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<sst xmlns="http://schemas.openxmlformats.org/spreadsheetml/2006/main" count="57" uniqueCount="43">
  <si>
    <t>ЗАТВЕРДЖЕНО
Наказ Міністерства фінансів України
28 січня 2002 року № 57
(у редакції наказу Міністерства фінансів України
04.12.2015 № 1118)</t>
  </si>
  <si>
    <t>ЗВЕДЕННЯ ПОКАЗНИКІВ СПЕЦІАЛЬНОГО ФОНДУ КОШТОРИСУ НА 2018 РІК</t>
  </si>
  <si>
    <t>(код за ЄДРПОУ та найменування бюджетної установи, організації)</t>
  </si>
  <si>
    <t>(найменування міста, району, області)</t>
  </si>
  <si>
    <t>(грн.)</t>
  </si>
  <si>
    <t xml:space="preserve">Найменування </t>
  </si>
  <si>
    <t>Код </t>
  </si>
  <si>
    <t>Разом, спеціальний фонд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</si>
  <si>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</si>
  <si>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установ**</t>
  </si>
  <si>
    <t>Інші надходження ***</t>
  </si>
  <si>
    <t>назва інших надходжень за видами </t>
  </si>
  <si>
    <t>разом</t>
  </si>
  <si>
    <t>у тому числі за підгрупами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</si>
  <si>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</si>
  <si>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</si>
  <si>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</si>
  <si>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</si>
  <si>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</si>
  <si>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</si>
  <si>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</si>
  <si>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</si>
  <si>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</si>
  <si>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</si>
  <si>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r>
      <t>НАДХОДЖЕННЯ - усього</t>
    </r>
    <r>
      <rPr>
        <sz val="12"/>
        <rFont val="Times New Roman"/>
        <family val="1"/>
      </rPr>
      <t> </t>
    </r>
  </si>
  <si>
    <t>х </t>
  </si>
  <si>
    <t>Надходження коштів до спеціального фонду бюджету </t>
  </si>
  <si>
    <t xml:space="preserve">        Фінансування****</t>
  </si>
  <si>
    <t>х</t>
  </si>
  <si>
    <t>ВИДАТКИ ТА НАДАННЯ КРЕДИТІВ - усього</t>
  </si>
  <si>
    <t>Оплата праці і нарахування на заробітну плату</t>
  </si>
  <si>
    <t>-</t>
  </si>
  <si>
    <t>Рядок виключено</t>
  </si>
  <si>
    <t>Керівник</t>
  </si>
  <si>
    <t>(підпис)</t>
  </si>
  <si>
    <t>(ініціали і прізвище)</t>
  </si>
  <si>
    <t>Керівник бухгалтерської служби / начальник планово-фінансового підрозділу</t>
  </si>
  <si>
    <t>(число, місяць, рік)</t>
  </si>
  <si>
    <t xml:space="preserve">М.П. </t>
  </si>
  <si>
    <t>* Виноску виключено</t>
  </si>
  <si>
    <t>** Плануються за наявності підстав.</t>
  </si>
  <si>
    <t>*** Заповнюється за відповідними видами інших надходжень згідно з кошторисом.</t>
  </si>
  <si>
    <t>**** Проставляється сума залишків грошових коштів, на яку внесено зміни до кошторису.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</si>
</sst>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</numFmts>
  <fonts count="1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8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10"/>
      <name val="Times New Roman Cyr"/>
      <family val="0"/>
    </font>
    <font>
      <u val="single"/>
      <sz val="11"/>
      <name val="Times New Roman Cyr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88" fontId="10" fillId="0" borderId="6" xfId="0" applyNumberFormat="1" applyFont="1" applyBorder="1" applyAlignment="1">
      <alignment horizontal="right" vertical="center" wrapText="1"/>
    </xf>
    <xf numFmtId="188" fontId="10" fillId="0" borderId="5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188" fontId="10" fillId="0" borderId="1" xfId="0" applyNumberFormat="1" applyFont="1" applyBorder="1" applyAlignment="1">
      <alignment horizontal="right" vertical="center" wrapText="1"/>
    </xf>
    <xf numFmtId="188" fontId="10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2" xfId="0" applyFont="1" applyBorder="1" applyAlignment="1">
      <alignment vertical="center" wrapText="1"/>
    </xf>
    <xf numFmtId="188" fontId="10" fillId="0" borderId="2" xfId="0" applyNumberFormat="1" applyFont="1" applyBorder="1" applyAlignment="1">
      <alignment horizontal="right" vertical="center" wrapText="1"/>
    </xf>
    <xf numFmtId="188" fontId="10" fillId="0" borderId="2" xfId="0" applyNumberFormat="1" applyFont="1" applyBorder="1" applyAlignment="1" applyProtection="1">
      <alignment horizontal="center" vertical="center" wrapText="1"/>
      <protection locked="0"/>
    </xf>
    <xf numFmtId="188" fontId="10" fillId="0" borderId="2" xfId="0" applyNumberFormat="1" applyFont="1" applyBorder="1" applyAlignment="1" applyProtection="1">
      <alignment horizontal="right" vertical="center" wrapText="1"/>
      <protection locked="0"/>
    </xf>
    <xf numFmtId="0" fontId="11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top"/>
    </xf>
    <xf numFmtId="188" fontId="12" fillId="0" borderId="2" xfId="0" applyNumberFormat="1" applyFont="1" applyFill="1" applyBorder="1" applyAlignment="1" applyProtection="1">
      <alignment horizontal="right" vertical="center"/>
      <protection/>
    </xf>
    <xf numFmtId="0" fontId="8" fillId="0" borderId="2" xfId="0" applyFont="1" applyFill="1" applyBorder="1" applyAlignment="1" applyProtection="1">
      <alignment horizontal="left" wrapText="1"/>
      <protection/>
    </xf>
    <xf numFmtId="0" fontId="8" fillId="0" borderId="2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/>
      <protection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vertical="top"/>
    </xf>
    <xf numFmtId="188" fontId="12" fillId="0" borderId="2" xfId="0" applyNumberFormat="1" applyFont="1" applyFill="1" applyBorder="1" applyAlignment="1" applyProtection="1">
      <alignment horizontal="right" vertical="center"/>
      <protection locked="0"/>
    </xf>
    <xf numFmtId="0" fontId="13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 applyProtection="1">
      <alignment horizontal="left" wrapText="1"/>
      <protection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 applyProtection="1">
      <alignment horizontal="left" vertical="top" wrapText="1"/>
      <protection/>
    </xf>
    <xf numFmtId="0" fontId="8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 applyProtection="1">
      <alignment horizontal="left" vertical="top" wrapText="1"/>
      <protection/>
    </xf>
    <xf numFmtId="0" fontId="11" fillId="0" borderId="2" xfId="0" applyFont="1" applyFill="1" applyBorder="1" applyAlignment="1" applyProtection="1">
      <alignment horizontal="center" vertical="top"/>
      <protection/>
    </xf>
    <xf numFmtId="0" fontId="8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15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0;&#1054;&#1064;&#1058;&#1054;&#1056;.,%20&#1044;&#1054;&#1042;&#1030;&#1044;.,&#1047;&#1040;&#1051;&#1048;&#1064;&#1050;&#1048;%20&#1085;&#1072;%202018%20&#1088;&#1110;&#1082;\&#1050;&#1086;&#1096;&#1090;&#1086;&#1088;&#1080;&#1089;%20(&#1079;&#1072;&#1075;.,&#1089;&#1087;&#1077;&#1094;.)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кошторис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5">
        <row r="2">
          <cell r="B2" t="str">
            <v>Черкаська загальноосвітня школа І-ІІІ ступенів № 4 </v>
          </cell>
        </row>
        <row r="3">
          <cell r="B3" t="str">
            <v>22799966</v>
          </cell>
        </row>
        <row r="4">
          <cell r="B4" t="str">
            <v>м.Черкаси,  вул.Кривалівська,16</v>
          </cell>
        </row>
        <row r="5">
          <cell r="B5">
            <v>2</v>
          </cell>
        </row>
        <row r="11">
          <cell r="B11" t="str">
            <v>В.І.Сабадаш</v>
          </cell>
        </row>
        <row r="12">
          <cell r="B12" t="str">
            <v>Т.В.Джумайло</v>
          </cell>
        </row>
        <row r="21">
          <cell r="B21" t="str">
            <v>06</v>
          </cell>
          <cell r="C21" t="str">
            <v>Орган1 з питань освіти і науки</v>
          </cell>
        </row>
        <row r="22">
          <cell r="C22" t="e">
            <v>#N/A</v>
          </cell>
        </row>
        <row r="23">
          <cell r="B23" t="str">
            <v>0611020</v>
          </cell>
          <cell r="C23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</sheetData>
      <sheetData sheetId="12">
        <row r="1">
          <cell r="A1">
            <v>2000</v>
          </cell>
          <cell r="B1" t="str">
            <v>Поточні видатки</v>
          </cell>
        </row>
        <row r="2">
          <cell r="A2">
            <v>2100</v>
          </cell>
          <cell r="B2" t="str">
            <v>Оплата праці і нарахування на заробітну плату</v>
          </cell>
        </row>
        <row r="3">
          <cell r="A3">
            <v>2110</v>
          </cell>
          <cell r="B3" t="str">
            <v>Оплата праці</v>
          </cell>
        </row>
        <row r="4">
          <cell r="A4">
            <v>2111</v>
          </cell>
          <cell r="B4" t="str">
            <v>Заробітна плата</v>
          </cell>
        </row>
        <row r="5">
          <cell r="A5">
            <v>2112</v>
          </cell>
          <cell r="B5" t="str">
            <v>Грошове забезпечення військовослужбовців</v>
          </cell>
        </row>
        <row r="6">
          <cell r="A6">
            <v>2120</v>
          </cell>
          <cell r="B6" t="str">
            <v>Нарахування на оплату праці</v>
          </cell>
        </row>
        <row r="7">
          <cell r="A7">
            <v>2200</v>
          </cell>
          <cell r="B7" t="str">
            <v>Використання товарів і послуг</v>
          </cell>
        </row>
        <row r="8">
          <cell r="A8">
            <v>2210</v>
          </cell>
          <cell r="B8" t="str">
            <v>Предмети, матеріали, обладнання та інвентар</v>
          </cell>
        </row>
        <row r="9">
          <cell r="A9">
            <v>2220</v>
          </cell>
          <cell r="B9" t="str">
            <v>Медикаменти та перев'язувальні матеріали</v>
          </cell>
        </row>
        <row r="10">
          <cell r="A10">
            <v>2230</v>
          </cell>
          <cell r="B10" t="str">
            <v>Продукти харчування</v>
          </cell>
        </row>
        <row r="11">
          <cell r="A11">
            <v>2240</v>
          </cell>
          <cell r="B11" t="str">
            <v>Оплата послуг (крім комунальних)</v>
          </cell>
        </row>
        <row r="12">
          <cell r="A12">
            <v>2250</v>
          </cell>
          <cell r="B12" t="str">
            <v>Видатки на відрядження</v>
          </cell>
        </row>
        <row r="13">
          <cell r="A13">
            <v>2260</v>
          </cell>
          <cell r="B13" t="str">
            <v>Видатки та заходи спеціального призначення</v>
          </cell>
        </row>
        <row r="14">
          <cell r="A14">
            <v>2270</v>
          </cell>
          <cell r="B14" t="str">
            <v>Оплата комунальних послуг та енергоносіїв</v>
          </cell>
        </row>
        <row r="15">
          <cell r="A15">
            <v>2271</v>
          </cell>
          <cell r="B15" t="str">
            <v>Оплата теплопостачання</v>
          </cell>
        </row>
        <row r="16">
          <cell r="A16">
            <v>2272</v>
          </cell>
          <cell r="B16" t="str">
            <v>Оплата водопостачання та водовідведення</v>
          </cell>
        </row>
        <row r="17">
          <cell r="A17">
            <v>2273</v>
          </cell>
          <cell r="B17" t="str">
            <v>Оплата електроенергії</v>
          </cell>
        </row>
        <row r="18">
          <cell r="A18">
            <v>2274</v>
          </cell>
          <cell r="B18" t="str">
            <v>Оплата природного газу</v>
          </cell>
        </row>
        <row r="19">
          <cell r="A19">
            <v>2275</v>
          </cell>
          <cell r="B19" t="str">
            <v>Оплата інших енергоносіїв</v>
          </cell>
        </row>
        <row r="20">
          <cell r="A20">
            <v>2276</v>
          </cell>
          <cell r="B20" t="str">
            <v>Оплата енергосервісу </v>
          </cell>
        </row>
        <row r="21">
          <cell r="A21">
            <v>2280</v>
          </cell>
          <cell r="B21" t="str">
            <v>Дослідження і розробки, окремі заходи по реалізації державних (регіональних) програм</v>
          </cell>
        </row>
        <row r="22">
          <cell r="A22">
            <v>2281</v>
          </cell>
          <cell r="B22" t="str">
            <v>Дослідження і розробки, окремі заходи розвитку по реалізації державних (регіональних) програм</v>
          </cell>
        </row>
        <row r="23">
          <cell r="A23">
            <v>2282</v>
          </cell>
          <cell r="B23" t="str">
            <v>Окремі заходи по реалізації державних (регіональних) програм, не віднесені до заходів розвитку</v>
          </cell>
        </row>
        <row r="24">
          <cell r="A24">
            <v>2400</v>
          </cell>
          <cell r="B24" t="str">
            <v>Обслуговування боргових зобов'язань</v>
          </cell>
        </row>
        <row r="25">
          <cell r="A25">
            <v>2410</v>
          </cell>
          <cell r="B25" t="str">
            <v>Обслуговування внутрішніх боргових зобов'язань</v>
          </cell>
        </row>
        <row r="26">
          <cell r="A26">
            <v>2420</v>
          </cell>
          <cell r="B26" t="str">
            <v>Обслуговування зовнішніх боргових зобов'язань</v>
          </cell>
        </row>
        <row r="27">
          <cell r="A27">
            <v>2600</v>
          </cell>
          <cell r="B27" t="str">
            <v>Поточні трансферти</v>
          </cell>
        </row>
        <row r="28">
          <cell r="A28">
            <v>2610</v>
          </cell>
          <cell r="B28" t="str">
            <v>Субсидії та поточні трансферти підприємствам (установам, організаціям)</v>
          </cell>
        </row>
        <row r="29">
          <cell r="A29">
            <v>2620</v>
          </cell>
          <cell r="B29" t="str">
            <v>Поточні трансферти органам державного управління інших рівнів</v>
          </cell>
        </row>
        <row r="30">
          <cell r="A30">
            <v>2630</v>
          </cell>
          <cell r="B30" t="str">
            <v>Поточні трансферти урядам іноземних держав та міжнародним організаціям</v>
          </cell>
        </row>
        <row r="31">
          <cell r="A31">
            <v>2700</v>
          </cell>
          <cell r="B31" t="str">
            <v>Соціальне забезпечення</v>
          </cell>
        </row>
        <row r="32">
          <cell r="A32">
            <v>2710</v>
          </cell>
          <cell r="B32" t="str">
            <v>Виплата пенсій і допомоги</v>
          </cell>
        </row>
        <row r="33">
          <cell r="A33">
            <v>2720</v>
          </cell>
          <cell r="B33" t="str">
            <v>Стипендії</v>
          </cell>
        </row>
        <row r="34">
          <cell r="A34">
            <v>2730</v>
          </cell>
          <cell r="B34" t="str">
            <v>Інші виплати населенню</v>
          </cell>
        </row>
        <row r="35">
          <cell r="A35">
            <v>2800</v>
          </cell>
          <cell r="B35" t="str">
            <v>Інші поточні видатки</v>
          </cell>
        </row>
        <row r="36">
          <cell r="A36">
            <v>2900</v>
          </cell>
          <cell r="B36" t="str">
            <v>Позицію виключено</v>
          </cell>
        </row>
        <row r="37">
          <cell r="A37">
            <v>3000</v>
          </cell>
          <cell r="B37" t="str">
            <v>Капітальні видатки</v>
          </cell>
        </row>
        <row r="38">
          <cell r="A38">
            <v>3100</v>
          </cell>
          <cell r="B38" t="str">
            <v>Придбання основного капіталу</v>
          </cell>
        </row>
        <row r="39">
          <cell r="A39">
            <v>3110</v>
          </cell>
          <cell r="B39" t="str">
            <v>Придбання обладнання і предметів довгострокового користування</v>
          </cell>
        </row>
        <row r="40">
          <cell r="A40">
            <v>3120</v>
          </cell>
          <cell r="B40" t="str">
            <v>Капітальне будівництво (придбання)</v>
          </cell>
        </row>
        <row r="41">
          <cell r="A41">
            <v>3121</v>
          </cell>
          <cell r="B41" t="str">
            <v>Капітальне будівництво (придбання) житла</v>
          </cell>
        </row>
        <row r="42">
          <cell r="A42">
            <v>3122</v>
          </cell>
          <cell r="B42" t="str">
            <v>Капітальне будівництво (придбання) інших об'єктів</v>
          </cell>
        </row>
        <row r="43">
          <cell r="A43">
            <v>3130</v>
          </cell>
          <cell r="B43" t="str">
            <v>Капітальний ремонт</v>
          </cell>
        </row>
        <row r="44">
          <cell r="A44">
            <v>3131</v>
          </cell>
          <cell r="B44" t="str">
            <v>Капітальний ремонт житлового фонду (приміщень)</v>
          </cell>
        </row>
        <row r="45">
          <cell r="A45">
            <v>3132</v>
          </cell>
          <cell r="B45" t="str">
            <v>Капітальний ремонт інших об'єктів</v>
          </cell>
        </row>
        <row r="46">
          <cell r="A46">
            <v>3140</v>
          </cell>
          <cell r="B46" t="str">
            <v>Реконструкція та реставрація</v>
          </cell>
        </row>
        <row r="47">
          <cell r="A47">
            <v>3141</v>
          </cell>
          <cell r="B47" t="str">
            <v>Реконструкція житлового фонду (приміщень)</v>
          </cell>
        </row>
        <row r="48">
          <cell r="A48">
            <v>3142</v>
          </cell>
          <cell r="B48" t="str">
            <v>Реконструкція та реставрація інших об'єктів</v>
          </cell>
        </row>
        <row r="49">
          <cell r="A49">
            <v>3143</v>
          </cell>
          <cell r="B49" t="str">
            <v>Реставрація пам'яток культури, історії та архітектури</v>
          </cell>
        </row>
        <row r="50">
          <cell r="A50">
            <v>3150</v>
          </cell>
          <cell r="B50" t="str">
            <v>Створення державних запасів і резервів</v>
          </cell>
        </row>
        <row r="51">
          <cell r="A51">
            <v>3160</v>
          </cell>
          <cell r="B51" t="str">
            <v>Придбання землі та нематеріальних активів</v>
          </cell>
        </row>
        <row r="52">
          <cell r="A52">
            <v>3200</v>
          </cell>
          <cell r="B52" t="str">
            <v>Капітальні трансферти</v>
          </cell>
        </row>
        <row r="53">
          <cell r="A53">
            <v>3210</v>
          </cell>
          <cell r="B53" t="str">
            <v>Капітальні трансферти підприємствам (установам, організаціям)</v>
          </cell>
        </row>
        <row r="54">
          <cell r="A54">
            <v>3220</v>
          </cell>
          <cell r="B54" t="str">
            <v>Капітальні трансферти органам державного управління інших рівнів</v>
          </cell>
        </row>
        <row r="55">
          <cell r="A55">
            <v>3230</v>
          </cell>
          <cell r="B55" t="str">
            <v>Капітальні трансферти урядам іноземних держав та міжнародним організаціям</v>
          </cell>
        </row>
        <row r="56">
          <cell r="A56">
            <v>3240</v>
          </cell>
          <cell r="B56" t="str">
            <v>Капітальні трансферти населенню</v>
          </cell>
        </row>
        <row r="57">
          <cell r="A57">
            <v>9000</v>
          </cell>
          <cell r="B57" t="str">
            <v>Нерозподілені видатки</v>
          </cell>
        </row>
      </sheetData>
      <sheetData sheetId="13">
        <row r="1">
          <cell r="A1">
            <v>4000</v>
          </cell>
          <cell r="B1" t="str">
            <v>Кредитування </v>
          </cell>
        </row>
        <row r="2">
          <cell r="A2">
            <v>4100</v>
          </cell>
          <cell r="B2" t="str">
            <v>Внутрішнє кредитування </v>
          </cell>
        </row>
        <row r="3">
          <cell r="A3">
            <v>4110</v>
          </cell>
          <cell r="B3" t="str">
            <v>Надання внутрішніх кредитів </v>
          </cell>
        </row>
        <row r="4">
          <cell r="A4">
            <v>4111</v>
          </cell>
          <cell r="B4" t="str">
            <v>Надання кредитів органам державного управління інших рівнів </v>
          </cell>
        </row>
        <row r="5">
          <cell r="A5">
            <v>4112</v>
          </cell>
          <cell r="B5" t="str">
            <v>Надання кредитів підприємствам, установам, організаціям </v>
          </cell>
        </row>
        <row r="6">
          <cell r="A6">
            <v>4113</v>
          </cell>
          <cell r="B6" t="str">
            <v>Надання інших внутрішніх кредитів </v>
          </cell>
        </row>
        <row r="7">
          <cell r="A7">
            <v>4120</v>
          </cell>
          <cell r="B7" t="str">
            <v>Повернення внутрішніх кредитів </v>
          </cell>
        </row>
        <row r="8">
          <cell r="A8">
            <v>4121</v>
          </cell>
          <cell r="B8" t="str">
            <v>Повернення кредитів органами державного управління інших рівнів </v>
          </cell>
        </row>
        <row r="9">
          <cell r="A9">
            <v>4122</v>
          </cell>
          <cell r="B9" t="str">
            <v>Повернення кредитів підприємствами, установами, організаціями </v>
          </cell>
        </row>
        <row r="10">
          <cell r="A10">
            <v>4123</v>
          </cell>
          <cell r="B10" t="str">
            <v>Повернення інших внутрішніх кредитів </v>
          </cell>
        </row>
        <row r="11">
          <cell r="A11">
            <v>4200</v>
          </cell>
          <cell r="B11" t="str">
            <v>Зовнішнє кредитування </v>
          </cell>
        </row>
        <row r="12">
          <cell r="A12">
            <v>4210</v>
          </cell>
          <cell r="B12" t="str">
            <v>Надання зовнішніх кредитів </v>
          </cell>
        </row>
        <row r="13">
          <cell r="A13">
            <v>4220</v>
          </cell>
          <cell r="B13" t="str">
            <v>Повернення зовнішніх кредитів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58.00390625" style="1" customWidth="1"/>
    <col min="2" max="2" width="6.8515625" style="1" customWidth="1"/>
    <col min="3" max="16" width="11.7109375" style="1" customWidth="1"/>
    <col min="17" max="16384" width="9.140625" style="1" customWidth="1"/>
  </cols>
  <sheetData>
    <row r="1" spans="10:16" ht="12.75">
      <c r="J1" s="81" t="s">
        <v>0</v>
      </c>
      <c r="K1" s="81"/>
      <c r="L1" s="81"/>
      <c r="M1" s="81"/>
      <c r="N1" s="81"/>
      <c r="O1" s="81"/>
      <c r="P1" s="81"/>
    </row>
    <row r="2" spans="10:16" ht="10.5" customHeight="1">
      <c r="J2" s="81"/>
      <c r="K2" s="81"/>
      <c r="L2" s="81"/>
      <c r="M2" s="81"/>
      <c r="N2" s="81"/>
      <c r="O2" s="81"/>
      <c r="P2" s="81"/>
    </row>
    <row r="3" spans="10:16" ht="36" customHeight="1">
      <c r="J3" s="81"/>
      <c r="K3" s="81"/>
      <c r="L3" s="81"/>
      <c r="M3" s="81"/>
      <c r="N3" s="81"/>
      <c r="O3" s="81"/>
      <c r="P3" s="81"/>
    </row>
    <row r="4" ht="2.25" customHeight="1"/>
    <row r="5" spans="1:16" ht="15.75">
      <c r="A5" s="82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8" ht="15.75" hidden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2"/>
      <c r="R6" s="2"/>
    </row>
    <row r="7" spans="1:18" ht="15.75">
      <c r="A7" s="79" t="str">
        <f>CONCATENATE('[1]Заполнить'!$B$3,"  ",'[1]Заполнить'!$B$2)</f>
        <v>22799966  Черкаська загальноосвітня школа І-ІІІ ступенів № 4 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3"/>
      <c r="R7" s="3"/>
    </row>
    <row r="8" spans="1:18" ht="12.75">
      <c r="A8" s="66" t="s">
        <v>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4"/>
      <c r="R8" s="4"/>
    </row>
    <row r="9" spans="1:18" ht="15.75">
      <c r="A9" s="79" t="str">
        <f>'[1]Заполнить'!$B$4</f>
        <v>м.Черкаси,  вул.Кривалівська,16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3"/>
      <c r="R9" s="3"/>
    </row>
    <row r="10" spans="1:18" ht="12.75">
      <c r="A10" s="66" t="s">
        <v>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4"/>
      <c r="R10" s="4"/>
    </row>
    <row r="11" spans="1:18" ht="15.75">
      <c r="A11" s="80" t="str">
        <f>CONCATENATE("Вид бюджету  ",IF('[1]Заполнить'!$B$5=1,"ДЕРЖАВНИЙ","МІСЦЕВИЙ"))</f>
        <v>Вид бюджету  МІСЦЕВИЙ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5"/>
      <c r="R11" s="5"/>
    </row>
    <row r="12" spans="1:18" ht="15">
      <c r="A12" s="72" t="str">
        <f>IF('[1]Заполнить'!B5=1,CONCATENATE("код та назва відомчої класифікації видатків та кредитування бюджету   ",'[1]Заполнить'!$B$22,"  ",'[1]Заполнить'!$C$22),CONCATENATE("код та назва відомчої класифікації видатків та кредитування бюджету   ",'[1]Заполнить'!$B$21,"  ",'[1]Заполнить'!$C$21))</f>
        <v>код та назва відомчої класифікації видатків та кредитування бюджету   06  Орган1 з питань освіти і науки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6"/>
      <c r="R12" s="6"/>
    </row>
    <row r="13" spans="1:18" ht="15">
      <c r="A13" s="72" t="str">
        <f>IF('[1]Заполнить'!$B$5=1,CONCATENATE("код та назва програмної класифікації видатків та кредитування державного бюджету  ",'[1]Заполнить'!$B$23,"  ",'[1]Заполнить'!$C$23),CONCATENATE("код та назва програмної класифікації видатків та кредитування державного бюджету  "))</f>
        <v>код та назва програмної класифікації видатків та кредитування державного бюджету  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6"/>
      <c r="R13" s="6"/>
    </row>
    <row r="14" spans="1:18" ht="42.75" customHeight="1">
      <c r="A14" s="73" t="str">
        <f>IF('[1]Заполнить'!$B$5=2,CONCATENATE("(код та назва програмної класифікації видатків та кредитування місцевих бюджетів ","(код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   ",'[1]Заполнить'!$B$23,"  ",'[1]Заполнить'!$C$23,")"),CONCATENATE("(код та назва програмної класифікації видатків та кредитування місцевих бюджетів ","(код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методу)*___________",")"))</f>
        <v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   0611020  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колегіумами)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6"/>
      <c r="R14" s="6"/>
    </row>
    <row r="15" ht="12.75">
      <c r="P15" s="1" t="s">
        <v>4</v>
      </c>
    </row>
    <row r="16" spans="1:16" ht="15.75" customHeight="1">
      <c r="A16" s="67" t="s">
        <v>5</v>
      </c>
      <c r="B16" s="67" t="s">
        <v>6</v>
      </c>
      <c r="C16" s="67" t="s">
        <v>7</v>
      </c>
      <c r="D16" s="75" t="s">
        <v>8</v>
      </c>
      <c r="E16" s="76"/>
      <c r="F16" s="76"/>
      <c r="G16" s="76"/>
      <c r="H16" s="76"/>
      <c r="I16" s="71" t="s">
        <v>9</v>
      </c>
      <c r="J16" s="71"/>
      <c r="K16" s="71"/>
      <c r="L16" s="71"/>
      <c r="M16" s="71"/>
      <c r="N16" s="71" t="s">
        <v>10</v>
      </c>
      <c r="O16" s="71"/>
      <c r="P16" s="71"/>
    </row>
    <row r="17" spans="1:16" ht="15.75" customHeight="1">
      <c r="A17" s="74"/>
      <c r="B17" s="74"/>
      <c r="C17" s="74"/>
      <c r="D17" s="77"/>
      <c r="E17" s="78"/>
      <c r="F17" s="78"/>
      <c r="G17" s="78"/>
      <c r="H17" s="78"/>
      <c r="I17" s="71"/>
      <c r="J17" s="71"/>
      <c r="K17" s="71"/>
      <c r="L17" s="71"/>
      <c r="M17" s="71"/>
      <c r="N17" s="71" t="s">
        <v>11</v>
      </c>
      <c r="O17" s="71"/>
      <c r="P17" s="71"/>
    </row>
    <row r="18" spans="1:16" ht="15.75" customHeight="1">
      <c r="A18" s="74"/>
      <c r="B18" s="74"/>
      <c r="C18" s="74"/>
      <c r="D18" s="67" t="s">
        <v>12</v>
      </c>
      <c r="E18" s="69" t="s">
        <v>13</v>
      </c>
      <c r="F18" s="70"/>
      <c r="G18" s="70"/>
      <c r="H18" s="70"/>
      <c r="I18" s="71" t="s">
        <v>12</v>
      </c>
      <c r="J18" s="71" t="s">
        <v>13</v>
      </c>
      <c r="K18" s="71"/>
      <c r="L18" s="71"/>
      <c r="M18" s="71"/>
      <c r="N18" s="71"/>
      <c r="O18" s="71"/>
      <c r="P18" s="71"/>
    </row>
    <row r="19" spans="1:16" ht="15.75">
      <c r="A19" s="68"/>
      <c r="B19" s="68"/>
      <c r="C19" s="68"/>
      <c r="D19" s="68"/>
      <c r="E19" s="12">
        <v>25010100</v>
      </c>
      <c r="F19" s="12">
        <v>25010200</v>
      </c>
      <c r="G19" s="12">
        <v>25010300</v>
      </c>
      <c r="H19" s="10">
        <v>25010400</v>
      </c>
      <c r="I19" s="71"/>
      <c r="J19" s="8">
        <v>25020100</v>
      </c>
      <c r="K19" s="8">
        <v>25020200</v>
      </c>
      <c r="L19" s="8">
        <v>25020300</v>
      </c>
      <c r="M19" s="13">
        <v>25020400</v>
      </c>
      <c r="N19" s="14"/>
      <c r="O19" s="15"/>
      <c r="P19" s="16"/>
    </row>
    <row r="20" spans="1:16" ht="15.75">
      <c r="A20" s="12" t="s">
        <v>14</v>
      </c>
      <c r="B20" s="12" t="s">
        <v>15</v>
      </c>
      <c r="C20" s="12" t="s">
        <v>16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1" t="s">
        <v>22</v>
      </c>
      <c r="J20" s="11" t="s">
        <v>23</v>
      </c>
      <c r="K20" s="11">
        <v>11</v>
      </c>
      <c r="L20" s="11">
        <v>12</v>
      </c>
      <c r="M20" s="9">
        <v>13</v>
      </c>
      <c r="N20" s="8">
        <v>14</v>
      </c>
      <c r="O20" s="8">
        <v>15</v>
      </c>
      <c r="P20" s="17">
        <v>16</v>
      </c>
    </row>
    <row r="21" spans="1:16" ht="15.75">
      <c r="A21" s="18" t="s">
        <v>24</v>
      </c>
      <c r="B21" s="12" t="s">
        <v>25</v>
      </c>
      <c r="C21" s="19">
        <f>C22+C23</f>
        <v>190140</v>
      </c>
      <c r="D21" s="19">
        <f>D22+D23</f>
        <v>190140</v>
      </c>
      <c r="E21" s="19">
        <f aca="true" t="shared" si="0" ref="E21:M21">E22</f>
        <v>180640</v>
      </c>
      <c r="F21" s="19">
        <f t="shared" si="0"/>
        <v>0</v>
      </c>
      <c r="G21" s="19">
        <f t="shared" si="0"/>
        <v>9500</v>
      </c>
      <c r="H21" s="19">
        <f t="shared" si="0"/>
        <v>0</v>
      </c>
      <c r="I21" s="19">
        <f>I22+I23</f>
        <v>0</v>
      </c>
      <c r="J21" s="19">
        <f t="shared" si="0"/>
        <v>0</v>
      </c>
      <c r="K21" s="19">
        <f t="shared" si="0"/>
        <v>0</v>
      </c>
      <c r="L21" s="19">
        <f t="shared" si="0"/>
        <v>0</v>
      </c>
      <c r="M21" s="19">
        <f t="shared" si="0"/>
        <v>0</v>
      </c>
      <c r="N21" s="20">
        <f>N22+N23</f>
        <v>0</v>
      </c>
      <c r="O21" s="20">
        <f>O22+O23</f>
        <v>0</v>
      </c>
      <c r="P21" s="20">
        <f>P22+P23</f>
        <v>0</v>
      </c>
    </row>
    <row r="22" spans="1:16" ht="15.75">
      <c r="A22" s="21" t="s">
        <v>26</v>
      </c>
      <c r="B22" s="7" t="s">
        <v>25</v>
      </c>
      <c r="C22" s="22">
        <f aca="true" t="shared" si="1" ref="C22:C79">D22+I22+O22+P22</f>
        <v>190140</v>
      </c>
      <c r="D22" s="22">
        <f>SUM(E22:H22)</f>
        <v>190140</v>
      </c>
      <c r="E22" s="23">
        <v>180640</v>
      </c>
      <c r="F22" s="23">
        <v>0</v>
      </c>
      <c r="G22" s="23">
        <v>9500</v>
      </c>
      <c r="H22" s="23">
        <v>0</v>
      </c>
      <c r="I22" s="22">
        <f>SUM(J22:M22)</f>
        <v>0</v>
      </c>
      <c r="J22" s="23"/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</row>
    <row r="23" spans="1:16" ht="15.75">
      <c r="A23" s="24" t="s">
        <v>27</v>
      </c>
      <c r="B23" s="7" t="s">
        <v>25</v>
      </c>
      <c r="C23" s="22">
        <f t="shared" si="1"/>
        <v>0</v>
      </c>
      <c r="D23" s="25">
        <v>0</v>
      </c>
      <c r="E23" s="26" t="s">
        <v>28</v>
      </c>
      <c r="F23" s="26" t="s">
        <v>28</v>
      </c>
      <c r="G23" s="26" t="s">
        <v>28</v>
      </c>
      <c r="H23" s="26" t="s">
        <v>28</v>
      </c>
      <c r="I23" s="25">
        <v>0</v>
      </c>
      <c r="J23" s="26" t="s">
        <v>28</v>
      </c>
      <c r="K23" s="26" t="s">
        <v>28</v>
      </c>
      <c r="L23" s="26" t="s">
        <v>28</v>
      </c>
      <c r="M23" s="26" t="s">
        <v>28</v>
      </c>
      <c r="N23" s="27">
        <v>0</v>
      </c>
      <c r="O23" s="27">
        <v>0</v>
      </c>
      <c r="P23" s="27">
        <v>0</v>
      </c>
    </row>
    <row r="24" spans="1:16" ht="15">
      <c r="A24" s="28" t="s">
        <v>29</v>
      </c>
      <c r="B24" s="29" t="s">
        <v>28</v>
      </c>
      <c r="C24" s="30">
        <f t="shared" si="1"/>
        <v>190140</v>
      </c>
      <c r="D24" s="30">
        <f>SUM(E24:H24)</f>
        <v>190140</v>
      </c>
      <c r="E24" s="30">
        <f aca="true" t="shared" si="2" ref="E24:P24">E25+E60+E80+E81+E85</f>
        <v>180640</v>
      </c>
      <c r="F24" s="30">
        <f t="shared" si="2"/>
        <v>0</v>
      </c>
      <c r="G24" s="30">
        <f t="shared" si="2"/>
        <v>9500</v>
      </c>
      <c r="H24" s="30">
        <f t="shared" si="2"/>
        <v>0</v>
      </c>
      <c r="I24" s="30">
        <f aca="true" t="shared" si="3" ref="I24:I79">SUM(J24:M24)</f>
        <v>0</v>
      </c>
      <c r="J24" s="30">
        <f t="shared" si="2"/>
        <v>0</v>
      </c>
      <c r="K24" s="30">
        <f>K25+K60+K80+K81+K85</f>
        <v>0</v>
      </c>
      <c r="L24" s="30">
        <f>L25+L60+L80+L81+L85</f>
        <v>0</v>
      </c>
      <c r="M24" s="30">
        <f t="shared" si="2"/>
        <v>0</v>
      </c>
      <c r="N24" s="30">
        <v>0</v>
      </c>
      <c r="O24" s="30">
        <f t="shared" si="2"/>
        <v>0</v>
      </c>
      <c r="P24" s="30">
        <f t="shared" si="2"/>
        <v>0</v>
      </c>
    </row>
    <row r="25" spans="1:16" s="33" customFormat="1" ht="15">
      <c r="A25" s="31" t="str">
        <f>VLOOKUP(B25,'[1]ДовКЕКВ'!A:B,2,FALSE)</f>
        <v>Поточні видатки</v>
      </c>
      <c r="B25" s="32">
        <v>2000</v>
      </c>
      <c r="C25" s="30">
        <f t="shared" si="1"/>
        <v>178140</v>
      </c>
      <c r="D25" s="30">
        <f aca="true" t="shared" si="4" ref="D25:D85">SUM(E25:H25)</f>
        <v>178140</v>
      </c>
      <c r="E25" s="30">
        <f aca="true" t="shared" si="5" ref="E25:P25">E26+E31+E48+E51+E55+E59</f>
        <v>168640</v>
      </c>
      <c r="F25" s="30">
        <f t="shared" si="5"/>
        <v>0</v>
      </c>
      <c r="G25" s="30">
        <f t="shared" si="5"/>
        <v>9500</v>
      </c>
      <c r="H25" s="30">
        <f t="shared" si="5"/>
        <v>0</v>
      </c>
      <c r="I25" s="30">
        <f t="shared" si="3"/>
        <v>0</v>
      </c>
      <c r="J25" s="30">
        <f t="shared" si="5"/>
        <v>0</v>
      </c>
      <c r="K25" s="30">
        <f>K26+K31+K48+K51+K55+K59</f>
        <v>0</v>
      </c>
      <c r="L25" s="30">
        <f>L26+L31+L48+L51+L55+L59</f>
        <v>0</v>
      </c>
      <c r="M25" s="30">
        <f t="shared" si="5"/>
        <v>0</v>
      </c>
      <c r="N25" s="30">
        <v>0</v>
      </c>
      <c r="O25" s="30">
        <f t="shared" si="5"/>
        <v>0</v>
      </c>
      <c r="P25" s="30">
        <f t="shared" si="5"/>
        <v>0</v>
      </c>
    </row>
    <row r="26" spans="1:16" s="33" customFormat="1" ht="15" hidden="1">
      <c r="A26" s="31" t="s">
        <v>30</v>
      </c>
      <c r="B26" s="32">
        <v>2100</v>
      </c>
      <c r="C26" s="30">
        <f t="shared" si="1"/>
        <v>138800</v>
      </c>
      <c r="D26" s="30">
        <f t="shared" si="4"/>
        <v>138800</v>
      </c>
      <c r="E26" s="30">
        <f aca="true" t="shared" si="6" ref="E26:P26">E27+E30</f>
        <v>138800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3"/>
        <v>0</v>
      </c>
      <c r="J26" s="30">
        <f t="shared" si="6"/>
        <v>0</v>
      </c>
      <c r="K26" s="30">
        <f>K27+K30</f>
        <v>0</v>
      </c>
      <c r="L26" s="30">
        <f>L27+L30</f>
        <v>0</v>
      </c>
      <c r="M26" s="30">
        <f t="shared" si="6"/>
        <v>0</v>
      </c>
      <c r="N26" s="30"/>
      <c r="O26" s="30">
        <f t="shared" si="6"/>
        <v>0</v>
      </c>
      <c r="P26" s="30">
        <f t="shared" si="6"/>
        <v>0</v>
      </c>
    </row>
    <row r="27" spans="1:16" s="33" customFormat="1" ht="15">
      <c r="A27" s="31" t="str">
        <f>VLOOKUP(B27,'[1]ДовКЕКВ'!A:B,2,FALSE)</f>
        <v>Оплата праці</v>
      </c>
      <c r="B27" s="32">
        <v>2110</v>
      </c>
      <c r="C27" s="30">
        <f t="shared" si="1"/>
        <v>113800</v>
      </c>
      <c r="D27" s="30">
        <f t="shared" si="4"/>
        <v>113800</v>
      </c>
      <c r="E27" s="30">
        <f aca="true" t="shared" si="7" ref="E27:P27">SUM(E28:E29)</f>
        <v>113800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3"/>
        <v>0</v>
      </c>
      <c r="J27" s="30">
        <f t="shared" si="7"/>
        <v>0</v>
      </c>
      <c r="K27" s="30">
        <f>SUM(K28:K29)</f>
        <v>0</v>
      </c>
      <c r="L27" s="30">
        <f>SUM(L28:L29)</f>
        <v>0</v>
      </c>
      <c r="M27" s="30">
        <f t="shared" si="7"/>
        <v>0</v>
      </c>
      <c r="N27" s="30">
        <f t="shared" si="7"/>
        <v>0</v>
      </c>
      <c r="O27" s="30">
        <f t="shared" si="7"/>
        <v>0</v>
      </c>
      <c r="P27" s="30">
        <f t="shared" si="7"/>
        <v>0</v>
      </c>
    </row>
    <row r="28" spans="1:16" ht="15">
      <c r="A28" s="34" t="str">
        <f>VLOOKUP(B28,'[1]ДовКЕКВ'!A:B,2,FALSE)</f>
        <v>Заробітна плата</v>
      </c>
      <c r="B28" s="35">
        <v>2111</v>
      </c>
      <c r="C28" s="30">
        <f t="shared" si="1"/>
        <v>113800</v>
      </c>
      <c r="D28" s="30">
        <f t="shared" si="4"/>
        <v>113800</v>
      </c>
      <c r="E28" s="36">
        <v>113800</v>
      </c>
      <c r="F28" s="36">
        <v>0</v>
      </c>
      <c r="G28" s="36">
        <v>0</v>
      </c>
      <c r="H28" s="36">
        <v>0</v>
      </c>
      <c r="I28" s="30">
        <f t="shared" si="3"/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ht="15">
      <c r="A29" s="34" t="str">
        <f>VLOOKUP(B29,'[1]ДовКЕКВ'!A:B,2,FALSE)</f>
        <v>Грошове забезпечення військовослужбовців</v>
      </c>
      <c r="B29" s="35">
        <v>2112</v>
      </c>
      <c r="C29" s="30">
        <f t="shared" si="1"/>
        <v>0</v>
      </c>
      <c r="D29" s="30">
        <f t="shared" si="4"/>
        <v>0</v>
      </c>
      <c r="E29" s="36">
        <v>0</v>
      </c>
      <c r="F29" s="36">
        <v>0</v>
      </c>
      <c r="G29" s="36">
        <v>0</v>
      </c>
      <c r="H29" s="36">
        <v>0</v>
      </c>
      <c r="I29" s="30">
        <f t="shared" si="3"/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ht="15">
      <c r="A30" s="34" t="str">
        <f>VLOOKUP(B30,'[1]ДовКЕКВ'!A:B,2,FALSE)</f>
        <v>Нарахування на оплату праці</v>
      </c>
      <c r="B30" s="35">
        <v>2120</v>
      </c>
      <c r="C30" s="30">
        <f t="shared" si="1"/>
        <v>25000</v>
      </c>
      <c r="D30" s="30">
        <f t="shared" si="4"/>
        <v>25000</v>
      </c>
      <c r="E30" s="36">
        <v>25000</v>
      </c>
      <c r="F30" s="36">
        <v>0</v>
      </c>
      <c r="G30" s="36">
        <v>0</v>
      </c>
      <c r="H30" s="36">
        <v>0</v>
      </c>
      <c r="I30" s="30">
        <f t="shared" si="3"/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s="33" customFormat="1" ht="15">
      <c r="A31" s="31" t="str">
        <f>VLOOKUP(B31,'[1]ДовКЕКВ'!A:B,2,FALSE)</f>
        <v>Використання товарів і послуг</v>
      </c>
      <c r="B31" s="32">
        <v>2200</v>
      </c>
      <c r="C31" s="30">
        <f t="shared" si="1"/>
        <v>38800</v>
      </c>
      <c r="D31" s="30">
        <f t="shared" si="4"/>
        <v>38800</v>
      </c>
      <c r="E31" s="30">
        <f aca="true" t="shared" si="8" ref="E31:P31">SUM(E32:E38)+E45</f>
        <v>29300</v>
      </c>
      <c r="F31" s="30">
        <f t="shared" si="8"/>
        <v>0</v>
      </c>
      <c r="G31" s="30">
        <f t="shared" si="8"/>
        <v>9500</v>
      </c>
      <c r="H31" s="30">
        <f t="shared" si="8"/>
        <v>0</v>
      </c>
      <c r="I31" s="30">
        <f t="shared" si="3"/>
        <v>0</v>
      </c>
      <c r="J31" s="30">
        <f t="shared" si="8"/>
        <v>0</v>
      </c>
      <c r="K31" s="30">
        <f>SUM(K32:K38)+K45</f>
        <v>0</v>
      </c>
      <c r="L31" s="30">
        <f>SUM(L32:L38)+L45</f>
        <v>0</v>
      </c>
      <c r="M31" s="30">
        <f t="shared" si="8"/>
        <v>0</v>
      </c>
      <c r="N31" s="30">
        <f>SUM(N32:N38)+N45</f>
        <v>0</v>
      </c>
      <c r="O31" s="30">
        <f>SUM(O32:O38)+O45</f>
        <v>0</v>
      </c>
      <c r="P31" s="30">
        <f t="shared" si="8"/>
        <v>0</v>
      </c>
    </row>
    <row r="32" spans="1:16" ht="15">
      <c r="A32" s="34" t="str">
        <f>VLOOKUP(B32,'[1]ДовКЕКВ'!A:B,2,FALSE)</f>
        <v>Предмети, матеріали, обладнання та інвентар</v>
      </c>
      <c r="B32" s="35">
        <v>2210</v>
      </c>
      <c r="C32" s="30">
        <f t="shared" si="1"/>
        <v>10000</v>
      </c>
      <c r="D32" s="30">
        <f t="shared" si="4"/>
        <v>10000</v>
      </c>
      <c r="E32" s="36">
        <f>1000+9000</f>
        <v>10000</v>
      </c>
      <c r="F32" s="36">
        <v>0</v>
      </c>
      <c r="G32" s="36">
        <v>0</v>
      </c>
      <c r="H32" s="36">
        <v>0</v>
      </c>
      <c r="I32" s="30">
        <f t="shared" si="3"/>
        <v>0</v>
      </c>
      <c r="J32" s="36"/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ht="15">
      <c r="A33" s="34" t="str">
        <f>VLOOKUP(B33,'[1]ДовКЕКВ'!A:B,2,FALSE)</f>
        <v>Медикаменти та перев'язувальні матеріали</v>
      </c>
      <c r="B33" s="35">
        <v>2220</v>
      </c>
      <c r="C33" s="30">
        <f t="shared" si="1"/>
        <v>0</v>
      </c>
      <c r="D33" s="30">
        <f t="shared" si="4"/>
        <v>0</v>
      </c>
      <c r="E33" s="36">
        <v>0</v>
      </c>
      <c r="F33" s="36">
        <v>0</v>
      </c>
      <c r="G33" s="36">
        <v>0</v>
      </c>
      <c r="H33" s="36">
        <v>0</v>
      </c>
      <c r="I33" s="30">
        <f t="shared" si="3"/>
        <v>0</v>
      </c>
      <c r="J33" s="36">
        <v>0</v>
      </c>
      <c r="K33" s="36">
        <v>0</v>
      </c>
      <c r="L33" s="36">
        <v>0</v>
      </c>
      <c r="M33" s="36">
        <v>0</v>
      </c>
      <c r="N33" s="36"/>
      <c r="O33" s="36">
        <v>0</v>
      </c>
      <c r="P33" s="36">
        <v>0</v>
      </c>
    </row>
    <row r="34" spans="1:16" ht="15">
      <c r="A34" s="34" t="str">
        <f>VLOOKUP(B34,'[1]ДовКЕКВ'!A:B,2,FALSE)</f>
        <v>Продукти харчування</v>
      </c>
      <c r="B34" s="35">
        <v>2230</v>
      </c>
      <c r="C34" s="30">
        <f t="shared" si="1"/>
        <v>0</v>
      </c>
      <c r="D34" s="30">
        <f t="shared" si="4"/>
        <v>0</v>
      </c>
      <c r="E34" s="36" t="s">
        <v>31</v>
      </c>
      <c r="F34" s="36">
        <v>0</v>
      </c>
      <c r="G34" s="36">
        <v>0</v>
      </c>
      <c r="H34" s="36">
        <v>0</v>
      </c>
      <c r="I34" s="30">
        <f t="shared" si="3"/>
        <v>0</v>
      </c>
      <c r="J34" s="36">
        <v>0</v>
      </c>
      <c r="K34" s="36">
        <v>0</v>
      </c>
      <c r="L34" s="36">
        <v>0</v>
      </c>
      <c r="M34" s="36">
        <v>0</v>
      </c>
      <c r="N34" s="36"/>
      <c r="O34" s="36">
        <v>0</v>
      </c>
      <c r="P34" s="36">
        <v>0</v>
      </c>
    </row>
    <row r="35" spans="1:16" ht="15">
      <c r="A35" s="34" t="str">
        <f>VLOOKUP(B35,'[1]ДовКЕКВ'!A:B,2,FALSE)</f>
        <v>Оплата послуг (крім комунальних)</v>
      </c>
      <c r="B35" s="35">
        <v>2240</v>
      </c>
      <c r="C35" s="30">
        <f t="shared" si="1"/>
        <v>5000</v>
      </c>
      <c r="D35" s="30">
        <f t="shared" si="4"/>
        <v>5000</v>
      </c>
      <c r="E35" s="36">
        <v>5000</v>
      </c>
      <c r="F35" s="36">
        <v>0</v>
      </c>
      <c r="G35" s="36">
        <v>0</v>
      </c>
      <c r="H35" s="36">
        <v>0</v>
      </c>
      <c r="I35" s="30">
        <f t="shared" si="3"/>
        <v>0</v>
      </c>
      <c r="J35" s="36">
        <v>0</v>
      </c>
      <c r="K35" s="36">
        <v>0</v>
      </c>
      <c r="L35" s="36">
        <v>0</v>
      </c>
      <c r="M35" s="36">
        <v>0</v>
      </c>
      <c r="N35" s="36"/>
      <c r="O35" s="36">
        <v>0</v>
      </c>
      <c r="P35" s="36">
        <v>0</v>
      </c>
    </row>
    <row r="36" spans="1:16" ht="15">
      <c r="A36" s="34" t="str">
        <f>VLOOKUP(B36,'[1]ДовКЕКВ'!A:B,2,FALSE)</f>
        <v>Видатки на відрядження</v>
      </c>
      <c r="B36" s="35">
        <v>2250</v>
      </c>
      <c r="C36" s="30">
        <f t="shared" si="1"/>
        <v>0</v>
      </c>
      <c r="D36" s="30">
        <f t="shared" si="4"/>
        <v>0</v>
      </c>
      <c r="E36" s="36">
        <v>0</v>
      </c>
      <c r="F36" s="36">
        <v>0</v>
      </c>
      <c r="G36" s="36">
        <v>0</v>
      </c>
      <c r="H36" s="36">
        <v>0</v>
      </c>
      <c r="I36" s="30">
        <f t="shared" si="3"/>
        <v>0</v>
      </c>
      <c r="J36" s="36">
        <v>0</v>
      </c>
      <c r="K36" s="36">
        <v>0</v>
      </c>
      <c r="L36" s="36">
        <v>0</v>
      </c>
      <c r="M36" s="36">
        <v>0</v>
      </c>
      <c r="N36" s="36"/>
      <c r="O36" s="36">
        <v>0</v>
      </c>
      <c r="P36" s="36">
        <v>0</v>
      </c>
    </row>
    <row r="37" spans="1:16" ht="15">
      <c r="A37" s="37" t="str">
        <f>VLOOKUP(B37,'[1]ДовКЕКВ'!A:B,2,FALSE)</f>
        <v>Видатки та заходи спеціального призначення</v>
      </c>
      <c r="B37" s="35">
        <v>2260</v>
      </c>
      <c r="C37" s="30">
        <f t="shared" si="1"/>
        <v>0</v>
      </c>
      <c r="D37" s="30">
        <f t="shared" si="4"/>
        <v>0</v>
      </c>
      <c r="E37" s="36">
        <v>0</v>
      </c>
      <c r="F37" s="36">
        <v>0</v>
      </c>
      <c r="G37" s="36">
        <v>0</v>
      </c>
      <c r="H37" s="36">
        <v>0</v>
      </c>
      <c r="I37" s="30">
        <f t="shared" si="3"/>
        <v>0</v>
      </c>
      <c r="J37" s="36">
        <v>0</v>
      </c>
      <c r="K37" s="36">
        <v>0</v>
      </c>
      <c r="L37" s="36">
        <v>0</v>
      </c>
      <c r="M37" s="36">
        <v>0</v>
      </c>
      <c r="N37" s="36"/>
      <c r="O37" s="36">
        <v>0</v>
      </c>
      <c r="P37" s="36">
        <v>0</v>
      </c>
    </row>
    <row r="38" spans="1:16" s="33" customFormat="1" ht="15">
      <c r="A38" s="31" t="str">
        <f>VLOOKUP(B38,'[1]ДовКЕКВ'!A:B,2,FALSE)</f>
        <v>Оплата комунальних послуг та енергоносіїв</v>
      </c>
      <c r="B38" s="32">
        <v>2270</v>
      </c>
      <c r="C38" s="30">
        <f t="shared" si="1"/>
        <v>23800</v>
      </c>
      <c r="D38" s="30">
        <f>SUM(E38:H38)</f>
        <v>23800</v>
      </c>
      <c r="E38" s="30">
        <f>SUM(E39:E44)</f>
        <v>14300</v>
      </c>
      <c r="F38" s="30">
        <f>SUM(F39:F44)</f>
        <v>0</v>
      </c>
      <c r="G38" s="30">
        <f>SUM(G39:G44)</f>
        <v>9500</v>
      </c>
      <c r="H38" s="30">
        <f>SUM(H39:H44)</f>
        <v>0</v>
      </c>
      <c r="I38" s="30">
        <f t="shared" si="3"/>
        <v>0</v>
      </c>
      <c r="J38" s="30">
        <f>SUM(J39:J44)</f>
        <v>0</v>
      </c>
      <c r="K38" s="30">
        <f aca="true" t="shared" si="9" ref="K38:P38">SUM(K39:K44)</f>
        <v>0</v>
      </c>
      <c r="L38" s="30">
        <f t="shared" si="9"/>
        <v>0</v>
      </c>
      <c r="M38" s="30">
        <f t="shared" si="9"/>
        <v>0</v>
      </c>
      <c r="N38" s="30">
        <f t="shared" si="9"/>
        <v>0</v>
      </c>
      <c r="O38" s="30">
        <f t="shared" si="9"/>
        <v>0</v>
      </c>
      <c r="P38" s="30">
        <f t="shared" si="9"/>
        <v>0</v>
      </c>
    </row>
    <row r="39" spans="1:16" ht="15">
      <c r="A39" s="34" t="str">
        <f>VLOOKUP(B39,'[1]ДовКЕКВ'!A:B,2,FALSE)</f>
        <v>Оплата теплопостачання</v>
      </c>
      <c r="B39" s="35">
        <v>2271</v>
      </c>
      <c r="C39" s="30">
        <f t="shared" si="1"/>
        <v>11400</v>
      </c>
      <c r="D39" s="30">
        <f t="shared" si="4"/>
        <v>11400</v>
      </c>
      <c r="E39" s="36">
        <v>11400</v>
      </c>
      <c r="F39" s="36">
        <v>0</v>
      </c>
      <c r="G39" s="36">
        <v>0</v>
      </c>
      <c r="H39" s="36">
        <v>0</v>
      </c>
      <c r="I39" s="30">
        <f t="shared" si="3"/>
        <v>0</v>
      </c>
      <c r="J39" s="36">
        <v>0</v>
      </c>
      <c r="K39" s="36">
        <v>0</v>
      </c>
      <c r="L39" s="36">
        <v>0</v>
      </c>
      <c r="M39" s="36">
        <v>0</v>
      </c>
      <c r="N39" s="36"/>
      <c r="O39" s="36">
        <v>0</v>
      </c>
      <c r="P39" s="36">
        <v>0</v>
      </c>
    </row>
    <row r="40" spans="1:16" ht="15">
      <c r="A40" s="34" t="str">
        <f>VLOOKUP(B40,'[1]ДовКЕКВ'!A:B,2,FALSE)</f>
        <v>Оплата водопостачання та водовідведення</v>
      </c>
      <c r="B40" s="35">
        <v>2272</v>
      </c>
      <c r="C40" s="30">
        <f t="shared" si="1"/>
        <v>1200</v>
      </c>
      <c r="D40" s="30">
        <f t="shared" si="4"/>
        <v>1200</v>
      </c>
      <c r="E40" s="36">
        <v>1200</v>
      </c>
      <c r="F40" s="36">
        <v>0</v>
      </c>
      <c r="G40" s="36">
        <v>0</v>
      </c>
      <c r="H40" s="36">
        <v>0</v>
      </c>
      <c r="I40" s="30">
        <f t="shared" si="3"/>
        <v>0</v>
      </c>
      <c r="J40" s="36">
        <v>0</v>
      </c>
      <c r="K40" s="36">
        <v>0</v>
      </c>
      <c r="L40" s="36">
        <v>0</v>
      </c>
      <c r="M40" s="36">
        <v>0</v>
      </c>
      <c r="N40" s="36"/>
      <c r="O40" s="36">
        <v>0</v>
      </c>
      <c r="P40" s="36">
        <v>0</v>
      </c>
    </row>
    <row r="41" spans="1:16" ht="15">
      <c r="A41" s="34" t="str">
        <f>VLOOKUP(B41,'[1]ДовКЕКВ'!A:B,2,FALSE)</f>
        <v>Оплата електроенергії</v>
      </c>
      <c r="B41" s="35">
        <v>2273</v>
      </c>
      <c r="C41" s="30">
        <f t="shared" si="1"/>
        <v>11200</v>
      </c>
      <c r="D41" s="30">
        <f t="shared" si="4"/>
        <v>11200</v>
      </c>
      <c r="E41" s="36">
        <v>1700</v>
      </c>
      <c r="F41" s="36">
        <v>0</v>
      </c>
      <c r="G41" s="36">
        <v>9500</v>
      </c>
      <c r="H41" s="36">
        <v>0</v>
      </c>
      <c r="I41" s="30">
        <f t="shared" si="3"/>
        <v>0</v>
      </c>
      <c r="J41" s="36">
        <v>0</v>
      </c>
      <c r="K41" s="36">
        <v>0</v>
      </c>
      <c r="L41" s="36">
        <v>0</v>
      </c>
      <c r="M41" s="36">
        <v>0</v>
      </c>
      <c r="N41" s="36"/>
      <c r="O41" s="36">
        <v>0</v>
      </c>
      <c r="P41" s="36">
        <v>0</v>
      </c>
    </row>
    <row r="42" spans="1:16" ht="15">
      <c r="A42" s="34" t="str">
        <f>VLOOKUP(B42,'[1]ДовКЕКВ'!A:B,2,FALSE)</f>
        <v>Оплата природного газу</v>
      </c>
      <c r="B42" s="35">
        <v>2274</v>
      </c>
      <c r="C42" s="30">
        <f t="shared" si="1"/>
        <v>0</v>
      </c>
      <c r="D42" s="30">
        <f t="shared" si="4"/>
        <v>0</v>
      </c>
      <c r="E42" s="36">
        <v>0</v>
      </c>
      <c r="F42" s="36">
        <v>0</v>
      </c>
      <c r="G42" s="36">
        <v>0</v>
      </c>
      <c r="H42" s="36">
        <v>0</v>
      </c>
      <c r="I42" s="30">
        <f t="shared" si="3"/>
        <v>0</v>
      </c>
      <c r="J42" s="36">
        <v>0</v>
      </c>
      <c r="K42" s="36">
        <v>0</v>
      </c>
      <c r="L42" s="36">
        <v>0</v>
      </c>
      <c r="M42" s="36">
        <v>0</v>
      </c>
      <c r="N42" s="36"/>
      <c r="O42" s="36">
        <v>0</v>
      </c>
      <c r="P42" s="36">
        <v>0</v>
      </c>
    </row>
    <row r="43" spans="1:16" ht="15">
      <c r="A43" s="34" t="str">
        <f>VLOOKUP(B43,'[1]ДовКЕКВ'!A:B,2,FALSE)</f>
        <v>Оплата інших енергоносіїв</v>
      </c>
      <c r="B43" s="35">
        <v>2275</v>
      </c>
      <c r="C43" s="30">
        <f t="shared" si="1"/>
        <v>0</v>
      </c>
      <c r="D43" s="30">
        <f t="shared" si="4"/>
        <v>0</v>
      </c>
      <c r="E43" s="36">
        <v>0</v>
      </c>
      <c r="F43" s="36">
        <v>0</v>
      </c>
      <c r="G43" s="36">
        <v>0</v>
      </c>
      <c r="H43" s="36">
        <v>0</v>
      </c>
      <c r="I43" s="30">
        <f t="shared" si="3"/>
        <v>0</v>
      </c>
      <c r="J43" s="36">
        <v>0</v>
      </c>
      <c r="K43" s="36">
        <v>0</v>
      </c>
      <c r="L43" s="36">
        <v>0</v>
      </c>
      <c r="M43" s="36">
        <v>0</v>
      </c>
      <c r="N43" s="36"/>
      <c r="O43" s="36">
        <v>0</v>
      </c>
      <c r="P43" s="36">
        <v>0</v>
      </c>
    </row>
    <row r="44" spans="1:16" ht="15">
      <c r="A44" s="34" t="str">
        <f>VLOOKUP(B44,'[1]ДовКЕКВ'!A:B,2,FALSE)</f>
        <v>Оплата енергосервісу </v>
      </c>
      <c r="B44" s="35">
        <v>2276</v>
      </c>
      <c r="C44" s="30">
        <f t="shared" si="1"/>
        <v>0</v>
      </c>
      <c r="D44" s="30">
        <f t="shared" si="4"/>
        <v>0</v>
      </c>
      <c r="E44" s="36">
        <v>0</v>
      </c>
      <c r="F44" s="36">
        <v>0</v>
      </c>
      <c r="G44" s="36">
        <v>0</v>
      </c>
      <c r="H44" s="36">
        <v>0</v>
      </c>
      <c r="I44" s="30">
        <f t="shared" si="3"/>
        <v>0</v>
      </c>
      <c r="J44" s="36">
        <v>0</v>
      </c>
      <c r="K44" s="36">
        <v>0</v>
      </c>
      <c r="L44" s="36">
        <v>0</v>
      </c>
      <c r="M44" s="36">
        <v>0</v>
      </c>
      <c r="N44" s="36"/>
      <c r="O44" s="36">
        <v>0</v>
      </c>
      <c r="P44" s="36">
        <v>0</v>
      </c>
    </row>
    <row r="45" spans="1:16" s="33" customFormat="1" ht="30">
      <c r="A45" s="31" t="str">
        <f>VLOOKUP(B45,'[1]ДовКЕКВ'!A:B,2,FALSE)</f>
        <v>Дослідження і розробки, окремі заходи по реалізації державних (регіональних) програм</v>
      </c>
      <c r="B45" s="32">
        <v>2280</v>
      </c>
      <c r="C45" s="30">
        <f t="shared" si="1"/>
        <v>0</v>
      </c>
      <c r="D45" s="30">
        <f t="shared" si="4"/>
        <v>0</v>
      </c>
      <c r="E45" s="30">
        <f aca="true" t="shared" si="10" ref="E45:P45">SUM(E46:E47)</f>
        <v>0</v>
      </c>
      <c r="F45" s="30">
        <f t="shared" si="10"/>
        <v>0</v>
      </c>
      <c r="G45" s="30">
        <f t="shared" si="10"/>
        <v>0</v>
      </c>
      <c r="H45" s="30">
        <f t="shared" si="10"/>
        <v>0</v>
      </c>
      <c r="I45" s="30">
        <f t="shared" si="3"/>
        <v>0</v>
      </c>
      <c r="J45" s="30">
        <f t="shared" si="10"/>
        <v>0</v>
      </c>
      <c r="K45" s="30">
        <f>SUM(K46:K47)</f>
        <v>0</v>
      </c>
      <c r="L45" s="30">
        <f>SUM(L46:L47)</f>
        <v>0</v>
      </c>
      <c r="M45" s="30">
        <f t="shared" si="10"/>
        <v>0</v>
      </c>
      <c r="N45" s="30">
        <f t="shared" si="10"/>
        <v>0</v>
      </c>
      <c r="O45" s="30">
        <f t="shared" si="10"/>
        <v>0</v>
      </c>
      <c r="P45" s="30">
        <f t="shared" si="10"/>
        <v>0</v>
      </c>
    </row>
    <row r="46" spans="1:16" ht="25.5" customHeight="1">
      <c r="A46" s="37" t="str">
        <f>VLOOKUP(B46,'[1]ДовКЕКВ'!A:B,2,FALSE)</f>
        <v>Дослідження і розробки, окремі заходи розвитку по реалізації державних (регіональних) програм</v>
      </c>
      <c r="B46" s="35">
        <v>2281</v>
      </c>
      <c r="C46" s="30">
        <f t="shared" si="1"/>
        <v>0</v>
      </c>
      <c r="D46" s="30">
        <f t="shared" si="4"/>
        <v>0</v>
      </c>
      <c r="E46" s="36">
        <v>0</v>
      </c>
      <c r="F46" s="36">
        <v>0</v>
      </c>
      <c r="G46" s="36">
        <v>0</v>
      </c>
      <c r="H46" s="36">
        <v>0</v>
      </c>
      <c r="I46" s="30">
        <f t="shared" si="3"/>
        <v>0</v>
      </c>
      <c r="J46" s="36">
        <v>0</v>
      </c>
      <c r="K46" s="36">
        <v>0</v>
      </c>
      <c r="L46" s="36">
        <v>0</v>
      </c>
      <c r="M46" s="36">
        <v>0</v>
      </c>
      <c r="N46" s="36"/>
      <c r="O46" s="36">
        <v>0</v>
      </c>
      <c r="P46" s="36">
        <v>0</v>
      </c>
    </row>
    <row r="47" spans="1:16" ht="30">
      <c r="A47" s="34" t="str">
        <f>VLOOKUP(B47,'[1]ДовКЕКВ'!A:B,2,FALSE)</f>
        <v>Окремі заходи по реалізації державних (регіональних) програм, не віднесені до заходів розвитку</v>
      </c>
      <c r="B47" s="35">
        <v>2282</v>
      </c>
      <c r="C47" s="30">
        <f t="shared" si="1"/>
        <v>0</v>
      </c>
      <c r="D47" s="30">
        <f t="shared" si="4"/>
        <v>0</v>
      </c>
      <c r="E47" s="36">
        <v>0</v>
      </c>
      <c r="F47" s="36">
        <v>0</v>
      </c>
      <c r="G47" s="36">
        <v>0</v>
      </c>
      <c r="H47" s="36">
        <v>0</v>
      </c>
      <c r="I47" s="30">
        <f t="shared" si="3"/>
        <v>0</v>
      </c>
      <c r="J47" s="36">
        <v>0</v>
      </c>
      <c r="K47" s="36">
        <v>0</v>
      </c>
      <c r="L47" s="36">
        <v>0</v>
      </c>
      <c r="M47" s="36">
        <v>0</v>
      </c>
      <c r="N47" s="36"/>
      <c r="O47" s="36">
        <v>0</v>
      </c>
      <c r="P47" s="36">
        <v>0</v>
      </c>
    </row>
    <row r="48" spans="1:16" s="33" customFormat="1" ht="15">
      <c r="A48" s="31" t="str">
        <f>VLOOKUP(B48,'[1]ДовКЕКВ'!A:B,2,FALSE)</f>
        <v>Обслуговування боргових зобов'язань</v>
      </c>
      <c r="B48" s="32">
        <v>2400</v>
      </c>
      <c r="C48" s="30">
        <f t="shared" si="1"/>
        <v>0</v>
      </c>
      <c r="D48" s="30">
        <f t="shared" si="4"/>
        <v>0</v>
      </c>
      <c r="E48" s="30">
        <f aca="true" t="shared" si="11" ref="E48:P48">SUM(E49:E50)</f>
        <v>0</v>
      </c>
      <c r="F48" s="30">
        <f t="shared" si="11"/>
        <v>0</v>
      </c>
      <c r="G48" s="30">
        <f t="shared" si="11"/>
        <v>0</v>
      </c>
      <c r="H48" s="30">
        <f t="shared" si="11"/>
        <v>0</v>
      </c>
      <c r="I48" s="30">
        <f t="shared" si="3"/>
        <v>0</v>
      </c>
      <c r="J48" s="30">
        <f t="shared" si="11"/>
        <v>0</v>
      </c>
      <c r="K48" s="30">
        <f>SUM(K49:K50)</f>
        <v>0</v>
      </c>
      <c r="L48" s="30">
        <f>SUM(L49:L50)</f>
        <v>0</v>
      </c>
      <c r="M48" s="30">
        <f t="shared" si="11"/>
        <v>0</v>
      </c>
      <c r="N48" s="30">
        <f t="shared" si="11"/>
        <v>0</v>
      </c>
      <c r="O48" s="30">
        <f t="shared" si="11"/>
        <v>0</v>
      </c>
      <c r="P48" s="30">
        <f t="shared" si="11"/>
        <v>0</v>
      </c>
    </row>
    <row r="49" spans="1:16" ht="15">
      <c r="A49" s="34" t="str">
        <f>VLOOKUP(B49,'[1]ДовКЕКВ'!A:B,2,FALSE)</f>
        <v>Обслуговування внутрішніх боргових зобов'язань</v>
      </c>
      <c r="B49" s="35">
        <v>2410</v>
      </c>
      <c r="C49" s="30">
        <f t="shared" si="1"/>
        <v>0</v>
      </c>
      <c r="D49" s="30">
        <f t="shared" si="4"/>
        <v>0</v>
      </c>
      <c r="E49" s="36">
        <v>0</v>
      </c>
      <c r="F49" s="36">
        <v>0</v>
      </c>
      <c r="G49" s="36">
        <v>0</v>
      </c>
      <c r="H49" s="36">
        <v>0</v>
      </c>
      <c r="I49" s="30">
        <f t="shared" si="3"/>
        <v>0</v>
      </c>
      <c r="J49" s="36">
        <v>0</v>
      </c>
      <c r="K49" s="36">
        <v>0</v>
      </c>
      <c r="L49" s="36">
        <v>0</v>
      </c>
      <c r="M49" s="36">
        <v>0</v>
      </c>
      <c r="N49" s="36"/>
      <c r="O49" s="36">
        <v>0</v>
      </c>
      <c r="P49" s="36">
        <v>0</v>
      </c>
    </row>
    <row r="50" spans="1:16" ht="15">
      <c r="A50" s="34" t="str">
        <f>VLOOKUP(B50,'[1]ДовКЕКВ'!A:B,2,FALSE)</f>
        <v>Обслуговування зовнішніх боргових зобов'язань</v>
      </c>
      <c r="B50" s="35">
        <v>2420</v>
      </c>
      <c r="C50" s="30">
        <f t="shared" si="1"/>
        <v>0</v>
      </c>
      <c r="D50" s="30">
        <f t="shared" si="4"/>
        <v>0</v>
      </c>
      <c r="E50" s="36">
        <v>0</v>
      </c>
      <c r="F50" s="36">
        <v>0</v>
      </c>
      <c r="G50" s="36">
        <v>0</v>
      </c>
      <c r="H50" s="36">
        <v>0</v>
      </c>
      <c r="I50" s="30">
        <f t="shared" si="3"/>
        <v>0</v>
      </c>
      <c r="J50" s="36">
        <v>0</v>
      </c>
      <c r="K50" s="36">
        <v>0</v>
      </c>
      <c r="L50" s="36">
        <v>0</v>
      </c>
      <c r="M50" s="36">
        <v>0</v>
      </c>
      <c r="N50" s="36"/>
      <c r="O50" s="36">
        <v>0</v>
      </c>
      <c r="P50" s="36">
        <v>0</v>
      </c>
    </row>
    <row r="51" spans="1:16" s="33" customFormat="1" ht="15">
      <c r="A51" s="38" t="str">
        <f>VLOOKUP(B51,'[1]ДовКЕКВ'!A:B,2,FALSE)</f>
        <v>Поточні трансферти</v>
      </c>
      <c r="B51" s="32">
        <v>2600</v>
      </c>
      <c r="C51" s="30">
        <f t="shared" si="1"/>
        <v>0</v>
      </c>
      <c r="D51" s="30">
        <f t="shared" si="4"/>
        <v>0</v>
      </c>
      <c r="E51" s="30">
        <f aca="true" t="shared" si="12" ref="E51:P51">SUM(E52:E54)</f>
        <v>0</v>
      </c>
      <c r="F51" s="30">
        <f t="shared" si="12"/>
        <v>0</v>
      </c>
      <c r="G51" s="30">
        <f t="shared" si="12"/>
        <v>0</v>
      </c>
      <c r="H51" s="30">
        <f t="shared" si="12"/>
        <v>0</v>
      </c>
      <c r="I51" s="30">
        <f t="shared" si="3"/>
        <v>0</v>
      </c>
      <c r="J51" s="30">
        <f t="shared" si="12"/>
        <v>0</v>
      </c>
      <c r="K51" s="30">
        <f>SUM(K52:K54)</f>
        <v>0</v>
      </c>
      <c r="L51" s="30">
        <f>SUM(L52:L54)</f>
        <v>0</v>
      </c>
      <c r="M51" s="30">
        <f t="shared" si="12"/>
        <v>0</v>
      </c>
      <c r="N51" s="30">
        <f t="shared" si="12"/>
        <v>0</v>
      </c>
      <c r="O51" s="30">
        <f t="shared" si="12"/>
        <v>0</v>
      </c>
      <c r="P51" s="30">
        <f t="shared" si="12"/>
        <v>0</v>
      </c>
    </row>
    <row r="52" spans="1:16" ht="25.5">
      <c r="A52" s="39" t="str">
        <f>VLOOKUP(B52,'[1]ДовКЕКВ'!A:B,2,FALSE)</f>
        <v>Субсидії та поточні трансферти підприємствам (установам, організаціям)</v>
      </c>
      <c r="B52" s="35">
        <v>2610</v>
      </c>
      <c r="C52" s="30">
        <f t="shared" si="1"/>
        <v>0</v>
      </c>
      <c r="D52" s="30">
        <f t="shared" si="4"/>
        <v>0</v>
      </c>
      <c r="E52" s="36">
        <v>0</v>
      </c>
      <c r="F52" s="36">
        <v>0</v>
      </c>
      <c r="G52" s="36">
        <v>0</v>
      </c>
      <c r="H52" s="36">
        <v>0</v>
      </c>
      <c r="I52" s="30">
        <f t="shared" si="3"/>
        <v>0</v>
      </c>
      <c r="J52" s="36">
        <v>0</v>
      </c>
      <c r="K52" s="36">
        <v>0</v>
      </c>
      <c r="L52" s="36">
        <v>0</v>
      </c>
      <c r="M52" s="36">
        <v>0</v>
      </c>
      <c r="N52" s="36"/>
      <c r="O52" s="36">
        <v>0</v>
      </c>
      <c r="P52" s="36">
        <v>0</v>
      </c>
    </row>
    <row r="53" spans="1:16" ht="30">
      <c r="A53" s="34" t="str">
        <f>VLOOKUP(B53,'[1]ДовКЕКВ'!A:B,2,FALSE)</f>
        <v>Поточні трансферти органам державного управління інших рівнів</v>
      </c>
      <c r="B53" s="35">
        <v>2620</v>
      </c>
      <c r="C53" s="30">
        <f t="shared" si="1"/>
        <v>0</v>
      </c>
      <c r="D53" s="30">
        <f t="shared" si="4"/>
        <v>0</v>
      </c>
      <c r="E53" s="36">
        <v>0</v>
      </c>
      <c r="F53" s="36">
        <v>0</v>
      </c>
      <c r="G53" s="36">
        <v>0</v>
      </c>
      <c r="H53" s="36">
        <v>0</v>
      </c>
      <c r="I53" s="30">
        <f t="shared" si="3"/>
        <v>0</v>
      </c>
      <c r="J53" s="36">
        <v>0</v>
      </c>
      <c r="K53" s="36">
        <v>0</v>
      </c>
      <c r="L53" s="36">
        <v>0</v>
      </c>
      <c r="M53" s="36">
        <v>0</v>
      </c>
      <c r="N53" s="36"/>
      <c r="O53" s="36">
        <v>0</v>
      </c>
      <c r="P53" s="36">
        <v>0</v>
      </c>
    </row>
    <row r="54" spans="1:16" ht="30">
      <c r="A54" s="34" t="str">
        <f>VLOOKUP(B54,'[1]ДовКЕКВ'!A:B,2,FALSE)</f>
        <v>Поточні трансферти урядам іноземних держав та міжнародним організаціям</v>
      </c>
      <c r="B54" s="35">
        <v>2630</v>
      </c>
      <c r="C54" s="30">
        <f t="shared" si="1"/>
        <v>0</v>
      </c>
      <c r="D54" s="30">
        <f t="shared" si="4"/>
        <v>0</v>
      </c>
      <c r="E54" s="36">
        <v>0</v>
      </c>
      <c r="F54" s="36">
        <v>0</v>
      </c>
      <c r="G54" s="36">
        <v>0</v>
      </c>
      <c r="H54" s="36">
        <v>0</v>
      </c>
      <c r="I54" s="30">
        <f t="shared" si="3"/>
        <v>0</v>
      </c>
      <c r="J54" s="36">
        <v>0</v>
      </c>
      <c r="K54" s="36">
        <v>0</v>
      </c>
      <c r="L54" s="36">
        <v>0</v>
      </c>
      <c r="M54" s="36">
        <v>0</v>
      </c>
      <c r="N54" s="36"/>
      <c r="O54" s="36">
        <v>0</v>
      </c>
      <c r="P54" s="36">
        <v>0</v>
      </c>
    </row>
    <row r="55" spans="1:16" s="33" customFormat="1" ht="15">
      <c r="A55" s="31" t="str">
        <f>VLOOKUP(B55,'[1]ДовКЕКВ'!A:B,2,FALSE)</f>
        <v>Соціальне забезпечення</v>
      </c>
      <c r="B55" s="32">
        <v>2700</v>
      </c>
      <c r="C55" s="30">
        <f t="shared" si="1"/>
        <v>0</v>
      </c>
      <c r="D55" s="30">
        <f t="shared" si="4"/>
        <v>0</v>
      </c>
      <c r="E55" s="30">
        <f aca="true" t="shared" si="13" ref="E55:P55">SUM(E56:E58)</f>
        <v>0</v>
      </c>
      <c r="F55" s="30">
        <f t="shared" si="13"/>
        <v>0</v>
      </c>
      <c r="G55" s="30">
        <f t="shared" si="13"/>
        <v>0</v>
      </c>
      <c r="H55" s="30">
        <f t="shared" si="13"/>
        <v>0</v>
      </c>
      <c r="I55" s="30">
        <f t="shared" si="3"/>
        <v>0</v>
      </c>
      <c r="J55" s="30">
        <f t="shared" si="13"/>
        <v>0</v>
      </c>
      <c r="K55" s="30">
        <f>SUM(K56:K58)</f>
        <v>0</v>
      </c>
      <c r="L55" s="30">
        <f>SUM(L56:L58)</f>
        <v>0</v>
      </c>
      <c r="M55" s="30">
        <f t="shared" si="13"/>
        <v>0</v>
      </c>
      <c r="N55" s="30">
        <f t="shared" si="13"/>
        <v>0</v>
      </c>
      <c r="O55" s="30">
        <f t="shared" si="13"/>
        <v>0</v>
      </c>
      <c r="P55" s="30">
        <f t="shared" si="13"/>
        <v>0</v>
      </c>
    </row>
    <row r="56" spans="1:16" ht="15">
      <c r="A56" s="34" t="str">
        <f>VLOOKUP(B56,'[1]ДовКЕКВ'!A:B,2,FALSE)</f>
        <v>Виплата пенсій і допомоги</v>
      </c>
      <c r="B56" s="35">
        <v>2710</v>
      </c>
      <c r="C56" s="30">
        <f t="shared" si="1"/>
        <v>0</v>
      </c>
      <c r="D56" s="30">
        <f t="shared" si="4"/>
        <v>0</v>
      </c>
      <c r="E56" s="36">
        <v>0</v>
      </c>
      <c r="F56" s="36">
        <v>0</v>
      </c>
      <c r="G56" s="36">
        <v>0</v>
      </c>
      <c r="H56" s="36">
        <v>0</v>
      </c>
      <c r="I56" s="30">
        <f t="shared" si="3"/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ht="15">
      <c r="A57" s="34" t="str">
        <f>VLOOKUP(B57,'[1]ДовКЕКВ'!A:B,2,FALSE)</f>
        <v>Стипендії</v>
      </c>
      <c r="B57" s="35">
        <v>2720</v>
      </c>
      <c r="C57" s="30">
        <f t="shared" si="1"/>
        <v>0</v>
      </c>
      <c r="D57" s="30">
        <f t="shared" si="4"/>
        <v>0</v>
      </c>
      <c r="E57" s="36">
        <v>0</v>
      </c>
      <c r="F57" s="36">
        <v>0</v>
      </c>
      <c r="G57" s="36">
        <v>0</v>
      </c>
      <c r="H57" s="36">
        <v>0</v>
      </c>
      <c r="I57" s="30">
        <f t="shared" si="3"/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</row>
    <row r="58" spans="1:16" ht="15">
      <c r="A58" s="34" t="str">
        <f>VLOOKUP(B58,'[1]ДовКЕКВ'!A:B,2,FALSE)</f>
        <v>Інші виплати населенню</v>
      </c>
      <c r="B58" s="35">
        <v>2730</v>
      </c>
      <c r="C58" s="30">
        <f t="shared" si="1"/>
        <v>0</v>
      </c>
      <c r="D58" s="30">
        <f t="shared" si="4"/>
        <v>0</v>
      </c>
      <c r="E58" s="36">
        <v>0</v>
      </c>
      <c r="F58" s="36">
        <v>0</v>
      </c>
      <c r="G58" s="36">
        <v>0</v>
      </c>
      <c r="H58" s="36">
        <v>0</v>
      </c>
      <c r="I58" s="30">
        <f t="shared" si="3"/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</row>
    <row r="59" spans="1:16" ht="15">
      <c r="A59" s="34" t="str">
        <f>VLOOKUP(B59,'[1]ДовКЕКВ'!A:B,2,FALSE)</f>
        <v>Інші поточні видатки</v>
      </c>
      <c r="B59" s="35">
        <v>2800</v>
      </c>
      <c r="C59" s="30">
        <f t="shared" si="1"/>
        <v>540</v>
      </c>
      <c r="D59" s="30">
        <f t="shared" si="4"/>
        <v>540</v>
      </c>
      <c r="E59" s="36">
        <v>540</v>
      </c>
      <c r="F59" s="36">
        <v>0</v>
      </c>
      <c r="G59" s="36">
        <v>0</v>
      </c>
      <c r="H59" s="36">
        <v>0</v>
      </c>
      <c r="I59" s="30">
        <f t="shared" si="3"/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</row>
    <row r="60" spans="1:16" s="33" customFormat="1" ht="15">
      <c r="A60" s="40" t="str">
        <f>VLOOKUP(B60,'[1]ДовКЕКВ'!A:B,2,FALSE)</f>
        <v>Капітальні видатки</v>
      </c>
      <c r="B60" s="32">
        <v>3000</v>
      </c>
      <c r="C60" s="30">
        <f t="shared" si="1"/>
        <v>12000</v>
      </c>
      <c r="D60" s="30">
        <f t="shared" si="4"/>
        <v>12000</v>
      </c>
      <c r="E60" s="30">
        <f aca="true" t="shared" si="14" ref="E60:P60">E61+E75</f>
        <v>12000</v>
      </c>
      <c r="F60" s="30">
        <f t="shared" si="14"/>
        <v>0</v>
      </c>
      <c r="G60" s="30">
        <f t="shared" si="14"/>
        <v>0</v>
      </c>
      <c r="H60" s="30">
        <f t="shared" si="14"/>
        <v>0</v>
      </c>
      <c r="I60" s="30">
        <f t="shared" si="3"/>
        <v>0</v>
      </c>
      <c r="J60" s="30">
        <f t="shared" si="14"/>
        <v>0</v>
      </c>
      <c r="K60" s="30">
        <f>K61+K75</f>
        <v>0</v>
      </c>
      <c r="L60" s="30">
        <f>L61+L75</f>
        <v>0</v>
      </c>
      <c r="M60" s="30">
        <f t="shared" si="14"/>
        <v>0</v>
      </c>
      <c r="N60" s="30">
        <f>N61+N75</f>
        <v>0</v>
      </c>
      <c r="O60" s="30">
        <f t="shared" si="14"/>
        <v>0</v>
      </c>
      <c r="P60" s="30">
        <f t="shared" si="14"/>
        <v>0</v>
      </c>
    </row>
    <row r="61" spans="1:16" ht="15">
      <c r="A61" s="34" t="str">
        <f>VLOOKUP(B61,'[1]ДовКЕКВ'!A:B,2,FALSE)</f>
        <v>Придбання основного капіталу</v>
      </c>
      <c r="B61" s="35">
        <v>3100</v>
      </c>
      <c r="C61" s="30">
        <f t="shared" si="1"/>
        <v>12000</v>
      </c>
      <c r="D61" s="30">
        <f t="shared" si="4"/>
        <v>12000</v>
      </c>
      <c r="E61" s="36">
        <f aca="true" t="shared" si="15" ref="E61:P61">E62+E63+E66+E69+E73+E74</f>
        <v>12000</v>
      </c>
      <c r="F61" s="36">
        <f t="shared" si="15"/>
        <v>0</v>
      </c>
      <c r="G61" s="36">
        <f t="shared" si="15"/>
        <v>0</v>
      </c>
      <c r="H61" s="36">
        <f t="shared" si="15"/>
        <v>0</v>
      </c>
      <c r="I61" s="30">
        <f t="shared" si="3"/>
        <v>0</v>
      </c>
      <c r="J61" s="36">
        <f t="shared" si="15"/>
        <v>0</v>
      </c>
      <c r="K61" s="36">
        <f>K62+K63+K66+K69+K73+K74</f>
        <v>0</v>
      </c>
      <c r="L61" s="36">
        <f>L62+L63+L66+L69+L73+L74</f>
        <v>0</v>
      </c>
      <c r="M61" s="36">
        <f t="shared" si="15"/>
        <v>0</v>
      </c>
      <c r="N61" s="36">
        <f t="shared" si="15"/>
        <v>0</v>
      </c>
      <c r="O61" s="36">
        <f t="shared" si="15"/>
        <v>0</v>
      </c>
      <c r="P61" s="36">
        <f t="shared" si="15"/>
        <v>0</v>
      </c>
    </row>
    <row r="62" spans="1:16" ht="30">
      <c r="A62" s="34" t="str">
        <f>VLOOKUP(B62,'[1]ДовКЕКВ'!A:B,2,FALSE)</f>
        <v>Придбання обладнання і предметів довгострокового користування</v>
      </c>
      <c r="B62" s="35">
        <v>3110</v>
      </c>
      <c r="C62" s="30">
        <f t="shared" si="1"/>
        <v>12000</v>
      </c>
      <c r="D62" s="30">
        <f t="shared" si="4"/>
        <v>12000</v>
      </c>
      <c r="E62" s="36">
        <f>26000-14000</f>
        <v>12000</v>
      </c>
      <c r="F62" s="36">
        <v>0</v>
      </c>
      <c r="G62" s="36">
        <v>0</v>
      </c>
      <c r="H62" s="36">
        <v>0</v>
      </c>
      <c r="I62" s="30">
        <f t="shared" si="3"/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s="33" customFormat="1" ht="15">
      <c r="A63" s="31" t="str">
        <f>VLOOKUP(B63,'[1]ДовКЕКВ'!A:B,2,FALSE)</f>
        <v>Капітальне будівництво (придбання)</v>
      </c>
      <c r="B63" s="32">
        <v>3120</v>
      </c>
      <c r="C63" s="30">
        <f t="shared" si="1"/>
        <v>0</v>
      </c>
      <c r="D63" s="30">
        <f t="shared" si="4"/>
        <v>0</v>
      </c>
      <c r="E63" s="30">
        <f aca="true" t="shared" si="16" ref="E63:P63">SUM(E64:E65)</f>
        <v>0</v>
      </c>
      <c r="F63" s="30">
        <f t="shared" si="16"/>
        <v>0</v>
      </c>
      <c r="G63" s="30">
        <f t="shared" si="16"/>
        <v>0</v>
      </c>
      <c r="H63" s="30">
        <f t="shared" si="16"/>
        <v>0</v>
      </c>
      <c r="I63" s="30">
        <f t="shared" si="3"/>
        <v>0</v>
      </c>
      <c r="J63" s="30">
        <f t="shared" si="16"/>
        <v>0</v>
      </c>
      <c r="K63" s="30">
        <f>SUM(K64:K65)</f>
        <v>0</v>
      </c>
      <c r="L63" s="30">
        <f>SUM(L64:L65)</f>
        <v>0</v>
      </c>
      <c r="M63" s="30">
        <f t="shared" si="16"/>
        <v>0</v>
      </c>
      <c r="N63" s="30">
        <f t="shared" si="16"/>
        <v>0</v>
      </c>
      <c r="O63" s="30">
        <f t="shared" si="16"/>
        <v>0</v>
      </c>
      <c r="P63" s="30">
        <f t="shared" si="16"/>
        <v>0</v>
      </c>
    </row>
    <row r="64" spans="1:16" ht="15">
      <c r="A64" s="34" t="str">
        <f>VLOOKUP(B64,'[1]ДовКЕКВ'!A:B,2,FALSE)</f>
        <v>Капітальне будівництво (придбання) житла</v>
      </c>
      <c r="B64" s="35">
        <v>3121</v>
      </c>
      <c r="C64" s="30">
        <f t="shared" si="1"/>
        <v>0</v>
      </c>
      <c r="D64" s="30">
        <f t="shared" si="4"/>
        <v>0</v>
      </c>
      <c r="E64" s="36">
        <v>0</v>
      </c>
      <c r="F64" s="36">
        <v>0</v>
      </c>
      <c r="G64" s="36">
        <v>0</v>
      </c>
      <c r="H64" s="36">
        <v>0</v>
      </c>
      <c r="I64" s="30">
        <f t="shared" si="3"/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ht="15">
      <c r="A65" s="34" t="str">
        <f>VLOOKUP(B65,'[1]ДовКЕКВ'!A:B,2,FALSE)</f>
        <v>Капітальне будівництво (придбання) інших об'єктів</v>
      </c>
      <c r="B65" s="35">
        <v>3122</v>
      </c>
      <c r="C65" s="30">
        <f t="shared" si="1"/>
        <v>0</v>
      </c>
      <c r="D65" s="30">
        <f t="shared" si="4"/>
        <v>0</v>
      </c>
      <c r="E65" s="36">
        <v>0</v>
      </c>
      <c r="F65" s="36">
        <v>0</v>
      </c>
      <c r="G65" s="36">
        <v>0</v>
      </c>
      <c r="H65" s="36">
        <v>0</v>
      </c>
      <c r="I65" s="30">
        <f t="shared" si="3"/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s="33" customFormat="1" ht="15">
      <c r="A66" s="31" t="str">
        <f>VLOOKUP(B66,'[1]ДовКЕКВ'!A:B,2,FALSE)</f>
        <v>Капітальний ремонт</v>
      </c>
      <c r="B66" s="32">
        <v>3130</v>
      </c>
      <c r="C66" s="30">
        <f t="shared" si="1"/>
        <v>0</v>
      </c>
      <c r="D66" s="30">
        <f t="shared" si="4"/>
        <v>0</v>
      </c>
      <c r="E66" s="30">
        <f aca="true" t="shared" si="17" ref="E66:P66">SUM(E67:E68)</f>
        <v>0</v>
      </c>
      <c r="F66" s="30">
        <f t="shared" si="17"/>
        <v>0</v>
      </c>
      <c r="G66" s="30">
        <f t="shared" si="17"/>
        <v>0</v>
      </c>
      <c r="H66" s="30">
        <f t="shared" si="17"/>
        <v>0</v>
      </c>
      <c r="I66" s="30">
        <f t="shared" si="3"/>
        <v>0</v>
      </c>
      <c r="J66" s="30">
        <f t="shared" si="17"/>
        <v>0</v>
      </c>
      <c r="K66" s="30">
        <f>SUM(K67:K68)</f>
        <v>0</v>
      </c>
      <c r="L66" s="30">
        <f>SUM(L67:L68)</f>
        <v>0</v>
      </c>
      <c r="M66" s="30">
        <f t="shared" si="17"/>
        <v>0</v>
      </c>
      <c r="N66" s="30">
        <f t="shared" si="17"/>
        <v>0</v>
      </c>
      <c r="O66" s="30">
        <f t="shared" si="17"/>
        <v>0</v>
      </c>
      <c r="P66" s="30">
        <f t="shared" si="17"/>
        <v>0</v>
      </c>
    </row>
    <row r="67" spans="1:16" ht="15">
      <c r="A67" s="34" t="str">
        <f>VLOOKUP(B67,'[1]ДовКЕКВ'!A:B,2,FALSE)</f>
        <v>Капітальний ремонт житлового фонду (приміщень)</v>
      </c>
      <c r="B67" s="35">
        <v>3131</v>
      </c>
      <c r="C67" s="30">
        <f t="shared" si="1"/>
        <v>0</v>
      </c>
      <c r="D67" s="30">
        <f t="shared" si="4"/>
        <v>0</v>
      </c>
      <c r="E67" s="36">
        <v>0</v>
      </c>
      <c r="F67" s="36">
        <v>0</v>
      </c>
      <c r="G67" s="36">
        <v>0</v>
      </c>
      <c r="H67" s="36">
        <v>0</v>
      </c>
      <c r="I67" s="30">
        <f t="shared" si="3"/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ht="15">
      <c r="A68" s="34" t="str">
        <f>VLOOKUP(B68,'[1]ДовКЕКВ'!A:B,2,FALSE)</f>
        <v>Капітальний ремонт інших об'єктів</v>
      </c>
      <c r="B68" s="35">
        <v>3132</v>
      </c>
      <c r="C68" s="30">
        <f t="shared" si="1"/>
        <v>0</v>
      </c>
      <c r="D68" s="30">
        <f t="shared" si="4"/>
        <v>0</v>
      </c>
      <c r="E68" s="36">
        <v>0</v>
      </c>
      <c r="F68" s="36">
        <v>0</v>
      </c>
      <c r="G68" s="36">
        <v>0</v>
      </c>
      <c r="H68" s="36">
        <v>0</v>
      </c>
      <c r="I68" s="30">
        <f t="shared" si="3"/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s="33" customFormat="1" ht="15">
      <c r="A69" s="31" t="str">
        <f>VLOOKUP(B69,'[1]ДовКЕКВ'!A:B,2,FALSE)</f>
        <v>Реконструкція та реставрація</v>
      </c>
      <c r="B69" s="32">
        <v>3140</v>
      </c>
      <c r="C69" s="30">
        <f t="shared" si="1"/>
        <v>0</v>
      </c>
      <c r="D69" s="30">
        <f t="shared" si="4"/>
        <v>0</v>
      </c>
      <c r="E69" s="30">
        <f aca="true" t="shared" si="18" ref="E69:P69">SUM(E70:E72)</f>
        <v>0</v>
      </c>
      <c r="F69" s="30">
        <f t="shared" si="18"/>
        <v>0</v>
      </c>
      <c r="G69" s="30">
        <f t="shared" si="18"/>
        <v>0</v>
      </c>
      <c r="H69" s="30">
        <f t="shared" si="18"/>
        <v>0</v>
      </c>
      <c r="I69" s="30">
        <f t="shared" si="3"/>
        <v>0</v>
      </c>
      <c r="J69" s="30">
        <f t="shared" si="18"/>
        <v>0</v>
      </c>
      <c r="K69" s="30">
        <f>SUM(K70:K72)</f>
        <v>0</v>
      </c>
      <c r="L69" s="30">
        <f>SUM(L70:L72)</f>
        <v>0</v>
      </c>
      <c r="M69" s="30">
        <f t="shared" si="18"/>
        <v>0</v>
      </c>
      <c r="N69" s="30">
        <f t="shared" si="18"/>
        <v>0</v>
      </c>
      <c r="O69" s="30">
        <f t="shared" si="18"/>
        <v>0</v>
      </c>
      <c r="P69" s="30">
        <f t="shared" si="18"/>
        <v>0</v>
      </c>
    </row>
    <row r="70" spans="1:16" ht="15">
      <c r="A70" s="34" t="str">
        <f>VLOOKUP(B70,'[1]ДовКЕКВ'!A:B,2,FALSE)</f>
        <v>Реконструкція житлового фонду (приміщень)</v>
      </c>
      <c r="B70" s="35">
        <v>3141</v>
      </c>
      <c r="C70" s="30">
        <f t="shared" si="1"/>
        <v>0</v>
      </c>
      <c r="D70" s="30">
        <f t="shared" si="4"/>
        <v>0</v>
      </c>
      <c r="E70" s="36">
        <v>0</v>
      </c>
      <c r="F70" s="36">
        <v>0</v>
      </c>
      <c r="G70" s="36">
        <v>0</v>
      </c>
      <c r="H70" s="36">
        <v>0</v>
      </c>
      <c r="I70" s="30">
        <f t="shared" si="3"/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ht="15">
      <c r="A71" s="34" t="str">
        <f>VLOOKUP(B71,'[1]ДовКЕКВ'!A:B,2,FALSE)</f>
        <v>Реконструкція та реставрація інших об'єктів</v>
      </c>
      <c r="B71" s="35">
        <v>3142</v>
      </c>
      <c r="C71" s="30">
        <f t="shared" si="1"/>
        <v>0</v>
      </c>
      <c r="D71" s="30">
        <f t="shared" si="4"/>
        <v>0</v>
      </c>
      <c r="E71" s="36">
        <v>0</v>
      </c>
      <c r="F71" s="36">
        <v>0</v>
      </c>
      <c r="G71" s="36">
        <v>0</v>
      </c>
      <c r="H71" s="36">
        <v>0</v>
      </c>
      <c r="I71" s="30">
        <f t="shared" si="3"/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s="33" customFormat="1" ht="15">
      <c r="A72" s="31" t="str">
        <f>VLOOKUP(B72,'[1]ДовКЕКВ'!A:B,2,FALSE)</f>
        <v>Реставрація пам'яток культури, історії та архітектури</v>
      </c>
      <c r="B72" s="32">
        <v>3143</v>
      </c>
      <c r="C72" s="30">
        <f t="shared" si="1"/>
        <v>0</v>
      </c>
      <c r="D72" s="30">
        <f t="shared" si="4"/>
        <v>0</v>
      </c>
      <c r="E72" s="30">
        <v>0</v>
      </c>
      <c r="F72" s="30">
        <v>0</v>
      </c>
      <c r="G72" s="30">
        <v>0</v>
      </c>
      <c r="H72" s="30">
        <v>0</v>
      </c>
      <c r="I72" s="30">
        <f t="shared" si="3"/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1:16" s="33" customFormat="1" ht="15">
      <c r="A73" s="31" t="str">
        <f>VLOOKUP(B73,'[1]ДовКЕКВ'!A:B,2,FALSE)</f>
        <v>Створення державних запасів і резервів</v>
      </c>
      <c r="B73" s="32">
        <v>3150</v>
      </c>
      <c r="C73" s="30">
        <f t="shared" si="1"/>
        <v>0</v>
      </c>
      <c r="D73" s="30">
        <f t="shared" si="4"/>
        <v>0</v>
      </c>
      <c r="E73" s="36">
        <v>0</v>
      </c>
      <c r="F73" s="36">
        <v>0</v>
      </c>
      <c r="G73" s="36">
        <v>0</v>
      </c>
      <c r="H73" s="36">
        <v>0</v>
      </c>
      <c r="I73" s="30">
        <f t="shared" si="3"/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</row>
    <row r="74" spans="1:16" ht="15">
      <c r="A74" s="39" t="str">
        <f>VLOOKUP(B74,'[1]ДовКЕКВ'!A:B,2,FALSE)</f>
        <v>Придбання землі та нематеріальних активів</v>
      </c>
      <c r="B74" s="35">
        <v>3160</v>
      </c>
      <c r="C74" s="30">
        <f t="shared" si="1"/>
        <v>0</v>
      </c>
      <c r="D74" s="30">
        <f t="shared" si="4"/>
        <v>0</v>
      </c>
      <c r="E74" s="36">
        <v>0</v>
      </c>
      <c r="F74" s="36">
        <v>0</v>
      </c>
      <c r="G74" s="36">
        <v>0</v>
      </c>
      <c r="H74" s="36">
        <v>0</v>
      </c>
      <c r="I74" s="30">
        <f t="shared" si="3"/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</row>
    <row r="75" spans="1:16" s="33" customFormat="1" ht="15">
      <c r="A75" s="38" t="str">
        <f>VLOOKUP(B75,'[1]ДовКЕКВ'!A:B,2,FALSE)</f>
        <v>Капітальні трансферти</v>
      </c>
      <c r="B75" s="32">
        <v>3200</v>
      </c>
      <c r="C75" s="30">
        <f t="shared" si="1"/>
        <v>0</v>
      </c>
      <c r="D75" s="30">
        <f t="shared" si="4"/>
        <v>0</v>
      </c>
      <c r="E75" s="30">
        <f aca="true" t="shared" si="19" ref="E75:P75">SUM(E76:E79)</f>
        <v>0</v>
      </c>
      <c r="F75" s="30">
        <f t="shared" si="19"/>
        <v>0</v>
      </c>
      <c r="G75" s="30">
        <f t="shared" si="19"/>
        <v>0</v>
      </c>
      <c r="H75" s="30">
        <f t="shared" si="19"/>
        <v>0</v>
      </c>
      <c r="I75" s="30">
        <f t="shared" si="3"/>
        <v>0</v>
      </c>
      <c r="J75" s="30">
        <f t="shared" si="19"/>
        <v>0</v>
      </c>
      <c r="K75" s="30">
        <f>SUM(K76:K79)</f>
        <v>0</v>
      </c>
      <c r="L75" s="30">
        <f>SUM(L76:L79)</f>
        <v>0</v>
      </c>
      <c r="M75" s="30">
        <f t="shared" si="19"/>
        <v>0</v>
      </c>
      <c r="N75" s="30">
        <f t="shared" si="19"/>
        <v>0</v>
      </c>
      <c r="O75" s="30">
        <f t="shared" si="19"/>
        <v>0</v>
      </c>
      <c r="P75" s="30">
        <f t="shared" si="19"/>
        <v>0</v>
      </c>
    </row>
    <row r="76" spans="1:16" ht="30">
      <c r="A76" s="34" t="str">
        <f>VLOOKUP(B76,'[1]ДовКЕКВ'!A:B,2,FALSE)</f>
        <v>Капітальні трансферти підприємствам (установам, організаціям)</v>
      </c>
      <c r="B76" s="35">
        <v>3210</v>
      </c>
      <c r="C76" s="30">
        <f t="shared" si="1"/>
        <v>0</v>
      </c>
      <c r="D76" s="30">
        <f t="shared" si="4"/>
        <v>0</v>
      </c>
      <c r="E76" s="36">
        <v>0</v>
      </c>
      <c r="F76" s="36">
        <v>0</v>
      </c>
      <c r="G76" s="36">
        <v>0</v>
      </c>
      <c r="H76" s="36">
        <v>0</v>
      </c>
      <c r="I76" s="30">
        <f t="shared" si="3"/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ht="30">
      <c r="A77" s="34" t="str">
        <f>VLOOKUP(B77,'[1]ДовКЕКВ'!A:B,2,FALSE)</f>
        <v>Капітальні трансферти органам державного управління інших рівнів</v>
      </c>
      <c r="B77" s="35">
        <v>3220</v>
      </c>
      <c r="C77" s="30">
        <f t="shared" si="1"/>
        <v>0</v>
      </c>
      <c r="D77" s="30">
        <f t="shared" si="4"/>
        <v>0</v>
      </c>
      <c r="E77" s="36">
        <v>0</v>
      </c>
      <c r="F77" s="36">
        <v>0</v>
      </c>
      <c r="G77" s="36">
        <v>0</v>
      </c>
      <c r="H77" s="36">
        <v>0</v>
      </c>
      <c r="I77" s="30">
        <f t="shared" si="3"/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ht="30">
      <c r="A78" s="34" t="str">
        <f>VLOOKUP(B78,'[1]ДовКЕКВ'!A:B,2,FALSE)</f>
        <v>Капітальні трансферти урядам іноземних держав та міжнародним організаціям</v>
      </c>
      <c r="B78" s="35">
        <v>3230</v>
      </c>
      <c r="C78" s="30">
        <f t="shared" si="1"/>
        <v>0</v>
      </c>
      <c r="D78" s="30">
        <f t="shared" si="4"/>
        <v>0</v>
      </c>
      <c r="E78" s="36">
        <v>0</v>
      </c>
      <c r="F78" s="36">
        <v>0</v>
      </c>
      <c r="G78" s="36">
        <v>0</v>
      </c>
      <c r="H78" s="36">
        <v>0</v>
      </c>
      <c r="I78" s="30">
        <f t="shared" si="3"/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ht="15">
      <c r="A79" s="34" t="str">
        <f>VLOOKUP(B79,'[1]ДовКЕКВ'!A:B,2,FALSE)</f>
        <v>Капітальні трансферти населенню</v>
      </c>
      <c r="B79" s="35">
        <v>3240</v>
      </c>
      <c r="C79" s="30">
        <f t="shared" si="1"/>
        <v>0</v>
      </c>
      <c r="D79" s="30">
        <f t="shared" si="4"/>
        <v>0</v>
      </c>
      <c r="E79" s="36">
        <v>0</v>
      </c>
      <c r="F79" s="36">
        <v>0</v>
      </c>
      <c r="G79" s="36">
        <v>0</v>
      </c>
      <c r="H79" s="36">
        <v>0</v>
      </c>
      <c r="I79" s="30">
        <f t="shared" si="3"/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ht="18" customHeight="1" hidden="1">
      <c r="A80" s="41"/>
      <c r="B80" s="35"/>
      <c r="C80" s="30"/>
      <c r="D80" s="30"/>
      <c r="E80" s="36"/>
      <c r="F80" s="36"/>
      <c r="G80" s="36"/>
      <c r="H80" s="36"/>
      <c r="I80" s="30"/>
      <c r="J80" s="36"/>
      <c r="K80" s="36"/>
      <c r="L80" s="36"/>
      <c r="M80" s="36"/>
      <c r="N80" s="36"/>
      <c r="O80" s="36"/>
      <c r="P80" s="36"/>
    </row>
    <row r="81" spans="1:16" s="33" customFormat="1" ht="15">
      <c r="A81" s="42" t="str">
        <f>VLOOKUP(B81,'[1]ДовКреди'!A:B,2,FALSE)</f>
        <v>Надання внутрішніх кредитів </v>
      </c>
      <c r="B81" s="43">
        <v>4110</v>
      </c>
      <c r="C81" s="30">
        <f>D81+I81+O81+P81</f>
        <v>0</v>
      </c>
      <c r="D81" s="30">
        <f t="shared" si="4"/>
        <v>0</v>
      </c>
      <c r="E81" s="30">
        <f aca="true" t="shared" si="20" ref="E81:P81">SUM(E82:E84)</f>
        <v>0</v>
      </c>
      <c r="F81" s="30">
        <f t="shared" si="20"/>
        <v>0</v>
      </c>
      <c r="G81" s="30">
        <f t="shared" si="20"/>
        <v>0</v>
      </c>
      <c r="H81" s="30">
        <f t="shared" si="20"/>
        <v>0</v>
      </c>
      <c r="I81" s="30">
        <f>SUM(J81:M81)</f>
        <v>0</v>
      </c>
      <c r="J81" s="30">
        <f t="shared" si="20"/>
        <v>0</v>
      </c>
      <c r="K81" s="30">
        <f>SUM(K82:K84)</f>
        <v>0</v>
      </c>
      <c r="L81" s="30">
        <f>SUM(L82:L84)</f>
        <v>0</v>
      </c>
      <c r="M81" s="30">
        <f t="shared" si="20"/>
        <v>0</v>
      </c>
      <c r="N81" s="30">
        <f t="shared" si="20"/>
        <v>0</v>
      </c>
      <c r="O81" s="30">
        <f t="shared" si="20"/>
        <v>0</v>
      </c>
      <c r="P81" s="30">
        <f t="shared" si="20"/>
        <v>0</v>
      </c>
    </row>
    <row r="82" spans="1:16" ht="16.5" customHeight="1">
      <c r="A82" s="44" t="str">
        <f>VLOOKUP(B82,'[1]ДовКреди'!A:B,2,FALSE)</f>
        <v>Надання кредитів органам державного управління інших рівнів </v>
      </c>
      <c r="B82" s="29">
        <v>4111</v>
      </c>
      <c r="C82" s="30">
        <f>D82+I82+O82+P82</f>
        <v>0</v>
      </c>
      <c r="D82" s="30">
        <f t="shared" si="4"/>
        <v>0</v>
      </c>
      <c r="E82" s="36">
        <v>0</v>
      </c>
      <c r="F82" s="36">
        <v>0</v>
      </c>
      <c r="G82" s="36">
        <v>0</v>
      </c>
      <c r="H82" s="36">
        <v>0</v>
      </c>
      <c r="I82" s="30">
        <f>SUM(J82:M82)</f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ht="15">
      <c r="A83" s="44" t="str">
        <f>VLOOKUP(B83,'[1]ДовКреди'!A:B,2,FALSE)</f>
        <v>Надання кредитів підприємствам, установам, організаціям </v>
      </c>
      <c r="B83" s="29">
        <v>4112</v>
      </c>
      <c r="C83" s="30">
        <f>D83+I83+O83+P83</f>
        <v>0</v>
      </c>
      <c r="D83" s="30">
        <f t="shared" si="4"/>
        <v>0</v>
      </c>
      <c r="E83" s="36">
        <v>0</v>
      </c>
      <c r="F83" s="36">
        <v>0</v>
      </c>
      <c r="G83" s="36">
        <v>0</v>
      </c>
      <c r="H83" s="36">
        <v>0</v>
      </c>
      <c r="I83" s="30">
        <f>SUM(J83:M83)</f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ht="15">
      <c r="A84" s="44" t="str">
        <f>VLOOKUP(B84,'[1]ДовКреди'!A:B,2,FALSE)</f>
        <v>Надання інших внутрішніх кредитів </v>
      </c>
      <c r="B84" s="29">
        <v>4113</v>
      </c>
      <c r="C84" s="30">
        <f>D84+I84+O84+P84</f>
        <v>0</v>
      </c>
      <c r="D84" s="30">
        <f t="shared" si="4"/>
        <v>0</v>
      </c>
      <c r="E84" s="36">
        <v>0</v>
      </c>
      <c r="F84" s="36">
        <v>0</v>
      </c>
      <c r="G84" s="36">
        <v>0</v>
      </c>
      <c r="H84" s="36">
        <v>0</v>
      </c>
      <c r="I84" s="30">
        <f>SUM(J84:M84)</f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ht="15">
      <c r="A85" s="45" t="str">
        <f>VLOOKUP(B85,'[1]ДовКреди'!A:B,2,FALSE)</f>
        <v>Надання зовнішніх кредитів </v>
      </c>
      <c r="B85" s="46">
        <v>4210</v>
      </c>
      <c r="C85" s="30">
        <f>D85+I85+O85+P85</f>
        <v>0</v>
      </c>
      <c r="D85" s="30">
        <f t="shared" si="4"/>
        <v>0</v>
      </c>
      <c r="E85" s="36">
        <v>0</v>
      </c>
      <c r="F85" s="36">
        <v>0</v>
      </c>
      <c r="G85" s="36">
        <v>0</v>
      </c>
      <c r="H85" s="36">
        <v>0</v>
      </c>
      <c r="I85" s="30">
        <f>SUM(J85:M85)</f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ht="15">
      <c r="A86" s="41" t="s">
        <v>32</v>
      </c>
      <c r="B86" s="35"/>
      <c r="C86" s="30"/>
      <c r="D86" s="30"/>
      <c r="E86" s="36"/>
      <c r="F86" s="36"/>
      <c r="G86" s="36"/>
      <c r="H86" s="36"/>
      <c r="I86" s="30"/>
      <c r="J86" s="36"/>
      <c r="K86" s="36"/>
      <c r="L86" s="36"/>
      <c r="M86" s="36"/>
      <c r="N86" s="36"/>
      <c r="O86" s="36"/>
      <c r="P86" s="36"/>
    </row>
    <row r="87" ht="12.75">
      <c r="A87" s="47"/>
    </row>
    <row r="88" spans="1:14" ht="15">
      <c r="A88" s="48" t="s">
        <v>33</v>
      </c>
      <c r="B88" s="49"/>
      <c r="C88" s="49"/>
      <c r="D88" s="64"/>
      <c r="E88" s="64"/>
      <c r="F88" s="50"/>
      <c r="G88" s="49"/>
      <c r="H88" s="49"/>
      <c r="I88" s="65" t="str">
        <f>'[1]Заполнить'!$B$11</f>
        <v>В.І.Сабадаш</v>
      </c>
      <c r="J88" s="65"/>
      <c r="K88" s="65"/>
      <c r="L88" s="65"/>
      <c r="M88" s="65"/>
      <c r="N88" s="51"/>
    </row>
    <row r="89" spans="1:14" ht="15">
      <c r="A89" s="52"/>
      <c r="B89" s="49"/>
      <c r="C89" s="49"/>
      <c r="D89" s="66" t="s">
        <v>34</v>
      </c>
      <c r="E89" s="66"/>
      <c r="F89" s="53"/>
      <c r="G89" s="53"/>
      <c r="H89" s="53"/>
      <c r="I89" s="66" t="s">
        <v>35</v>
      </c>
      <c r="J89" s="66"/>
      <c r="K89" s="66"/>
      <c r="L89" s="66"/>
      <c r="M89" s="66"/>
      <c r="N89" s="54"/>
    </row>
    <row r="90" spans="1:14" ht="15">
      <c r="A90" s="55" t="s">
        <v>36</v>
      </c>
      <c r="B90" s="56"/>
      <c r="C90" s="56"/>
      <c r="D90" s="64"/>
      <c r="E90" s="64"/>
      <c r="F90" s="50"/>
      <c r="G90" s="49"/>
      <c r="H90" s="49"/>
      <c r="I90" s="65" t="str">
        <f>'[1]Заполнить'!$B$12</f>
        <v>Т.В.Джумайло</v>
      </c>
      <c r="J90" s="65"/>
      <c r="K90" s="65"/>
      <c r="L90" s="65"/>
      <c r="M90" s="65"/>
      <c r="N90" s="51"/>
    </row>
    <row r="91" spans="1:14" ht="15">
      <c r="A91" s="57"/>
      <c r="B91" s="49"/>
      <c r="C91" s="49"/>
      <c r="D91" s="66" t="s">
        <v>34</v>
      </c>
      <c r="E91" s="66"/>
      <c r="F91" s="53"/>
      <c r="G91" s="53"/>
      <c r="H91" s="53"/>
      <c r="I91" s="66" t="s">
        <v>35</v>
      </c>
      <c r="J91" s="66"/>
      <c r="K91" s="66"/>
      <c r="L91" s="66"/>
      <c r="M91" s="66"/>
      <c r="N91" s="54"/>
    </row>
    <row r="92" spans="1:14" ht="15">
      <c r="A92" s="58"/>
      <c r="B92" s="59"/>
      <c r="C92" s="4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</row>
    <row r="93" spans="1:14" ht="15">
      <c r="A93" s="61" t="s">
        <v>37</v>
      </c>
      <c r="B93" s="62"/>
      <c r="C93" s="49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</row>
    <row r="94" ht="12.75">
      <c r="A94" s="1" t="s">
        <v>38</v>
      </c>
    </row>
    <row r="95" ht="12.75">
      <c r="A95" s="63" t="s">
        <v>39</v>
      </c>
    </row>
    <row r="96" ht="12.75">
      <c r="A96" s="63" t="s">
        <v>40</v>
      </c>
    </row>
    <row r="97" ht="12.75">
      <c r="A97" s="63" t="s">
        <v>41</v>
      </c>
    </row>
    <row r="98" ht="12.75">
      <c r="A98" s="63" t="s">
        <v>42</v>
      </c>
    </row>
  </sheetData>
  <mergeCells count="30">
    <mergeCell ref="J1:P3"/>
    <mergeCell ref="A5:P5"/>
    <mergeCell ref="A6:P6"/>
    <mergeCell ref="A7:P7"/>
    <mergeCell ref="A8:P8"/>
    <mergeCell ref="A9:P9"/>
    <mergeCell ref="A10:P10"/>
    <mergeCell ref="A11:P11"/>
    <mergeCell ref="A12:P12"/>
    <mergeCell ref="A13:P13"/>
    <mergeCell ref="A14:P14"/>
    <mergeCell ref="A16:A19"/>
    <mergeCell ref="B16:B19"/>
    <mergeCell ref="C16:C19"/>
    <mergeCell ref="D16:H17"/>
    <mergeCell ref="I16:M17"/>
    <mergeCell ref="N16:P16"/>
    <mergeCell ref="N17:P18"/>
    <mergeCell ref="D18:D19"/>
    <mergeCell ref="E18:H18"/>
    <mergeCell ref="I18:I19"/>
    <mergeCell ref="J18:M18"/>
    <mergeCell ref="D88:E88"/>
    <mergeCell ref="I88:M88"/>
    <mergeCell ref="D89:E89"/>
    <mergeCell ref="I89:M89"/>
    <mergeCell ref="D90:E90"/>
    <mergeCell ref="I90:M90"/>
    <mergeCell ref="D91:E91"/>
    <mergeCell ref="I91:M91"/>
  </mergeCells>
  <printOptions/>
  <pageMargins left="0.7874015748031497" right="0.7874015748031497" top="0" bottom="0" header="0" footer="0"/>
  <pageSetup fitToHeight="2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2018-03-21T12:03:47Z</cp:lastPrinted>
  <dcterms:created xsi:type="dcterms:W3CDTF">1996-10-08T23:32:33Z</dcterms:created>
  <dcterms:modified xsi:type="dcterms:W3CDTF">2018-03-23T07:07:45Z</dcterms:modified>
  <cp:category/>
  <cp:version/>
  <cp:contentType/>
  <cp:contentStatus/>
</cp:coreProperties>
</file>