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" windowWidth="6135" windowHeight="6495" activeTab="1"/>
  </bookViews>
  <sheets>
    <sheet name="роз рік 2015" sheetId="1" r:id="rId1"/>
    <sheet name=" 201 -2015" sheetId="2" r:id="rId2"/>
    <sheet name="401-2015" sheetId="3" r:id="rId3"/>
    <sheet name="802-2015" sheetId="4" r:id="rId4"/>
    <sheet name="804" sheetId="5" r:id="rId5"/>
    <sheet name="805" sheetId="6" r:id="rId6"/>
    <sheet name="Лист1" sheetId="7" r:id="rId7"/>
    <sheet name="130115" sheetId="8" r:id="rId8"/>
    <sheet name="808 -2015" sheetId="9" r:id="rId9"/>
    <sheet name="806-2015" sheetId="10" r:id="rId10"/>
    <sheet name="130107-2015" sheetId="11" r:id="rId11"/>
    <sheet name="ЗВЕДЕНИЙ" sheetId="12" r:id="rId12"/>
    <sheet name="070807" sheetId="13" r:id="rId13"/>
  </sheets>
  <definedNames>
    <definedName name="_xlnm.Print_Area" localSheetId="1">' 201 -2015'!$A$1:$O$39</definedName>
    <definedName name="_xlnm.Print_Area" localSheetId="12">'070807'!$A$1:$O$35</definedName>
    <definedName name="_xlnm.Print_Area" localSheetId="10">'130107-2015'!$A$1:$O$33</definedName>
    <definedName name="_xlnm.Print_Area" localSheetId="7">'130115'!$A$1:$O$34</definedName>
    <definedName name="_xlnm.Print_Area" localSheetId="2">'401-2015'!$A$1:$O$35</definedName>
    <definedName name="_xlnm.Print_Area" localSheetId="3">'802-2015'!$A$1:$P$33</definedName>
    <definedName name="_xlnm.Print_Area" localSheetId="4">'804'!$A$1:$O$32</definedName>
    <definedName name="_xlnm.Print_Area" localSheetId="5">'805'!$A$1:$O$33</definedName>
    <definedName name="_xlnm.Print_Area" localSheetId="9">'806-2015'!$A$1:$O$31</definedName>
    <definedName name="_xlnm.Print_Area" localSheetId="8">'808 -2015'!$A$1:$O$36</definedName>
    <definedName name="_xlnm.Print_Area" localSheetId="11">'ЗВЕДЕНИЙ'!$A$1:$O$39</definedName>
    <definedName name="_xlnm.Print_Area" localSheetId="0">'роз рік 2015'!$A$1:$Q$51</definedName>
  </definedNames>
  <calcPr fullCalcOnLoad="1"/>
</workbook>
</file>

<file path=xl/sharedStrings.xml><?xml version="1.0" encoding="utf-8"?>
<sst xmlns="http://schemas.openxmlformats.org/spreadsheetml/2006/main" count="611" uniqueCount="107">
  <si>
    <t>(код та назва бюджетної установи)</t>
  </si>
  <si>
    <t>(найменування міста, району, області)</t>
  </si>
  <si>
    <t>Вид бюджету</t>
  </si>
  <si>
    <t>Код та назва відомчої класифікації видатків головного розпорядника коштів</t>
  </si>
  <si>
    <t>Код та назва тимчасової класифікації видатків місцевих бюджетів</t>
  </si>
  <si>
    <t>КЕКВ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</si>
  <si>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</si>
  <si>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</si>
  <si>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</si>
  <si>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</si>
  <si>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</si>
  <si>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</si>
  <si>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</si>
  <si>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</si>
  <si>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</si>
  <si>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</si>
  <si>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</si>
  <si>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</si>
  <si>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 на рік</t>
  </si>
  <si>
    <t>Показники</t>
  </si>
  <si>
    <t>Головний бухгалтер</t>
  </si>
  <si>
    <t>районний</t>
  </si>
  <si>
    <t>тис.грн.</t>
  </si>
  <si>
    <t>Поточні видатки</t>
  </si>
  <si>
    <t>Медикаменти та перев'язувальні матеріали</t>
  </si>
  <si>
    <t>Продукти харчування</t>
  </si>
  <si>
    <t>Видатки на відрядження</t>
  </si>
  <si>
    <t>Оплата комунальних послуг та енергоносіїв</t>
  </si>
  <si>
    <t>Оплата водопостачання і водовідведення</t>
  </si>
  <si>
    <t>Оплата електроенергії</t>
  </si>
  <si>
    <t>Оплата інших енергоносіїв</t>
  </si>
  <si>
    <t>грн.</t>
  </si>
  <si>
    <t>смт Нижні Сірогози   Херсонської області</t>
  </si>
  <si>
    <t>Зведений</t>
  </si>
  <si>
    <t xml:space="preserve">     ________________</t>
  </si>
  <si>
    <t>Всього</t>
  </si>
  <si>
    <t>Предмети,  матеріали, обладнання та інвентар</t>
  </si>
  <si>
    <t>Оплата  послуг  ( крім комунальних )</t>
  </si>
  <si>
    <t>жовтень</t>
  </si>
  <si>
    <t>ВС Ь О Г О</t>
  </si>
  <si>
    <t>____________________</t>
  </si>
  <si>
    <t>____________________________</t>
  </si>
  <si>
    <t xml:space="preserve">Оплата праці </t>
  </si>
  <si>
    <t>Оплата праці і нарахування на заробітну плату</t>
  </si>
  <si>
    <t>Нарахування на  оплату праці</t>
  </si>
  <si>
    <t xml:space="preserve">Використання товарів і послуг </t>
  </si>
  <si>
    <t xml:space="preserve">Соціальне забезпечення </t>
  </si>
  <si>
    <t>Інші виплати населенню</t>
  </si>
  <si>
    <t xml:space="preserve">                Н.О.Бесмельцева</t>
  </si>
  <si>
    <r>
      <t xml:space="preserve">Код та назва тимчасової класифікації видатків місцевих бюджетів      </t>
    </r>
    <r>
      <rPr>
        <b/>
        <sz val="14"/>
        <rFont val="Arial Cyr"/>
        <family val="0"/>
      </rPr>
      <t xml:space="preserve"> 130115   Центри "Спорт для всіх" та заходи з фізичної  культури</t>
    </r>
  </si>
  <si>
    <t xml:space="preserve">                   Н.О.Бесмельцева</t>
  </si>
  <si>
    <t>УС Ь О Г О</t>
  </si>
  <si>
    <r>
      <t>Код та назва відомчої класифікації видатків та кредитування  бюджету     1</t>
    </r>
    <r>
      <rPr>
        <b/>
        <u val="single"/>
        <sz val="16"/>
        <rFont val="Times New Roman"/>
        <family val="1"/>
      </rPr>
      <t>0  Відділ  освіти, молоді та спорту Нижньосірогозької  районної  державної  адміністрації</t>
    </r>
  </si>
  <si>
    <t xml:space="preserve">                                02146601             Відділ освіти, молоді та спорту  Нижньосірогозької  районної  державної дміністрації</t>
  </si>
  <si>
    <t>Інші поточні видатки</t>
  </si>
  <si>
    <t xml:space="preserve">                                                  ПЛАН АСИГНУВАНЬ  ЗАГАЛЬНОГО ФОНДУ БЮДЖЕТУ НА     2014  рік                     </t>
  </si>
  <si>
    <t>Окремі заходи по реалізації державних (регіональних) програм не віднесених до заходів розвитку</t>
  </si>
  <si>
    <t>інші виплати населенню</t>
  </si>
  <si>
    <t xml:space="preserve"> 070807   "Інші  освітні програми"</t>
  </si>
  <si>
    <t>Інші видатки</t>
  </si>
  <si>
    <t>Начальник відділу    _________________                        О.В.С'єдіна</t>
  </si>
  <si>
    <t>ЗАТВЕРДЖЕНО</t>
  </si>
  <si>
    <t>Затвердежний у сумі 2400 грн.</t>
  </si>
  <si>
    <t>Дві тисячи чотириста грн.</t>
  </si>
  <si>
    <t>Начальник віділу освіти</t>
  </si>
  <si>
    <t>(посада)</t>
  </si>
  <si>
    <t xml:space="preserve">                     О.В С'єдіна</t>
  </si>
  <si>
    <t>(підпис) (ініціали і прізвище)</t>
  </si>
  <si>
    <t xml:space="preserve">  січня  2006 р.</t>
  </si>
  <si>
    <t>(число, місяць, рік)</t>
  </si>
  <si>
    <t xml:space="preserve">ЗВЕДЕНИЙ  РОЗРАХУНОК  АСИГНУВАНЬ  ЗАГАЛЬНОГО ФОНДУ БЮДЖЕТУ  НА    2015 рік                     </t>
  </si>
  <si>
    <t>Відділ освіти,молоді та спорту  Нижньосірогозької  райдержадміністрації</t>
  </si>
  <si>
    <t>ВСЬОГО</t>
  </si>
  <si>
    <t>Поточні трансферти населенню</t>
  </si>
  <si>
    <t>Інші трансферти населенню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</si>
  <si>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</si>
  <si>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</si>
  <si>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</si>
  <si>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Окремі заходи по реалізації державних (регіональних програм)</t>
  </si>
  <si>
    <t>Начальник відділу    _________________                                              О.В.С'єдіна</t>
  </si>
  <si>
    <t xml:space="preserve">        Н.О.Бесмельцева</t>
  </si>
  <si>
    <t xml:space="preserve"> Н.О.Бесмельцева</t>
  </si>
  <si>
    <t>Начальник відділу    _________________                   О.В.С'єдіна</t>
  </si>
  <si>
    <t xml:space="preserve">                                                  ПЛАН АСИГНУВАНЬ  ЗАГАЛЬНОГО ФОНДУ БЮДЖЕТУ  НА     2016  рік                     </t>
  </si>
  <si>
    <t xml:space="preserve">                                                  ПЛАН АСИГНУВАНЬ  ЗАГАЛЬНОГО ФОНДУ БЮДЖЕТУ   НА    2016  рік                     </t>
  </si>
  <si>
    <t xml:space="preserve">                                ЗВЕДЕНИЙ   ПЛАН АСИГНУВАНЬ  ЗАГАЛЬНОГО ФОНДУ БЮДЖЕТУ НА   2016  рік                    </t>
  </si>
  <si>
    <t xml:space="preserve">                                                  ПЛАН АСИГНУВАНЬ  ЗАГАЛЬНОГО ФОНДУ БЮДЖЕТУ НА     2017  рік                     </t>
  </si>
  <si>
    <t>Надання позашкільної освіти позашкільними закладами  освіти,заходи із позашкільної роботи з дітьми</t>
  </si>
  <si>
    <t xml:space="preserve">Методичне забезпечення діяльності навчальних закладів та інших заходів в галузі освіти  </t>
  </si>
  <si>
    <t xml:space="preserve">                                                  ПЛАН АСИГНУВАНЬ  ЗАГАЛЬНОГО ФОНДУ БЮДЖЕТУ   НА     2017 рік                  </t>
  </si>
  <si>
    <t>Централізоване ведення бухгалтерського обліку</t>
  </si>
  <si>
    <t>Здійснення  централізованого господарського обслуговування</t>
  </si>
  <si>
    <t>Н.А.Мізюк</t>
  </si>
  <si>
    <t xml:space="preserve"> 1011230   Надання допомоги дітям-сиротам та дітям, позбавленим батьківського піклування, яким виповнюється 18 років"</t>
  </si>
  <si>
    <t xml:space="preserve">                                                  ПЛАН АСИГНУВАНЬ  ЗАГАЛЬНОГО ФОНДУ БЮДЖЕТУ  НА     2017  рік                    </t>
  </si>
  <si>
    <t xml:space="preserve">                                                  ПЛАН АСИГНУВАНЬ  ЗАГАЛЬНОГО ФОНДУ БЮДЖЕТУ  НА    2017  рік                     </t>
  </si>
  <si>
    <t xml:space="preserve">                                                  ПЛАН АСИГНУВАНЬ  ЗАГАЛЬНОГО ФОНДУ БЮДЖЕТУ  НА     2017  рік                     </t>
  </si>
  <si>
    <t xml:space="preserve">                                                  ПЛАН АСИГНУВАНЬ  ЗАГАЛЬНОГО ФОНДУ БЮДЖЕТУ   НА    2017  рік                     </t>
  </si>
  <si>
    <r>
      <t xml:space="preserve">Код та назва тимчасової класифікації видатків місцевих бюджетів     </t>
    </r>
    <r>
      <rPr>
        <sz val="14"/>
        <rFont val="Arial Cyr"/>
        <family val="0"/>
      </rPr>
      <t>1015061</t>
    </r>
    <r>
      <rPr>
        <b/>
        <sz val="14"/>
        <rFont val="Arial Cyr"/>
        <family val="0"/>
      </rPr>
      <t xml:space="preserve">   Забезпечення  діяльності  місцевих центрів  фізичного  здоров'я  населення "Спорт для всіх" та проведення  фізкультурно - масових заходів серед населення регіону </t>
    </r>
  </si>
  <si>
    <t>Утримання інших заклади  освіти (Міжшкільний навчально- виробничий комбінат)</t>
  </si>
  <si>
    <t>Утримання та  навчально -тренувальна  робота  комунальних дитячо - юнацьких спортивних шкіл</t>
  </si>
  <si>
    <t>Надання загальної середньої освіти загальноосвітніми навчальними закладами (в т.ч. школою дитячим садком,інтернатом при школі) ,спеціалізованими школами, ліцеями,гімназіями, колегіумами</t>
  </si>
  <si>
    <t xml:space="preserve">                                                     24951473     Червонопартизанська   ЗОШ І -ІІІ ступенів                                                                                                                                     грн.</t>
  </si>
  <si>
    <t>Директор школи</t>
  </si>
  <si>
    <t>О.М.Білокриницька</t>
  </si>
  <si>
    <t xml:space="preserve">                                                  ПЛАН АСИГНУВАНЬ  ЗАГАЛЬНОГО ФОНДУ БЮДЖЕТУ    НА  2018 рік                     </t>
  </si>
  <si>
    <t>Л.В.Кутіщева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</si>
</sst>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00"/>
    <numFmt numFmtId="177" formatCode="000000"/>
    <numFmt numFmtId="178" formatCode="[$€-2]\ ###,000_);[Red]\([$€-2]\ ###,000\)"/>
    <numFmt numFmtId="179" formatCode="0.0000"/>
    <numFmt numFmtId="180" formatCode="_(* #,##0_);_(* \(#,##0\);_(* &quot;-&quot;??_);_(@_)"/>
    <numFmt numFmtId="181" formatCode="_(* #,##0.0_);_(* \(#,##0.0\);_(* &quot;-&quot;??_);_(@_)"/>
    <numFmt numFmtId="182" formatCode="_(* #,##0.00_);_(* \(#,##0.00\);_(* &quot;-&quot;??_);_(@_)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0"/>
    </font>
    <font>
      <b/>
      <sz val="16"/>
      <name val="Arial Cyr"/>
      <family val="0"/>
    </font>
    <font>
      <sz val="16"/>
      <name val="Arial Cyr"/>
      <family val="0"/>
    </font>
    <font>
      <u val="single"/>
      <sz val="16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b/>
      <sz val="18"/>
      <name val="Arial Cyr"/>
      <family val="0"/>
    </font>
    <font>
      <sz val="16"/>
      <name val="Times New Roman"/>
      <family val="1"/>
    </font>
    <font>
      <b/>
      <u val="single"/>
      <sz val="16"/>
      <name val="Times New Roman"/>
      <family val="1"/>
    </font>
    <font>
      <sz val="18"/>
      <name val="Arial Cyr"/>
      <family val="0"/>
    </font>
    <font>
      <sz val="18"/>
      <name val="Times New Roman"/>
      <family val="1"/>
    </font>
    <font>
      <u val="single"/>
      <sz val="18"/>
      <name val="Arial Cyr"/>
      <family val="0"/>
    </font>
    <font>
      <sz val="20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i/>
      <sz val="11"/>
      <name val="Arial Cyr"/>
      <family val="0"/>
    </font>
    <font>
      <sz val="14"/>
      <name val="Arial"/>
      <family val="2"/>
    </font>
    <font>
      <b/>
      <sz val="14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8"/>
      <name val="UkrainianTextBoo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0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15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2" fillId="23" borderId="1" applyNumberFormat="0" applyAlignment="0" applyProtection="0"/>
    <xf numFmtId="0" fontId="43" fillId="24" borderId="2" applyNumberFormat="0" applyAlignment="0" applyProtection="0"/>
    <xf numFmtId="0" fontId="44" fillId="24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31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5" borderId="7" applyNumberFormat="0" applyAlignment="0" applyProtection="0"/>
    <xf numFmtId="0" fontId="24" fillId="0" borderId="0" applyNumberFormat="0" applyFill="0" applyBorder="0" applyAlignment="0" applyProtection="0"/>
    <xf numFmtId="0" fontId="47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48" fillId="27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29" borderId="0" applyNumberFormat="0" applyBorder="0" applyAlignment="0" applyProtection="0"/>
  </cellStyleXfs>
  <cellXfs count="161">
    <xf numFmtId="0" fontId="0" fillId="0" borderId="0" xfId="0" applyAlignment="1">
      <alignment/>
    </xf>
    <xf numFmtId="177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" fontId="5" fillId="0" borderId="0" xfId="0" applyNumberFormat="1" applyFont="1" applyBorder="1" applyAlignment="1">
      <alignment horizontal="center" vertical="center" wrapText="1"/>
    </xf>
    <xf numFmtId="1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" fontId="8" fillId="0" borderId="12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1" fontId="8" fillId="0" borderId="0" xfId="0" applyNumberFormat="1" applyFont="1" applyBorder="1" applyAlignment="1">
      <alignment horizontal="center" vertical="center" wrapText="1"/>
    </xf>
    <xf numFmtId="1" fontId="8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165" fontId="9" fillId="0" borderId="0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" fontId="9" fillId="0" borderId="12" xfId="0" applyNumberFormat="1" applyFont="1" applyBorder="1" applyAlignment="1">
      <alignment horizontal="center" vertical="center" wrapText="1"/>
    </xf>
    <xf numFmtId="1" fontId="9" fillId="0" borderId="0" xfId="0" applyNumberFormat="1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1" fontId="9" fillId="0" borderId="0" xfId="0" applyNumberFormat="1" applyFont="1" applyBorder="1" applyAlignment="1">
      <alignment horizontal="center" vertical="center" wrapText="1"/>
    </xf>
    <xf numFmtId="1" fontId="9" fillId="0" borderId="0" xfId="0" applyNumberFormat="1" applyFont="1" applyAlignment="1">
      <alignment/>
    </xf>
    <xf numFmtId="0" fontId="8" fillId="0" borderId="10" xfId="0" applyFont="1" applyBorder="1" applyAlignment="1">
      <alignment/>
    </xf>
    <xf numFmtId="177" fontId="3" fillId="0" borderId="1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1" fontId="8" fillId="0" borderId="0" xfId="0" applyNumberFormat="1" applyFont="1" applyBorder="1" applyAlignment="1">
      <alignment/>
    </xf>
    <xf numFmtId="1" fontId="13" fillId="0" borderId="12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13" fillId="0" borderId="10" xfId="0" applyFont="1" applyBorder="1" applyAlignment="1">
      <alignment/>
    </xf>
    <xf numFmtId="1" fontId="10" fillId="0" borderId="12" xfId="0" applyNumberFormat="1" applyFont="1" applyBorder="1" applyAlignment="1">
      <alignment horizontal="center" vertical="center" wrapText="1"/>
    </xf>
    <xf numFmtId="1" fontId="8" fillId="0" borderId="0" xfId="0" applyNumberFormat="1" applyFont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0" fontId="13" fillId="0" borderId="0" xfId="0" applyFont="1" applyAlignment="1">
      <alignment/>
    </xf>
    <xf numFmtId="177" fontId="13" fillId="0" borderId="10" xfId="0" applyNumberFormat="1" applyFont="1" applyBorder="1" applyAlignment="1">
      <alignment horizontal="center"/>
    </xf>
    <xf numFmtId="1" fontId="13" fillId="0" borderId="0" xfId="0" applyNumberFormat="1" applyFont="1" applyAlignment="1">
      <alignment/>
    </xf>
    <xf numFmtId="1" fontId="13" fillId="0" borderId="0" xfId="0" applyNumberFormat="1" applyFont="1" applyAlignment="1">
      <alignment horizontal="center" vertical="center" wrapText="1"/>
    </xf>
    <xf numFmtId="1" fontId="14" fillId="0" borderId="0" xfId="0" applyNumberFormat="1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1" fontId="5" fillId="0" borderId="13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/>
    </xf>
    <xf numFmtId="2" fontId="5" fillId="0" borderId="12" xfId="0" applyNumberFormat="1" applyFont="1" applyBorder="1" applyAlignment="1">
      <alignment horizontal="center" vertical="center" wrapText="1"/>
    </xf>
    <xf numFmtId="2" fontId="8" fillId="0" borderId="12" xfId="0" applyNumberFormat="1" applyFont="1" applyBorder="1" applyAlignment="1">
      <alignment horizontal="center" vertical="center" wrapText="1"/>
    </xf>
    <xf numFmtId="1" fontId="16" fillId="0" borderId="0" xfId="0" applyNumberFormat="1" applyFont="1" applyAlignment="1">
      <alignment horizontal="center" vertical="center" wrapText="1"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18" fillId="0" borderId="11" xfId="0" applyFont="1" applyBorder="1" applyAlignment="1">
      <alignment/>
    </xf>
    <xf numFmtId="0" fontId="17" fillId="0" borderId="11" xfId="0" applyFont="1" applyBorder="1" applyAlignment="1">
      <alignment/>
    </xf>
    <xf numFmtId="49" fontId="17" fillId="0" borderId="11" xfId="0" applyNumberFormat="1" applyFont="1" applyBorder="1" applyAlignment="1">
      <alignment/>
    </xf>
    <xf numFmtId="0" fontId="17" fillId="0" borderId="14" xfId="0" applyFont="1" applyBorder="1" applyAlignment="1">
      <alignment/>
    </xf>
    <xf numFmtId="177" fontId="17" fillId="0" borderId="14" xfId="0" applyNumberFormat="1" applyFont="1" applyBorder="1" applyAlignment="1">
      <alignment horizontal="center"/>
    </xf>
    <xf numFmtId="0" fontId="17" fillId="0" borderId="12" xfId="0" applyFont="1" applyBorder="1" applyAlignment="1">
      <alignment/>
    </xf>
    <xf numFmtId="177" fontId="17" fillId="0" borderId="12" xfId="0" applyNumberFormat="1" applyFont="1" applyBorder="1" applyAlignment="1">
      <alignment horizontal="center"/>
    </xf>
    <xf numFmtId="0" fontId="17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/>
    </xf>
    <xf numFmtId="0" fontId="9" fillId="0" borderId="15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17" fillId="0" borderId="12" xfId="0" applyFont="1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1" fontId="17" fillId="0" borderId="0" xfId="0" applyNumberFormat="1" applyFont="1" applyAlignment="1">
      <alignment horizontal="center" vertical="center" wrapText="1"/>
    </xf>
    <xf numFmtId="1" fontId="8" fillId="0" borderId="16" xfId="0" applyNumberFormat="1" applyFont="1" applyBorder="1" applyAlignment="1">
      <alignment horizontal="center" vertical="center" wrapText="1"/>
    </xf>
    <xf numFmtId="1" fontId="17" fillId="0" borderId="12" xfId="0" applyNumberFormat="1" applyFont="1" applyBorder="1" applyAlignment="1">
      <alignment horizontal="center" vertical="center" wrapText="1"/>
    </xf>
    <xf numFmtId="1" fontId="3" fillId="0" borderId="12" xfId="0" applyNumberFormat="1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1" fontId="17" fillId="0" borderId="0" xfId="0" applyNumberFormat="1" applyFont="1" applyBorder="1" applyAlignment="1">
      <alignment horizontal="center" vertical="center" wrapText="1"/>
    </xf>
    <xf numFmtId="1" fontId="17" fillId="0" borderId="0" xfId="0" applyNumberFormat="1" applyFont="1" applyAlignment="1">
      <alignment/>
    </xf>
    <xf numFmtId="0" fontId="17" fillId="0" borderId="14" xfId="0" applyFont="1" applyBorder="1" applyAlignment="1">
      <alignment horizontal="center" vertical="center" wrapText="1"/>
    </xf>
    <xf numFmtId="172" fontId="8" fillId="0" borderId="0" xfId="0" applyNumberFormat="1" applyFont="1" applyAlignment="1">
      <alignment/>
    </xf>
    <xf numFmtId="0" fontId="17" fillId="0" borderId="0" xfId="0" applyFont="1" applyBorder="1" applyAlignment="1">
      <alignment/>
    </xf>
    <xf numFmtId="1" fontId="17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13" fillId="0" borderId="0" xfId="0" applyFont="1" applyAlignment="1">
      <alignment/>
    </xf>
    <xf numFmtId="0" fontId="15" fillId="0" borderId="0" xfId="0" applyFont="1" applyBorder="1" applyAlignment="1">
      <alignment/>
    </xf>
    <xf numFmtId="2" fontId="8" fillId="0" borderId="0" xfId="0" applyNumberFormat="1" applyFont="1" applyAlignment="1">
      <alignment/>
    </xf>
    <xf numFmtId="2" fontId="4" fillId="0" borderId="12" xfId="0" applyNumberFormat="1" applyFont="1" applyBorder="1" applyAlignment="1">
      <alignment horizontal="center" vertical="center" wrapText="1"/>
    </xf>
    <xf numFmtId="2" fontId="13" fillId="0" borderId="12" xfId="0" applyNumberFormat="1" applyFont="1" applyBorder="1" applyAlignment="1">
      <alignment horizontal="center" vertical="center" wrapText="1"/>
    </xf>
    <xf numFmtId="2" fontId="10" fillId="0" borderId="12" xfId="0" applyNumberFormat="1" applyFont="1" applyBorder="1" applyAlignment="1">
      <alignment horizontal="center" vertical="center" wrapText="1"/>
    </xf>
    <xf numFmtId="1" fontId="19" fillId="0" borderId="0" xfId="0" applyNumberFormat="1" applyFont="1" applyAlignment="1">
      <alignment horizontal="center" vertical="center" wrapText="1"/>
    </xf>
    <xf numFmtId="10" fontId="8" fillId="0" borderId="0" xfId="57" applyNumberFormat="1" applyFont="1" applyAlignment="1">
      <alignment/>
    </xf>
    <xf numFmtId="0" fontId="20" fillId="0" borderId="0" xfId="0" applyFont="1" applyAlignment="1">
      <alignment/>
    </xf>
    <xf numFmtId="0" fontId="21" fillId="0" borderId="12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left" vertical="center" wrapText="1"/>
    </xf>
    <xf numFmtId="2" fontId="21" fillId="0" borderId="12" xfId="0" applyNumberFormat="1" applyFont="1" applyBorder="1" applyAlignment="1">
      <alignment horizontal="center" vertical="center" wrapText="1"/>
    </xf>
    <xf numFmtId="182" fontId="21" fillId="0" borderId="12" xfId="0" applyNumberFormat="1" applyFont="1" applyBorder="1" applyAlignment="1">
      <alignment horizontal="center" vertical="center" wrapText="1"/>
    </xf>
    <xf numFmtId="182" fontId="21" fillId="0" borderId="12" xfId="60" applyNumberFormat="1" applyFont="1" applyBorder="1" applyAlignment="1">
      <alignment horizontal="center"/>
    </xf>
    <xf numFmtId="182" fontId="21" fillId="0" borderId="12" xfId="60" applyNumberFormat="1" applyFont="1" applyFill="1" applyBorder="1" applyAlignment="1">
      <alignment horizontal="center"/>
    </xf>
    <xf numFmtId="182" fontId="21" fillId="0" borderId="12" xfId="60" applyNumberFormat="1" applyFont="1" applyBorder="1" applyAlignment="1">
      <alignment horizontal="center" wrapText="1"/>
    </xf>
    <xf numFmtId="1" fontId="5" fillId="0" borderId="12" xfId="0" applyNumberFormat="1" applyFont="1" applyBorder="1" applyAlignment="1">
      <alignment horizontal="center" vertical="center" wrapText="1"/>
    </xf>
    <xf numFmtId="2" fontId="8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25" fillId="0" borderId="11" xfId="0" applyFont="1" applyBorder="1" applyAlignment="1">
      <alignment/>
    </xf>
    <xf numFmtId="0" fontId="10" fillId="0" borderId="11" xfId="0" applyFont="1" applyBorder="1" applyAlignment="1">
      <alignment horizontal="center"/>
    </xf>
    <xf numFmtId="0" fontId="13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1" fontId="17" fillId="0" borderId="0" xfId="0" applyNumberFormat="1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7" fillId="0" borderId="11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165" fontId="17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4" fillId="0" borderId="10" xfId="0" applyFont="1" applyBorder="1" applyAlignment="1">
      <alignment horizontal="left" wrapText="1"/>
    </xf>
    <xf numFmtId="0" fontId="8" fillId="0" borderId="14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8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3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 horizontal="center" wrapText="1"/>
    </xf>
    <xf numFmtId="0" fontId="9" fillId="0" borderId="0" xfId="0" applyFont="1" applyBorder="1" applyAlignment="1">
      <alignment horizontal="center"/>
    </xf>
    <xf numFmtId="177" fontId="4" fillId="0" borderId="0" xfId="0" applyNumberFormat="1" applyFont="1" applyBorder="1" applyAlignment="1">
      <alignment horizontal="left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0" fillId="0" borderId="10" xfId="0" applyFont="1" applyBorder="1" applyAlignment="1">
      <alignment horizontal="left"/>
    </xf>
    <xf numFmtId="0" fontId="9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4"/>
  <sheetViews>
    <sheetView view="pageBreakPreview" zoomScale="75" zoomScaleSheetLayoutView="75" zoomScalePageLayoutView="0" workbookViewId="0" topLeftCell="B13">
      <selection activeCell="V48" sqref="V48"/>
    </sheetView>
  </sheetViews>
  <sheetFormatPr defaultColWidth="9.375" defaultRowHeight="12.75"/>
  <cols>
    <col min="1" max="1" width="31.875" style="70" customWidth="1"/>
    <col min="2" max="2" width="13.25390625" style="70" customWidth="1"/>
    <col min="3" max="3" width="19.375" style="70" customWidth="1"/>
    <col min="4" max="4" width="11.875" style="70" customWidth="1"/>
    <col min="5" max="5" width="8.25390625" style="70" hidden="1" customWidth="1"/>
    <col min="6" max="6" width="11.00390625" style="70" customWidth="1"/>
    <col min="7" max="7" width="12.125" style="70" customWidth="1"/>
    <col min="8" max="8" width="3.625" style="70" hidden="1" customWidth="1"/>
    <col min="9" max="10" width="11.125" style="70" hidden="1" customWidth="1"/>
    <col min="11" max="11" width="10.125" style="70" customWidth="1"/>
    <col min="12" max="12" width="12.625" style="70" customWidth="1"/>
    <col min="13" max="13" width="10.00390625" style="70" customWidth="1"/>
    <col min="14" max="14" width="12.875" style="70" customWidth="1"/>
    <col min="15" max="15" width="10.875" style="70" customWidth="1"/>
    <col min="16" max="16" width="8.125" style="70" hidden="1" customWidth="1"/>
    <col min="17" max="17" width="17.375" style="70" customWidth="1"/>
    <col min="18" max="18" width="22.375" style="70" hidden="1" customWidth="1"/>
    <col min="19" max="19" width="17.375" style="70" hidden="1" customWidth="1"/>
    <col min="20" max="20" width="10.125" style="70" bestFit="1" customWidth="1"/>
    <col min="21" max="21" width="9.375" style="70" customWidth="1"/>
    <col min="22" max="22" width="10.375" style="70" bestFit="1" customWidth="1"/>
    <col min="23" max="16384" width="9.375" style="70" customWidth="1"/>
  </cols>
  <sheetData>
    <row r="1" spans="7:17" ht="14.25" hidden="1">
      <c r="G1" s="133" t="s">
        <v>61</v>
      </c>
      <c r="H1" s="133"/>
      <c r="I1" s="133"/>
      <c r="J1" s="133"/>
      <c r="K1" s="133"/>
      <c r="L1" s="133"/>
      <c r="M1" s="133"/>
      <c r="N1" s="133"/>
      <c r="O1" s="133"/>
      <c r="P1" s="133"/>
      <c r="Q1" s="133"/>
    </row>
    <row r="2" spans="7:17" ht="14.25" hidden="1"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</row>
    <row r="3" spans="7:17" ht="14.25" hidden="1"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</row>
    <row r="4" spans="7:17" ht="14.25" hidden="1">
      <c r="G4" s="138" t="s">
        <v>62</v>
      </c>
      <c r="H4" s="137"/>
      <c r="I4" s="137"/>
      <c r="J4" s="137"/>
      <c r="K4" s="137"/>
      <c r="L4" s="137"/>
      <c r="M4" s="137"/>
      <c r="N4" s="137"/>
      <c r="O4" s="137"/>
      <c r="P4" s="137"/>
      <c r="Q4" s="137"/>
    </row>
    <row r="5" spans="7:17" ht="14.25" hidden="1">
      <c r="G5" s="137" t="s">
        <v>63</v>
      </c>
      <c r="H5" s="137"/>
      <c r="I5" s="137"/>
      <c r="J5" s="137"/>
      <c r="K5" s="137"/>
      <c r="L5" s="137"/>
      <c r="M5" s="137"/>
      <c r="N5" s="137"/>
      <c r="O5" s="137"/>
      <c r="P5" s="137"/>
      <c r="Q5" s="137"/>
    </row>
    <row r="6" spans="7:17" ht="14.25" hidden="1">
      <c r="G6" s="137" t="s">
        <v>64</v>
      </c>
      <c r="H6" s="137"/>
      <c r="I6" s="137"/>
      <c r="J6" s="137"/>
      <c r="K6" s="137"/>
      <c r="L6" s="137"/>
      <c r="M6" s="137"/>
      <c r="N6" s="137"/>
      <c r="O6" s="137"/>
      <c r="P6" s="137"/>
      <c r="Q6" s="137"/>
    </row>
    <row r="7" spans="7:17" ht="14.25" hidden="1">
      <c r="G7" s="137" t="s">
        <v>65</v>
      </c>
      <c r="H7" s="137"/>
      <c r="I7" s="137"/>
      <c r="J7" s="137"/>
      <c r="K7" s="137"/>
      <c r="L7" s="137"/>
      <c r="M7" s="137"/>
      <c r="N7" s="137"/>
      <c r="O7" s="137"/>
      <c r="P7" s="137"/>
      <c r="Q7" s="137"/>
    </row>
    <row r="8" spans="7:17" ht="14.25" hidden="1">
      <c r="G8" s="73"/>
      <c r="H8" s="73"/>
      <c r="I8" s="73"/>
      <c r="J8" s="132" t="s">
        <v>66</v>
      </c>
      <c r="K8" s="132"/>
      <c r="L8" s="132"/>
      <c r="M8" s="132"/>
      <c r="N8" s="132"/>
      <c r="O8" s="132"/>
      <c r="P8" s="132"/>
      <c r="Q8" s="132"/>
    </row>
    <row r="9" spans="7:17" ht="14.25" hidden="1">
      <c r="G9" s="137" t="s">
        <v>67</v>
      </c>
      <c r="H9" s="137"/>
      <c r="I9" s="137"/>
      <c r="J9" s="137"/>
      <c r="K9" s="137"/>
      <c r="L9" s="137"/>
      <c r="M9" s="137"/>
      <c r="N9" s="137"/>
      <c r="O9" s="137"/>
      <c r="P9" s="137"/>
      <c r="Q9" s="137"/>
    </row>
    <row r="10" spans="7:17" ht="14.25" customHeight="1" hidden="1">
      <c r="G10" s="73"/>
      <c r="H10" s="73"/>
      <c r="I10" s="73"/>
      <c r="J10" s="73"/>
      <c r="K10" s="137" t="s">
        <v>68</v>
      </c>
      <c r="L10" s="137"/>
      <c r="M10" s="137"/>
      <c r="N10" s="137"/>
      <c r="O10" s="137"/>
      <c r="P10" s="137"/>
      <c r="Q10" s="73"/>
    </row>
    <row r="11" spans="7:17" ht="14.25" hidden="1">
      <c r="G11" s="137" t="s">
        <v>69</v>
      </c>
      <c r="H11" s="137"/>
      <c r="I11" s="137"/>
      <c r="J11" s="137"/>
      <c r="K11" s="137"/>
      <c r="L11" s="137"/>
      <c r="M11" s="137"/>
      <c r="N11" s="137"/>
      <c r="O11" s="137"/>
      <c r="P11" s="137"/>
      <c r="Q11" s="137"/>
    </row>
    <row r="12" ht="14.25" hidden="1"/>
    <row r="13" spans="1:17" ht="15">
      <c r="A13" s="127" t="s">
        <v>70</v>
      </c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</row>
    <row r="14" spans="2:10" ht="15">
      <c r="B14" s="74" t="s">
        <v>71</v>
      </c>
      <c r="C14" s="74"/>
      <c r="D14" s="74"/>
      <c r="E14" s="74"/>
      <c r="F14" s="74"/>
      <c r="G14" s="74"/>
      <c r="H14" s="74"/>
      <c r="I14" s="74"/>
      <c r="J14" s="74"/>
    </row>
    <row r="15" spans="3:19" ht="15">
      <c r="C15" s="135"/>
      <c r="D15" s="135"/>
      <c r="E15" s="135"/>
      <c r="F15" s="135"/>
      <c r="G15" s="135"/>
      <c r="H15" s="135"/>
      <c r="I15" s="135"/>
      <c r="J15" s="135"/>
      <c r="K15" s="136"/>
      <c r="L15" s="136"/>
      <c r="M15" s="136"/>
      <c r="N15" s="136"/>
      <c r="O15" s="136"/>
      <c r="P15" s="136"/>
      <c r="Q15" s="136"/>
      <c r="R15" s="136"/>
      <c r="S15" s="136"/>
    </row>
    <row r="16" spans="3:10" ht="14.25" hidden="1">
      <c r="C16" s="132"/>
      <c r="D16" s="132"/>
      <c r="E16" s="132"/>
      <c r="F16" s="132"/>
      <c r="G16" s="132"/>
      <c r="H16" s="132"/>
      <c r="I16" s="132"/>
      <c r="J16" s="132"/>
    </row>
    <row r="17" spans="3:10" ht="14.25" hidden="1">
      <c r="C17" s="133"/>
      <c r="D17" s="133"/>
      <c r="E17" s="133"/>
      <c r="F17" s="133"/>
      <c r="G17" s="133"/>
      <c r="H17" s="133"/>
      <c r="I17" s="133"/>
      <c r="J17" s="133"/>
    </row>
    <row r="18" spans="1:3" ht="14.25" hidden="1">
      <c r="A18" s="70" t="s">
        <v>2</v>
      </c>
      <c r="B18" s="75"/>
      <c r="C18" s="75"/>
    </row>
    <row r="19" spans="1:17" ht="14.25" hidden="1">
      <c r="A19" s="70" t="s">
        <v>3</v>
      </c>
      <c r="E19" s="76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</row>
    <row r="20" spans="1:17" ht="14.25" hidden="1">
      <c r="A20" s="70" t="s">
        <v>4</v>
      </c>
      <c r="E20" s="77"/>
      <c r="F20" s="78"/>
      <c r="G20" s="77"/>
      <c r="H20" s="77"/>
      <c r="I20" s="77"/>
      <c r="J20" s="77"/>
      <c r="K20" s="73"/>
      <c r="L20" s="73"/>
      <c r="M20" s="73"/>
      <c r="N20" s="73"/>
      <c r="O20" s="73"/>
      <c r="P20" s="73"/>
      <c r="Q20" s="73"/>
    </row>
    <row r="21" spans="1:17" ht="14.25" hidden="1">
      <c r="A21" s="79"/>
      <c r="B21" s="79"/>
      <c r="C21" s="79"/>
      <c r="D21" s="79"/>
      <c r="E21" s="79"/>
      <c r="F21" s="80"/>
      <c r="G21" s="79"/>
      <c r="H21" s="79"/>
      <c r="I21" s="79"/>
      <c r="J21" s="79"/>
      <c r="K21" s="79"/>
      <c r="L21" s="79"/>
      <c r="M21" s="79"/>
      <c r="N21" s="79"/>
      <c r="O21" s="79"/>
      <c r="P21" s="79" t="s">
        <v>72</v>
      </c>
      <c r="Q21" s="79"/>
    </row>
    <row r="22" spans="1:18" ht="42.75" customHeight="1">
      <c r="A22" s="81" t="s">
        <v>19</v>
      </c>
      <c r="B22" s="82" t="s">
        <v>5</v>
      </c>
      <c r="C22" s="83">
        <v>70201</v>
      </c>
      <c r="D22" s="83">
        <v>70401</v>
      </c>
      <c r="E22" s="128">
        <v>70802</v>
      </c>
      <c r="F22" s="129"/>
      <c r="G22" s="83">
        <v>70804</v>
      </c>
      <c r="H22" s="128">
        <v>70805</v>
      </c>
      <c r="I22" s="134"/>
      <c r="J22" s="134"/>
      <c r="K22" s="129"/>
      <c r="L22" s="83">
        <v>70806</v>
      </c>
      <c r="M22" s="29">
        <v>70808</v>
      </c>
      <c r="N22" s="83">
        <v>130107</v>
      </c>
      <c r="O22" s="84">
        <v>130115</v>
      </c>
      <c r="P22" s="128" t="s">
        <v>35</v>
      </c>
      <c r="Q22" s="129"/>
      <c r="R22" s="79"/>
    </row>
    <row r="23" spans="1:18" s="86" customFormat="1" ht="29.25" customHeight="1">
      <c r="A23" s="85" t="s">
        <v>23</v>
      </c>
      <c r="B23" s="15">
        <v>2000</v>
      </c>
      <c r="C23" s="17">
        <f>C24+C27+C45</f>
        <v>19773700</v>
      </c>
      <c r="D23" s="17">
        <f aca="true" t="shared" si="0" ref="D23:P23">D24+D27</f>
        <v>380800</v>
      </c>
      <c r="E23" s="17">
        <f t="shared" si="0"/>
        <v>0</v>
      </c>
      <c r="F23" s="17">
        <f t="shared" si="0"/>
        <v>489300</v>
      </c>
      <c r="G23" s="17">
        <f>G24+G27+G45</f>
        <v>463000</v>
      </c>
      <c r="H23" s="17">
        <f t="shared" si="0"/>
        <v>0</v>
      </c>
      <c r="I23" s="17">
        <f t="shared" si="0"/>
        <v>0</v>
      </c>
      <c r="J23" s="17">
        <f t="shared" si="0"/>
        <v>0</v>
      </c>
      <c r="K23" s="17">
        <f t="shared" si="0"/>
        <v>54600</v>
      </c>
      <c r="L23" s="17">
        <f t="shared" si="0"/>
        <v>369700</v>
      </c>
      <c r="M23" s="17">
        <f>M43</f>
        <v>16290</v>
      </c>
      <c r="N23" s="17">
        <f t="shared" si="0"/>
        <v>369800</v>
      </c>
      <c r="O23" s="17">
        <f>O24+O27+O45</f>
        <v>80000</v>
      </c>
      <c r="P23" s="17" t="e">
        <f t="shared" si="0"/>
        <v>#REF!</v>
      </c>
      <c r="Q23" s="17">
        <f>Q24+Q27+Q43+Q45</f>
        <v>21997190</v>
      </c>
      <c r="R23" s="81"/>
    </row>
    <row r="24" spans="1:18" s="86" customFormat="1" ht="36.75" customHeight="1">
      <c r="A24" s="85" t="s">
        <v>43</v>
      </c>
      <c r="B24" s="15">
        <v>2100</v>
      </c>
      <c r="C24" s="17">
        <f>C25+C26</f>
        <v>16775000</v>
      </c>
      <c r="D24" s="17">
        <f aca="true" t="shared" si="1" ref="D24:P24">D25+D26</f>
        <v>366500</v>
      </c>
      <c r="E24" s="17">
        <f t="shared" si="1"/>
        <v>0</v>
      </c>
      <c r="F24" s="17">
        <f t="shared" si="1"/>
        <v>402200</v>
      </c>
      <c r="G24" s="17">
        <f t="shared" si="1"/>
        <v>425500</v>
      </c>
      <c r="H24" s="17">
        <f t="shared" si="1"/>
        <v>0</v>
      </c>
      <c r="I24" s="17">
        <f t="shared" si="1"/>
        <v>0</v>
      </c>
      <c r="J24" s="17">
        <f t="shared" si="1"/>
        <v>0</v>
      </c>
      <c r="K24" s="17">
        <f t="shared" si="1"/>
        <v>50600</v>
      </c>
      <c r="L24" s="17">
        <f t="shared" si="1"/>
        <v>321000</v>
      </c>
      <c r="M24" s="17">
        <f t="shared" si="1"/>
        <v>0</v>
      </c>
      <c r="N24" s="17">
        <f t="shared" si="1"/>
        <v>329800</v>
      </c>
      <c r="O24" s="17">
        <f t="shared" si="1"/>
        <v>0</v>
      </c>
      <c r="P24" s="17">
        <f t="shared" si="1"/>
        <v>0</v>
      </c>
      <c r="Q24" s="17">
        <f>Q25+Q26</f>
        <v>18670600</v>
      </c>
      <c r="R24" s="81"/>
    </row>
    <row r="25" spans="1:20" s="86" customFormat="1" ht="23.25" customHeight="1">
      <c r="A25" s="85" t="s">
        <v>42</v>
      </c>
      <c r="B25" s="15">
        <v>2110</v>
      </c>
      <c r="C25" s="17">
        <v>13750000</v>
      </c>
      <c r="D25" s="17">
        <v>300400</v>
      </c>
      <c r="E25" s="17"/>
      <c r="F25" s="17">
        <v>329700</v>
      </c>
      <c r="G25" s="17">
        <v>348800</v>
      </c>
      <c r="H25" s="17"/>
      <c r="I25" s="17"/>
      <c r="J25" s="17"/>
      <c r="K25" s="17">
        <v>41500</v>
      </c>
      <c r="L25" s="17">
        <v>263100</v>
      </c>
      <c r="M25" s="17"/>
      <c r="N25" s="17">
        <v>270400</v>
      </c>
      <c r="O25" s="17"/>
      <c r="P25" s="17"/>
      <c r="Q25" s="88">
        <f>C25+D25+F25+G25+K25+L25+N25+O25</f>
        <v>15303900</v>
      </c>
      <c r="R25" s="81"/>
      <c r="T25" s="87"/>
    </row>
    <row r="26" spans="1:20" s="86" customFormat="1" ht="23.25" customHeight="1">
      <c r="A26" s="85" t="s">
        <v>44</v>
      </c>
      <c r="B26" s="15">
        <v>2120</v>
      </c>
      <c r="C26" s="17">
        <v>3025000</v>
      </c>
      <c r="D26" s="17">
        <v>66100</v>
      </c>
      <c r="E26" s="17">
        <f aca="true" t="shared" si="2" ref="E26:P26">E25*0.363</f>
        <v>0</v>
      </c>
      <c r="F26" s="17">
        <v>72500</v>
      </c>
      <c r="G26" s="17">
        <v>76700</v>
      </c>
      <c r="H26" s="17">
        <f t="shared" si="2"/>
        <v>0</v>
      </c>
      <c r="I26" s="17">
        <f t="shared" si="2"/>
        <v>0</v>
      </c>
      <c r="J26" s="17">
        <f t="shared" si="2"/>
        <v>0</v>
      </c>
      <c r="K26" s="17">
        <v>9100</v>
      </c>
      <c r="L26" s="17">
        <v>57900</v>
      </c>
      <c r="M26" s="17">
        <f t="shared" si="2"/>
        <v>0</v>
      </c>
      <c r="N26" s="17">
        <v>59400</v>
      </c>
      <c r="O26" s="17">
        <f t="shared" si="2"/>
        <v>0</v>
      </c>
      <c r="P26" s="17">
        <f t="shared" si="2"/>
        <v>0</v>
      </c>
      <c r="Q26" s="88">
        <f>C26+D26+F26+G26+K26+L26+N26+O26</f>
        <v>3366700</v>
      </c>
      <c r="R26" s="81"/>
      <c r="T26" s="107"/>
    </row>
    <row r="27" spans="1:20" s="86" customFormat="1" ht="23.25" customHeight="1">
      <c r="A27" s="85" t="s">
        <v>45</v>
      </c>
      <c r="B27" s="15">
        <v>2200</v>
      </c>
      <c r="C27" s="17">
        <f>C28+C29+C30+C31+C32+C33+C42</f>
        <v>2993700</v>
      </c>
      <c r="D27" s="17">
        <f aca="true" t="shared" si="3" ref="D27:O27">D28+D29+D30+D31+D32+D33+D42</f>
        <v>14300</v>
      </c>
      <c r="E27" s="17">
        <f t="shared" si="3"/>
        <v>0</v>
      </c>
      <c r="F27" s="17">
        <f t="shared" si="3"/>
        <v>87100</v>
      </c>
      <c r="G27" s="17">
        <f t="shared" si="3"/>
        <v>36500</v>
      </c>
      <c r="H27" s="17">
        <f t="shared" si="3"/>
        <v>0</v>
      </c>
      <c r="I27" s="17">
        <f t="shared" si="3"/>
        <v>0</v>
      </c>
      <c r="J27" s="17">
        <f t="shared" si="3"/>
        <v>0</v>
      </c>
      <c r="K27" s="17">
        <f t="shared" si="3"/>
        <v>4000</v>
      </c>
      <c r="L27" s="17">
        <f t="shared" si="3"/>
        <v>48700</v>
      </c>
      <c r="M27" s="17">
        <f t="shared" si="3"/>
        <v>0</v>
      </c>
      <c r="N27" s="17">
        <f t="shared" si="3"/>
        <v>40000</v>
      </c>
      <c r="O27" s="17">
        <f t="shared" si="3"/>
        <v>79500</v>
      </c>
      <c r="P27" s="17" t="e">
        <f>P28+P29+P30+P31+P32+P33+P42</f>
        <v>#REF!</v>
      </c>
      <c r="Q27" s="17">
        <f>Q28+Q29+Q30+Q31+Q32+Q33+Q42</f>
        <v>3303800</v>
      </c>
      <c r="R27" s="89"/>
      <c r="T27" s="87"/>
    </row>
    <row r="28" spans="1:20" s="86" customFormat="1" ht="33" customHeight="1">
      <c r="A28" s="85" t="s">
        <v>36</v>
      </c>
      <c r="B28" s="15">
        <v>2210</v>
      </c>
      <c r="C28" s="17">
        <v>532000</v>
      </c>
      <c r="D28" s="17">
        <v>6000</v>
      </c>
      <c r="E28" s="17"/>
      <c r="F28" s="17">
        <v>21000</v>
      </c>
      <c r="G28" s="17">
        <v>20000</v>
      </c>
      <c r="H28" s="17"/>
      <c r="I28" s="17"/>
      <c r="J28" s="17"/>
      <c r="K28" s="17"/>
      <c r="L28" s="17">
        <v>3000</v>
      </c>
      <c r="M28" s="17"/>
      <c r="N28" s="17">
        <v>10000</v>
      </c>
      <c r="O28" s="17">
        <v>17500</v>
      </c>
      <c r="P28" s="17"/>
      <c r="Q28" s="88">
        <f>C28+D28+F28+G28+K28+L28+M28+N28+O28</f>
        <v>609500</v>
      </c>
      <c r="R28" s="81"/>
      <c r="T28" s="87"/>
    </row>
    <row r="29" spans="1:20" s="86" customFormat="1" ht="31.5" customHeight="1">
      <c r="A29" s="85" t="s">
        <v>24</v>
      </c>
      <c r="B29" s="15">
        <v>2220</v>
      </c>
      <c r="C29" s="17">
        <v>5000</v>
      </c>
      <c r="D29" s="17">
        <v>300</v>
      </c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88">
        <f>C29+D29+F29+G29+K29+L29+M29+N29+O29</f>
        <v>5300</v>
      </c>
      <c r="R29" s="81"/>
      <c r="T29" s="87"/>
    </row>
    <row r="30" spans="1:20" s="86" customFormat="1" ht="23.25" customHeight="1">
      <c r="A30" s="85" t="s">
        <v>25</v>
      </c>
      <c r="B30" s="15">
        <v>2230</v>
      </c>
      <c r="C30" s="17">
        <v>490000</v>
      </c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88">
        <f>C30+D30+F30+G30+K30+L30+M30+N30+O30</f>
        <v>490000</v>
      </c>
      <c r="R30" s="81"/>
      <c r="T30" s="87"/>
    </row>
    <row r="31" spans="1:20" s="86" customFormat="1" ht="29.25" customHeight="1">
      <c r="A31" s="85" t="s">
        <v>37</v>
      </c>
      <c r="B31" s="15">
        <v>2240</v>
      </c>
      <c r="C31" s="68">
        <v>83700</v>
      </c>
      <c r="D31" s="17">
        <v>5000</v>
      </c>
      <c r="E31" s="17"/>
      <c r="F31" s="17">
        <v>5000</v>
      </c>
      <c r="G31" s="17">
        <v>15000</v>
      </c>
      <c r="H31" s="17"/>
      <c r="I31" s="17"/>
      <c r="J31" s="17"/>
      <c r="K31" s="17"/>
      <c r="L31" s="17">
        <v>20000</v>
      </c>
      <c r="M31" s="17"/>
      <c r="N31" s="17">
        <v>25000</v>
      </c>
      <c r="O31" s="17">
        <v>56500</v>
      </c>
      <c r="P31" s="17"/>
      <c r="Q31" s="88">
        <f>C31+D31+F31+G31+K31+L31+M31+N31+O31</f>
        <v>210200</v>
      </c>
      <c r="R31" s="81"/>
      <c r="T31" s="87"/>
    </row>
    <row r="32" spans="1:20" s="86" customFormat="1" ht="23.25" customHeight="1">
      <c r="A32" s="85" t="s">
        <v>26</v>
      </c>
      <c r="B32" s="15">
        <v>2250</v>
      </c>
      <c r="C32" s="17">
        <v>50000</v>
      </c>
      <c r="D32" s="17">
        <v>3000</v>
      </c>
      <c r="E32" s="17"/>
      <c r="F32" s="17">
        <v>2000</v>
      </c>
      <c r="G32" s="17">
        <v>1500</v>
      </c>
      <c r="H32" s="17"/>
      <c r="I32" s="17"/>
      <c r="J32" s="17"/>
      <c r="K32" s="17">
        <v>3000</v>
      </c>
      <c r="L32" s="17">
        <v>2000</v>
      </c>
      <c r="M32" s="17"/>
      <c r="N32" s="17">
        <v>5000</v>
      </c>
      <c r="O32" s="17">
        <v>5500</v>
      </c>
      <c r="P32" s="17"/>
      <c r="Q32" s="88">
        <f>C32+D32+F32+G32+K32+L32+N32+O32</f>
        <v>72000</v>
      </c>
      <c r="R32" s="81"/>
      <c r="T32" s="87"/>
    </row>
    <row r="33" spans="1:20" s="86" customFormat="1" ht="34.5" customHeight="1">
      <c r="A33" s="85" t="s">
        <v>27</v>
      </c>
      <c r="B33" s="15">
        <v>2270</v>
      </c>
      <c r="C33" s="17">
        <f>C34+C35+C36</f>
        <v>1833000</v>
      </c>
      <c r="D33" s="17">
        <f aca="true" t="shared" si="4" ref="D33:O33">D34+D35+D36</f>
        <v>0</v>
      </c>
      <c r="E33" s="17">
        <f t="shared" si="4"/>
        <v>0</v>
      </c>
      <c r="F33" s="17">
        <f t="shared" si="4"/>
        <v>59100</v>
      </c>
      <c r="G33" s="17">
        <f t="shared" si="4"/>
        <v>0</v>
      </c>
      <c r="H33" s="17">
        <f t="shared" si="4"/>
        <v>0</v>
      </c>
      <c r="I33" s="17">
        <f t="shared" si="4"/>
        <v>0</v>
      </c>
      <c r="J33" s="17">
        <f t="shared" si="4"/>
        <v>0</v>
      </c>
      <c r="K33" s="17">
        <f t="shared" si="4"/>
        <v>0</v>
      </c>
      <c r="L33" s="17">
        <f t="shared" si="4"/>
        <v>23700</v>
      </c>
      <c r="M33" s="17">
        <f t="shared" si="4"/>
        <v>0</v>
      </c>
      <c r="N33" s="17">
        <f t="shared" si="4"/>
        <v>0</v>
      </c>
      <c r="O33" s="17">
        <f t="shared" si="4"/>
        <v>0</v>
      </c>
      <c r="P33" s="17" t="e">
        <f>P34+P35+P36</f>
        <v>#REF!</v>
      </c>
      <c r="Q33" s="88">
        <f>Q34+Q35+Q36</f>
        <v>1915800</v>
      </c>
      <c r="R33" s="81"/>
      <c r="T33" s="87"/>
    </row>
    <row r="34" spans="1:20" s="86" customFormat="1" ht="30.75" customHeight="1">
      <c r="A34" s="85" t="s">
        <v>28</v>
      </c>
      <c r="B34" s="15">
        <v>2272</v>
      </c>
      <c r="C34" s="17">
        <v>23000</v>
      </c>
      <c r="D34" s="17"/>
      <c r="E34" s="17"/>
      <c r="F34" s="17">
        <v>100</v>
      </c>
      <c r="G34" s="17"/>
      <c r="H34" s="17"/>
      <c r="I34" s="17"/>
      <c r="J34" s="17"/>
      <c r="K34" s="17"/>
      <c r="L34" s="17">
        <v>200</v>
      </c>
      <c r="M34" s="17"/>
      <c r="N34" s="17"/>
      <c r="O34" s="17"/>
      <c r="P34" s="17" t="e">
        <f>#REF!+#REF!+E34+#REF!+H34+#REF!+#REF!</f>
        <v>#REF!</v>
      </c>
      <c r="Q34" s="88">
        <f>C34+D34+F34+G34+K34+L34+N34</f>
        <v>23300</v>
      </c>
      <c r="R34" s="81"/>
      <c r="T34" s="87"/>
    </row>
    <row r="35" spans="1:20" s="86" customFormat="1" ht="23.25" customHeight="1">
      <c r="A35" s="85" t="s">
        <v>29</v>
      </c>
      <c r="B35" s="15">
        <v>2273</v>
      </c>
      <c r="C35" s="17">
        <v>480000</v>
      </c>
      <c r="D35" s="17"/>
      <c r="E35" s="17"/>
      <c r="F35" s="17">
        <v>24000</v>
      </c>
      <c r="G35" s="17"/>
      <c r="H35" s="17"/>
      <c r="I35" s="17"/>
      <c r="J35" s="17"/>
      <c r="K35" s="17"/>
      <c r="L35" s="17">
        <v>6000</v>
      </c>
      <c r="M35" s="17"/>
      <c r="N35" s="17"/>
      <c r="O35" s="17"/>
      <c r="P35" s="17" t="e">
        <f>#REF!+#REF!+E35+#REF!+H35+#REF!+#REF!</f>
        <v>#REF!</v>
      </c>
      <c r="Q35" s="88">
        <f>C35+D35+F35+G35+K35+L35+N35</f>
        <v>510000</v>
      </c>
      <c r="R35" s="81"/>
      <c r="S35" s="87"/>
      <c r="T35" s="87"/>
    </row>
    <row r="36" spans="1:20" s="86" customFormat="1" ht="21" customHeight="1">
      <c r="A36" s="85" t="s">
        <v>30</v>
      </c>
      <c r="B36" s="15">
        <v>2275</v>
      </c>
      <c r="C36" s="17">
        <v>1330000</v>
      </c>
      <c r="D36" s="17"/>
      <c r="E36" s="17"/>
      <c r="F36" s="17">
        <v>35000</v>
      </c>
      <c r="G36" s="17"/>
      <c r="H36" s="17"/>
      <c r="I36" s="17"/>
      <c r="J36" s="17"/>
      <c r="K36" s="17"/>
      <c r="L36" s="17">
        <v>17500</v>
      </c>
      <c r="M36" s="17"/>
      <c r="N36" s="17"/>
      <c r="O36" s="17"/>
      <c r="P36" s="17" t="e">
        <f>#REF!+#REF!+E36+#REF!+H36+#REF!+#REF!</f>
        <v>#REF!</v>
      </c>
      <c r="Q36" s="88">
        <f>C36+D36+F36+G36+K36+L36+N36</f>
        <v>1382500</v>
      </c>
      <c r="R36" s="81"/>
      <c r="T36" s="87"/>
    </row>
    <row r="37" spans="1:20" s="86" customFormat="1" ht="18.75" customHeight="1" hidden="1">
      <c r="A37" s="85" t="s">
        <v>73</v>
      </c>
      <c r="B37" s="15">
        <v>1340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 t="e">
        <f>#REF!+#REF!+E37+#REF!+H37+#REF!+#REF!</f>
        <v>#REF!</v>
      </c>
      <c r="Q37" s="88"/>
      <c r="R37" s="81"/>
      <c r="T37" s="87"/>
    </row>
    <row r="38" spans="1:20" s="86" customFormat="1" ht="18" customHeight="1" hidden="1">
      <c r="A38" s="85" t="s">
        <v>74</v>
      </c>
      <c r="B38" s="15">
        <v>1343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 t="e">
        <f>#REF!+#REF!+E38+#REF!+H38+#REF!+#REF!</f>
        <v>#REF!</v>
      </c>
      <c r="Q38" s="88"/>
      <c r="R38" s="81"/>
      <c r="T38" s="87"/>
    </row>
    <row r="39" spans="1:20" s="86" customFormat="1" ht="17.25" customHeight="1" hidden="1">
      <c r="A39" s="85" t="s">
        <v>75</v>
      </c>
      <c r="B39" s="15">
        <v>2000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 t="e">
        <f>#REF!+#REF!+E39+#REF!+H39+#REF!+#REF!</f>
        <v>#REF!</v>
      </c>
      <c r="Q39" s="88"/>
      <c r="R39" s="81"/>
      <c r="T39" s="87"/>
    </row>
    <row r="40" spans="1:20" s="86" customFormat="1" ht="19.5" customHeight="1" hidden="1">
      <c r="A40" s="85" t="s">
        <v>76</v>
      </c>
      <c r="B40" s="15">
        <v>2100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 t="e">
        <f>#REF!+#REF!+E40+#REF!+H40+#REF!+#REF!</f>
        <v>#REF!</v>
      </c>
      <c r="Q40" s="88"/>
      <c r="R40" s="81"/>
      <c r="T40" s="87"/>
    </row>
    <row r="41" spans="1:20" s="86" customFormat="1" ht="27" customHeight="1" hidden="1">
      <c r="A41" s="85" t="s">
        <v>77</v>
      </c>
      <c r="B41" s="15">
        <v>2110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90"/>
      <c r="N41" s="17"/>
      <c r="O41" s="17"/>
      <c r="P41" s="17" t="e">
        <f>#REF!+#REF!+E41+#REF!+H41+#REF!+#REF!</f>
        <v>#REF!</v>
      </c>
      <c r="Q41" s="88"/>
      <c r="R41" s="81"/>
      <c r="T41" s="87"/>
    </row>
    <row r="42" spans="1:20" s="86" customFormat="1" ht="51.75" customHeight="1">
      <c r="A42" s="85" t="s">
        <v>78</v>
      </c>
      <c r="B42" s="15">
        <v>2282</v>
      </c>
      <c r="C42" s="17"/>
      <c r="D42" s="17"/>
      <c r="E42" s="17"/>
      <c r="F42" s="17"/>
      <c r="G42" s="17"/>
      <c r="H42" s="17"/>
      <c r="I42" s="17"/>
      <c r="J42" s="17"/>
      <c r="K42" s="17">
        <v>1000</v>
      </c>
      <c r="L42" s="17"/>
      <c r="M42" s="90"/>
      <c r="N42" s="17"/>
      <c r="O42" s="17"/>
      <c r="P42" s="17"/>
      <c r="Q42" s="88">
        <f>K42</f>
        <v>1000</v>
      </c>
      <c r="R42" s="81"/>
      <c r="T42" s="87"/>
    </row>
    <row r="43" spans="1:20" s="86" customFormat="1" ht="27" customHeight="1">
      <c r="A43" s="85" t="s">
        <v>46</v>
      </c>
      <c r="B43" s="15">
        <v>2700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>
        <f>M44</f>
        <v>16290</v>
      </c>
      <c r="N43" s="17"/>
      <c r="O43" s="17"/>
      <c r="P43" s="17"/>
      <c r="Q43" s="88">
        <f>M43</f>
        <v>16290</v>
      </c>
      <c r="R43" s="81"/>
      <c r="S43" s="87"/>
      <c r="T43" s="87"/>
    </row>
    <row r="44" spans="1:20" s="86" customFormat="1" ht="27" customHeight="1">
      <c r="A44" s="85" t="s">
        <v>47</v>
      </c>
      <c r="B44" s="15">
        <v>2730</v>
      </c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>
        <v>16290</v>
      </c>
      <c r="N44" s="17"/>
      <c r="O44" s="17"/>
      <c r="P44" s="17"/>
      <c r="Q44" s="88">
        <f>M44</f>
        <v>16290</v>
      </c>
      <c r="R44" s="81"/>
      <c r="T44" s="87"/>
    </row>
    <row r="45" spans="1:20" s="86" customFormat="1" ht="27" customHeight="1">
      <c r="A45" s="85" t="s">
        <v>54</v>
      </c>
      <c r="B45" s="15">
        <v>2800</v>
      </c>
      <c r="C45" s="17">
        <v>5000</v>
      </c>
      <c r="D45" s="17"/>
      <c r="E45" s="17"/>
      <c r="F45" s="17"/>
      <c r="G45" s="17">
        <v>1000</v>
      </c>
      <c r="H45" s="17"/>
      <c r="I45" s="17"/>
      <c r="J45" s="17"/>
      <c r="K45" s="17"/>
      <c r="L45" s="17"/>
      <c r="M45" s="17"/>
      <c r="N45" s="17"/>
      <c r="O45" s="17">
        <v>500</v>
      </c>
      <c r="P45" s="17"/>
      <c r="Q45" s="88">
        <f>C45+D45+F45+G45+K45+L45+M45+N45+O45</f>
        <v>6500</v>
      </c>
      <c r="R45" s="81"/>
      <c r="T45" s="87"/>
    </row>
    <row r="46" spans="1:22" s="86" customFormat="1" ht="27.75" customHeight="1">
      <c r="A46" s="91" t="s">
        <v>35</v>
      </c>
      <c r="B46" s="92"/>
      <c r="C46" s="90">
        <f>C23+C48</f>
        <v>19773700</v>
      </c>
      <c r="D46" s="90">
        <f aca="true" t="shared" si="5" ref="D46:P46">D23</f>
        <v>380800</v>
      </c>
      <c r="E46" s="90">
        <f t="shared" si="5"/>
        <v>0</v>
      </c>
      <c r="F46" s="90">
        <f t="shared" si="5"/>
        <v>489300</v>
      </c>
      <c r="G46" s="90">
        <f t="shared" si="5"/>
        <v>463000</v>
      </c>
      <c r="H46" s="90">
        <f t="shared" si="5"/>
        <v>0</v>
      </c>
      <c r="I46" s="90">
        <f t="shared" si="5"/>
        <v>0</v>
      </c>
      <c r="J46" s="90">
        <f t="shared" si="5"/>
        <v>0</v>
      </c>
      <c r="K46" s="90">
        <f t="shared" si="5"/>
        <v>54600</v>
      </c>
      <c r="L46" s="90">
        <f t="shared" si="5"/>
        <v>369700</v>
      </c>
      <c r="M46" s="90">
        <f t="shared" si="5"/>
        <v>16290</v>
      </c>
      <c r="N46" s="90">
        <f t="shared" si="5"/>
        <v>369800</v>
      </c>
      <c r="O46" s="90">
        <f t="shared" si="5"/>
        <v>80000</v>
      </c>
      <c r="P46" s="90" t="e">
        <f t="shared" si="5"/>
        <v>#REF!</v>
      </c>
      <c r="Q46" s="90">
        <f>Q23</f>
        <v>21997190</v>
      </c>
      <c r="R46" s="89"/>
      <c r="S46" s="87"/>
      <c r="T46" s="87"/>
      <c r="V46" s="87">
        <f>C46+D46+F46+G46+K46+L46+M46+N46+O46</f>
        <v>21997190</v>
      </c>
    </row>
    <row r="47" spans="1:18" s="86" customFormat="1" ht="27" customHeight="1" hidden="1">
      <c r="A47" s="93"/>
      <c r="B47" s="93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81"/>
    </row>
    <row r="48" spans="1:18" s="86" customFormat="1" ht="15" customHeight="1">
      <c r="A48" s="93"/>
      <c r="B48" s="93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5"/>
      <c r="N48" s="94"/>
      <c r="O48" s="94"/>
      <c r="P48" s="94"/>
      <c r="Q48" s="19"/>
      <c r="R48" s="96"/>
    </row>
    <row r="49" spans="2:18" ht="18">
      <c r="B49" s="11"/>
      <c r="C49" s="103"/>
      <c r="D49" s="11"/>
      <c r="E49" s="11"/>
      <c r="F49" s="11"/>
      <c r="G49" s="11"/>
      <c r="K49" s="11"/>
      <c r="L49" s="20"/>
      <c r="M49" s="20"/>
      <c r="N49" s="97"/>
      <c r="O49" s="11"/>
      <c r="P49" s="11"/>
      <c r="Q49" s="103"/>
      <c r="R49" s="73"/>
    </row>
    <row r="50" spans="3:18" ht="14.25"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73"/>
    </row>
    <row r="51" spans="3:18" ht="18">
      <c r="C51" s="72"/>
      <c r="G51" s="98"/>
      <c r="H51" s="98"/>
      <c r="I51" s="98"/>
      <c r="K51" s="23"/>
      <c r="L51" s="20"/>
      <c r="N51" s="95"/>
      <c r="O51" s="95"/>
      <c r="Q51" s="95"/>
      <c r="R51" s="99">
        <f>Q25+Q26+Q28+Q30+Q34+Q35+Q36</f>
        <v>21685900</v>
      </c>
    </row>
    <row r="52" spans="3:17" ht="18">
      <c r="C52" s="72"/>
      <c r="D52" s="130"/>
      <c r="E52" s="131"/>
      <c r="F52" s="131"/>
      <c r="G52" s="131"/>
      <c r="H52" s="131"/>
      <c r="L52" s="20"/>
      <c r="N52" s="95"/>
      <c r="Q52" s="95"/>
    </row>
    <row r="54" ht="14.25">
      <c r="S54" s="95"/>
    </row>
  </sheetData>
  <sheetProtection/>
  <mergeCells count="19">
    <mergeCell ref="G11:Q11"/>
    <mergeCell ref="G7:Q7"/>
    <mergeCell ref="J8:Q8"/>
    <mergeCell ref="G9:Q9"/>
    <mergeCell ref="K10:P10"/>
    <mergeCell ref="G1:Q1"/>
    <mergeCell ref="G4:Q4"/>
    <mergeCell ref="G5:Q5"/>
    <mergeCell ref="G6:Q6"/>
    <mergeCell ref="A13:Q13"/>
    <mergeCell ref="P22:Q22"/>
    <mergeCell ref="D52:F52"/>
    <mergeCell ref="G52:H52"/>
    <mergeCell ref="C16:J16"/>
    <mergeCell ref="C17:J17"/>
    <mergeCell ref="E22:F22"/>
    <mergeCell ref="H22:K22"/>
    <mergeCell ref="C15:J15"/>
    <mergeCell ref="K15:S15"/>
  </mergeCells>
  <printOptions horizontalCentered="1"/>
  <pageMargins left="0" right="0" top="0" bottom="0" header="0.5118110236220472" footer="0.5118110236220472"/>
  <pageSetup horizontalDpi="600" verticalDpi="600" orientation="landscape" paperSize="9" scale="83" r:id="rId1"/>
  <rowBreaks count="1" manualBreakCount="1">
    <brk id="51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2:R31"/>
  <sheetViews>
    <sheetView view="pageBreakPreview" zoomScale="50" zoomScaleSheetLayoutView="50" zoomScalePageLayoutView="0" workbookViewId="0" topLeftCell="B1">
      <selection activeCell="I9" sqref="I9:O9"/>
    </sheetView>
  </sheetViews>
  <sheetFormatPr defaultColWidth="9.375" defaultRowHeight="12.75"/>
  <cols>
    <col min="1" max="1" width="67.625" style="11" customWidth="1"/>
    <col min="2" max="2" width="14.625" style="11" customWidth="1"/>
    <col min="3" max="3" width="15.625" style="11" customWidth="1"/>
    <col min="4" max="4" width="17.00390625" style="11" customWidth="1"/>
    <col min="5" max="5" width="17.75390625" style="11" customWidth="1"/>
    <col min="6" max="6" width="14.125" style="11" customWidth="1"/>
    <col min="7" max="7" width="14.75390625" style="11" customWidth="1"/>
    <col min="8" max="8" width="14.25390625" style="11" customWidth="1"/>
    <col min="9" max="9" width="15.00390625" style="11" customWidth="1"/>
    <col min="10" max="10" width="16.00390625" style="11" customWidth="1"/>
    <col min="11" max="11" width="19.75390625" style="11" customWidth="1"/>
    <col min="12" max="12" width="16.375" style="11" customWidth="1"/>
    <col min="13" max="13" width="16.875" style="11" customWidth="1"/>
    <col min="14" max="14" width="18.00390625" style="11" customWidth="1"/>
    <col min="15" max="15" width="18.375" style="11" customWidth="1"/>
    <col min="16" max="17" width="9.375" style="11" customWidth="1"/>
    <col min="18" max="18" width="14.00390625" style="11" customWidth="1"/>
    <col min="19" max="16384" width="9.375" style="11" customWidth="1"/>
  </cols>
  <sheetData>
    <row r="2" spans="1:15" ht="20.25">
      <c r="A2" s="146" t="s">
        <v>95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</row>
    <row r="3" spans="1:16" ht="31.5" customHeight="1">
      <c r="A3" s="149" t="s">
        <v>53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</row>
    <row r="4" spans="3:11" ht="18">
      <c r="C4" s="141" t="s">
        <v>0</v>
      </c>
      <c r="D4" s="141"/>
      <c r="E4" s="141"/>
      <c r="F4" s="141"/>
      <c r="G4" s="141"/>
      <c r="H4" s="141"/>
      <c r="I4" s="141"/>
      <c r="J4" s="141"/>
      <c r="K4" s="141"/>
    </row>
    <row r="5" spans="3:11" ht="18">
      <c r="C5" s="142" t="s">
        <v>32</v>
      </c>
      <c r="D5" s="142"/>
      <c r="E5" s="142"/>
      <c r="F5" s="142"/>
      <c r="G5" s="142"/>
      <c r="H5" s="142"/>
      <c r="I5" s="142"/>
      <c r="J5" s="142"/>
      <c r="K5" s="142"/>
    </row>
    <row r="6" spans="3:11" ht="18">
      <c r="C6" s="143" t="s">
        <v>1</v>
      </c>
      <c r="D6" s="143"/>
      <c r="E6" s="143"/>
      <c r="F6" s="143"/>
      <c r="G6" s="143"/>
      <c r="H6" s="143"/>
      <c r="I6" s="143"/>
      <c r="J6" s="143"/>
      <c r="K6" s="143"/>
    </row>
    <row r="7" spans="1:4" ht="18">
      <c r="A7" s="11" t="s">
        <v>2</v>
      </c>
      <c r="B7" s="14"/>
      <c r="C7" s="14" t="s">
        <v>21</v>
      </c>
      <c r="D7" s="14"/>
    </row>
    <row r="8" spans="1:15" ht="20.25">
      <c r="A8" s="37" t="s">
        <v>52</v>
      </c>
      <c r="B8" s="37"/>
      <c r="C8" s="38"/>
      <c r="D8" s="38"/>
      <c r="E8" s="38"/>
      <c r="F8" s="37"/>
      <c r="G8" s="37"/>
      <c r="H8" s="37"/>
      <c r="I8" s="37"/>
      <c r="J8" s="37"/>
      <c r="K8" s="37"/>
      <c r="L8" s="14"/>
      <c r="M8" s="14"/>
      <c r="N8" s="14"/>
      <c r="O8" s="14"/>
    </row>
    <row r="9" spans="1:15" ht="47.25" customHeight="1">
      <c r="A9" s="11" t="s">
        <v>4</v>
      </c>
      <c r="G9" s="2"/>
      <c r="H9" s="1">
        <v>1011210</v>
      </c>
      <c r="I9" s="140" t="s">
        <v>99</v>
      </c>
      <c r="J9" s="140"/>
      <c r="K9" s="140"/>
      <c r="L9" s="140"/>
      <c r="M9" s="140"/>
      <c r="N9" s="140"/>
      <c r="O9" s="140"/>
    </row>
    <row r="10" spans="1:15" s="16" customFormat="1" ht="45.75" customHeight="1">
      <c r="A10" s="27" t="s">
        <v>19</v>
      </c>
      <c r="B10" s="6" t="s">
        <v>5</v>
      </c>
      <c r="C10" s="6" t="s">
        <v>6</v>
      </c>
      <c r="D10" s="6" t="s">
        <v>7</v>
      </c>
      <c r="E10" s="6" t="s">
        <v>8</v>
      </c>
      <c r="F10" s="6" t="s">
        <v>9</v>
      </c>
      <c r="G10" s="6" t="s">
        <v>10</v>
      </c>
      <c r="H10" s="6" t="s">
        <v>11</v>
      </c>
      <c r="I10" s="6" t="s">
        <v>12</v>
      </c>
      <c r="J10" s="6" t="s">
        <v>13</v>
      </c>
      <c r="K10" s="6" t="s">
        <v>14</v>
      </c>
      <c r="L10" s="6" t="s">
        <v>38</v>
      </c>
      <c r="M10" s="6" t="s">
        <v>16</v>
      </c>
      <c r="N10" s="6" t="s">
        <v>17</v>
      </c>
      <c r="O10" s="6" t="s">
        <v>18</v>
      </c>
    </row>
    <row r="11" spans="1:15" s="16" customFormat="1" ht="36" customHeight="1">
      <c r="A11" s="60" t="s">
        <v>23</v>
      </c>
      <c r="B11" s="6">
        <v>2000</v>
      </c>
      <c r="C11" s="67">
        <f>C12+C15</f>
        <v>48900</v>
      </c>
      <c r="D11" s="67">
        <f>D12+D15</f>
        <v>66050</v>
      </c>
      <c r="E11" s="67">
        <f>E12+E15</f>
        <v>52000</v>
      </c>
      <c r="F11" s="67">
        <f aca="true" t="shared" si="0" ref="F11:N11">F12+F15</f>
        <v>50650</v>
      </c>
      <c r="G11" s="67">
        <f t="shared" si="0"/>
        <v>49940</v>
      </c>
      <c r="H11" s="67">
        <f t="shared" si="0"/>
        <v>75700</v>
      </c>
      <c r="I11" s="67">
        <f t="shared" si="0"/>
        <v>49200</v>
      </c>
      <c r="J11" s="67">
        <f t="shared" si="0"/>
        <v>36000</v>
      </c>
      <c r="K11" s="67">
        <f t="shared" si="0"/>
        <v>51950</v>
      </c>
      <c r="L11" s="67">
        <f t="shared" si="0"/>
        <v>50750</v>
      </c>
      <c r="M11" s="67">
        <f t="shared" si="0"/>
        <v>50300</v>
      </c>
      <c r="N11" s="67">
        <f t="shared" si="0"/>
        <v>49860</v>
      </c>
      <c r="O11" s="67">
        <f aca="true" t="shared" si="1" ref="O11:O27">C11+D11+E11+F11+G11+H11+I11+J11+K11+L11+M11+N11</f>
        <v>631300</v>
      </c>
    </row>
    <row r="12" spans="1:15" s="16" customFormat="1" ht="41.25" customHeight="1">
      <c r="A12" s="60" t="s">
        <v>43</v>
      </c>
      <c r="B12" s="6">
        <v>2100</v>
      </c>
      <c r="C12" s="67">
        <f>C13+C14</f>
        <v>48800</v>
      </c>
      <c r="D12" s="67">
        <f>D13+D14</f>
        <v>48800</v>
      </c>
      <c r="E12" s="67">
        <f>E13+E14</f>
        <v>48800</v>
      </c>
      <c r="F12" s="67">
        <f aca="true" t="shared" si="2" ref="F12:N12">F13+F14</f>
        <v>48800</v>
      </c>
      <c r="G12" s="67">
        <f t="shared" si="2"/>
        <v>48190</v>
      </c>
      <c r="H12" s="67">
        <f t="shared" si="2"/>
        <v>73200</v>
      </c>
      <c r="I12" s="67">
        <f t="shared" si="2"/>
        <v>48800</v>
      </c>
      <c r="J12" s="67">
        <f t="shared" si="2"/>
        <v>24400</v>
      </c>
      <c r="K12" s="67">
        <f t="shared" si="2"/>
        <v>48800</v>
      </c>
      <c r="L12" s="67">
        <f t="shared" si="2"/>
        <v>48800</v>
      </c>
      <c r="M12" s="67">
        <f t="shared" si="2"/>
        <v>48800</v>
      </c>
      <c r="N12" s="67">
        <f t="shared" si="2"/>
        <v>48810</v>
      </c>
      <c r="O12" s="67">
        <f t="shared" si="1"/>
        <v>585000</v>
      </c>
    </row>
    <row r="13" spans="1:15" s="16" customFormat="1" ht="42" customHeight="1">
      <c r="A13" s="60" t="s">
        <v>42</v>
      </c>
      <c r="B13" s="6">
        <v>2110</v>
      </c>
      <c r="C13" s="67">
        <v>40000</v>
      </c>
      <c r="D13" s="67">
        <v>40000</v>
      </c>
      <c r="E13" s="67">
        <v>40000</v>
      </c>
      <c r="F13" s="67">
        <v>40000</v>
      </c>
      <c r="G13" s="67">
        <v>39500</v>
      </c>
      <c r="H13" s="67">
        <v>60000</v>
      </c>
      <c r="I13" s="67">
        <v>40000</v>
      </c>
      <c r="J13" s="67">
        <v>20000</v>
      </c>
      <c r="K13" s="67">
        <v>40000</v>
      </c>
      <c r="L13" s="67">
        <v>40000</v>
      </c>
      <c r="M13" s="67">
        <v>40000</v>
      </c>
      <c r="N13" s="67">
        <v>40000</v>
      </c>
      <c r="O13" s="67">
        <f t="shared" si="1"/>
        <v>479500</v>
      </c>
    </row>
    <row r="14" spans="1:15" s="16" customFormat="1" ht="37.5" customHeight="1">
      <c r="A14" s="60" t="s">
        <v>44</v>
      </c>
      <c r="B14" s="6">
        <v>2120</v>
      </c>
      <c r="C14" s="67">
        <f>C13*0.22</f>
        <v>8800</v>
      </c>
      <c r="D14" s="67">
        <f aca="true" t="shared" si="3" ref="D14:M14">D13*0.22</f>
        <v>8800</v>
      </c>
      <c r="E14" s="67">
        <f t="shared" si="3"/>
        <v>8800</v>
      </c>
      <c r="F14" s="67">
        <f t="shared" si="3"/>
        <v>8800</v>
      </c>
      <c r="G14" s="67">
        <f t="shared" si="3"/>
        <v>8690</v>
      </c>
      <c r="H14" s="67">
        <f t="shared" si="3"/>
        <v>13200</v>
      </c>
      <c r="I14" s="67">
        <f t="shared" si="3"/>
        <v>8800</v>
      </c>
      <c r="J14" s="67">
        <f t="shared" si="3"/>
        <v>4400</v>
      </c>
      <c r="K14" s="67">
        <f t="shared" si="3"/>
        <v>8800</v>
      </c>
      <c r="L14" s="67">
        <f t="shared" si="3"/>
        <v>8800</v>
      </c>
      <c r="M14" s="67">
        <f t="shared" si="3"/>
        <v>8800</v>
      </c>
      <c r="N14" s="67">
        <v>8810</v>
      </c>
      <c r="O14" s="67">
        <f t="shared" si="1"/>
        <v>105500</v>
      </c>
    </row>
    <row r="15" spans="1:16" s="16" customFormat="1" ht="51" customHeight="1">
      <c r="A15" s="60" t="s">
        <v>45</v>
      </c>
      <c r="B15" s="6">
        <v>2200</v>
      </c>
      <c r="C15" s="67">
        <f>C16+C19+C21+C20</f>
        <v>100</v>
      </c>
      <c r="D15" s="67">
        <f>D16+D19+D21+D20</f>
        <v>17250</v>
      </c>
      <c r="E15" s="67">
        <f>E16+E19+E21+E20</f>
        <v>3200</v>
      </c>
      <c r="F15" s="67">
        <f aca="true" t="shared" si="4" ref="F15:N15">F16+F19+F21+F20</f>
        <v>1850</v>
      </c>
      <c r="G15" s="67">
        <f t="shared" si="4"/>
        <v>1750</v>
      </c>
      <c r="H15" s="67">
        <f t="shared" si="4"/>
        <v>2500</v>
      </c>
      <c r="I15" s="67">
        <f t="shared" si="4"/>
        <v>400</v>
      </c>
      <c r="J15" s="67">
        <f t="shared" si="4"/>
        <v>11600</v>
      </c>
      <c r="K15" s="67">
        <f t="shared" si="4"/>
        <v>3150</v>
      </c>
      <c r="L15" s="67">
        <f t="shared" si="4"/>
        <v>1950</v>
      </c>
      <c r="M15" s="67">
        <f t="shared" si="4"/>
        <v>1500</v>
      </c>
      <c r="N15" s="67">
        <f t="shared" si="4"/>
        <v>1050</v>
      </c>
      <c r="O15" s="67">
        <f t="shared" si="1"/>
        <v>46300</v>
      </c>
      <c r="P15" s="59"/>
    </row>
    <row r="16" spans="1:15" s="16" customFormat="1" ht="47.25" customHeight="1">
      <c r="A16" s="60" t="s">
        <v>36</v>
      </c>
      <c r="B16" s="6">
        <v>2210</v>
      </c>
      <c r="C16" s="67"/>
      <c r="D16" s="67">
        <v>500</v>
      </c>
      <c r="E16" s="67">
        <v>500</v>
      </c>
      <c r="F16" s="67">
        <v>500</v>
      </c>
      <c r="G16" s="67">
        <v>1000</v>
      </c>
      <c r="H16" s="67"/>
      <c r="I16" s="67"/>
      <c r="J16" s="67">
        <v>1000</v>
      </c>
      <c r="K16" s="67"/>
      <c r="L16" s="67">
        <v>1000</v>
      </c>
      <c r="M16" s="67">
        <v>500</v>
      </c>
      <c r="N16" s="67"/>
      <c r="O16" s="67">
        <f t="shared" si="1"/>
        <v>5000</v>
      </c>
    </row>
    <row r="17" spans="1:15" s="16" customFormat="1" ht="50.25" customHeight="1">
      <c r="A17" s="60" t="s">
        <v>24</v>
      </c>
      <c r="B17" s="6">
        <v>2220</v>
      </c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>
        <f t="shared" si="1"/>
        <v>0</v>
      </c>
    </row>
    <row r="18" spans="1:15" s="16" customFormat="1" ht="32.25" customHeight="1">
      <c r="A18" s="60" t="s">
        <v>25</v>
      </c>
      <c r="B18" s="6">
        <v>2230</v>
      </c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>
        <f t="shared" si="1"/>
        <v>0</v>
      </c>
    </row>
    <row r="19" spans="1:15" s="16" customFormat="1" ht="46.5" customHeight="1">
      <c r="A19" s="60" t="s">
        <v>37</v>
      </c>
      <c r="B19" s="6">
        <v>2240</v>
      </c>
      <c r="C19" s="67">
        <v>100</v>
      </c>
      <c r="D19" s="67">
        <v>200</v>
      </c>
      <c r="E19" s="67">
        <v>2000</v>
      </c>
      <c r="F19" s="67">
        <v>100</v>
      </c>
      <c r="G19" s="67">
        <v>100</v>
      </c>
      <c r="H19" s="67">
        <v>2000</v>
      </c>
      <c r="I19" s="67">
        <v>100</v>
      </c>
      <c r="J19" s="67">
        <v>100</v>
      </c>
      <c r="K19" s="67">
        <v>2000</v>
      </c>
      <c r="L19" s="67">
        <v>100</v>
      </c>
      <c r="M19" s="67">
        <v>100</v>
      </c>
      <c r="N19" s="67">
        <v>100</v>
      </c>
      <c r="O19" s="67">
        <f t="shared" si="1"/>
        <v>7000</v>
      </c>
    </row>
    <row r="20" spans="1:15" s="16" customFormat="1" ht="39" customHeight="1">
      <c r="A20" s="60" t="s">
        <v>26</v>
      </c>
      <c r="B20" s="6">
        <v>2250</v>
      </c>
      <c r="C20" s="67"/>
      <c r="D20" s="67">
        <v>500</v>
      </c>
      <c r="E20" s="67"/>
      <c r="F20" s="67">
        <v>500</v>
      </c>
      <c r="G20" s="67"/>
      <c r="H20" s="67"/>
      <c r="I20" s="67"/>
      <c r="J20" s="67">
        <v>500</v>
      </c>
      <c r="K20" s="67">
        <v>500</v>
      </c>
      <c r="L20" s="67"/>
      <c r="M20" s="67"/>
      <c r="N20" s="67"/>
      <c r="O20" s="67">
        <f t="shared" si="1"/>
        <v>2000</v>
      </c>
    </row>
    <row r="21" spans="1:15" s="16" customFormat="1" ht="40.5" customHeight="1">
      <c r="A21" s="60" t="s">
        <v>27</v>
      </c>
      <c r="B21" s="6">
        <v>2270</v>
      </c>
      <c r="C21" s="67">
        <f>C22+C23+C24</f>
        <v>0</v>
      </c>
      <c r="D21" s="67">
        <f>D22+D23+D24</f>
        <v>16050</v>
      </c>
      <c r="E21" s="67">
        <f>E22+E23+E24</f>
        <v>700</v>
      </c>
      <c r="F21" s="67">
        <f aca="true" t="shared" si="5" ref="F21:N21">F22+F23+F24</f>
        <v>750</v>
      </c>
      <c r="G21" s="67">
        <f t="shared" si="5"/>
        <v>650</v>
      </c>
      <c r="H21" s="67">
        <f t="shared" si="5"/>
        <v>500</v>
      </c>
      <c r="I21" s="67">
        <f t="shared" si="5"/>
        <v>300</v>
      </c>
      <c r="J21" s="67">
        <f t="shared" si="5"/>
        <v>10000</v>
      </c>
      <c r="K21" s="67">
        <f t="shared" si="5"/>
        <v>650</v>
      </c>
      <c r="L21" s="67">
        <f t="shared" si="5"/>
        <v>850</v>
      </c>
      <c r="M21" s="67">
        <f t="shared" si="5"/>
        <v>900</v>
      </c>
      <c r="N21" s="67">
        <f t="shared" si="5"/>
        <v>950</v>
      </c>
      <c r="O21" s="67">
        <f t="shared" si="1"/>
        <v>32300</v>
      </c>
    </row>
    <row r="22" spans="1:15" s="16" customFormat="1" ht="44.25" customHeight="1">
      <c r="A22" s="60" t="s">
        <v>28</v>
      </c>
      <c r="B22" s="6">
        <v>2272</v>
      </c>
      <c r="C22" s="67"/>
      <c r="D22" s="67">
        <v>50</v>
      </c>
      <c r="E22" s="67"/>
      <c r="F22" s="67">
        <v>50</v>
      </c>
      <c r="G22" s="67">
        <v>50</v>
      </c>
      <c r="H22" s="67"/>
      <c r="I22" s="67"/>
      <c r="J22" s="67"/>
      <c r="K22" s="67">
        <v>50</v>
      </c>
      <c r="L22" s="67">
        <v>50</v>
      </c>
      <c r="M22" s="67"/>
      <c r="N22" s="67">
        <v>50</v>
      </c>
      <c r="O22" s="67">
        <f t="shared" si="1"/>
        <v>300</v>
      </c>
    </row>
    <row r="23" spans="1:15" s="16" customFormat="1" ht="36.75" customHeight="1">
      <c r="A23" s="60" t="s">
        <v>29</v>
      </c>
      <c r="B23" s="6">
        <v>2273</v>
      </c>
      <c r="C23" s="67"/>
      <c r="D23" s="67">
        <v>800</v>
      </c>
      <c r="E23" s="67">
        <v>700</v>
      </c>
      <c r="F23" s="67">
        <v>700</v>
      </c>
      <c r="G23" s="67">
        <v>600</v>
      </c>
      <c r="H23" s="67">
        <v>500</v>
      </c>
      <c r="I23" s="67">
        <v>300</v>
      </c>
      <c r="J23" s="67">
        <v>200</v>
      </c>
      <c r="K23" s="67">
        <v>600</v>
      </c>
      <c r="L23" s="67">
        <v>800</v>
      </c>
      <c r="M23" s="67">
        <v>900</v>
      </c>
      <c r="N23" s="67">
        <v>900</v>
      </c>
      <c r="O23" s="67">
        <f t="shared" si="1"/>
        <v>7000</v>
      </c>
    </row>
    <row r="24" spans="1:15" s="16" customFormat="1" ht="41.25" customHeight="1">
      <c r="A24" s="60" t="s">
        <v>30</v>
      </c>
      <c r="B24" s="6">
        <v>2275</v>
      </c>
      <c r="C24" s="67"/>
      <c r="D24" s="67">
        <v>15200</v>
      </c>
      <c r="E24" s="67"/>
      <c r="F24" s="67"/>
      <c r="G24" s="67"/>
      <c r="H24" s="67"/>
      <c r="I24" s="67"/>
      <c r="J24" s="67">
        <v>9800</v>
      </c>
      <c r="K24" s="67"/>
      <c r="L24" s="67"/>
      <c r="M24" s="67"/>
      <c r="N24" s="67"/>
      <c r="O24" s="67">
        <f t="shared" si="1"/>
        <v>25000</v>
      </c>
    </row>
    <row r="25" spans="1:15" s="16" customFormat="1" ht="44.25" customHeight="1">
      <c r="A25" s="60" t="s">
        <v>46</v>
      </c>
      <c r="B25" s="6">
        <v>2700</v>
      </c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>
        <f t="shared" si="1"/>
        <v>0</v>
      </c>
    </row>
    <row r="26" spans="1:15" s="16" customFormat="1" ht="51" customHeight="1">
      <c r="A26" s="60" t="s">
        <v>47</v>
      </c>
      <c r="B26" s="6">
        <v>2730</v>
      </c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>
        <f t="shared" si="1"/>
        <v>0</v>
      </c>
    </row>
    <row r="27" spans="1:18" s="16" customFormat="1" ht="34.5" customHeight="1">
      <c r="A27" s="61" t="s">
        <v>39</v>
      </c>
      <c r="B27" s="61"/>
      <c r="C27" s="104">
        <f>C11</f>
        <v>48900</v>
      </c>
      <c r="D27" s="104">
        <f>D11</f>
        <v>66050</v>
      </c>
      <c r="E27" s="104">
        <f>E11</f>
        <v>52000</v>
      </c>
      <c r="F27" s="104">
        <f aca="true" t="shared" si="6" ref="F27:N27">F11</f>
        <v>50650</v>
      </c>
      <c r="G27" s="104">
        <f t="shared" si="6"/>
        <v>49940</v>
      </c>
      <c r="H27" s="104">
        <f t="shared" si="6"/>
        <v>75700</v>
      </c>
      <c r="I27" s="104">
        <f t="shared" si="6"/>
        <v>49200</v>
      </c>
      <c r="J27" s="104">
        <f t="shared" si="6"/>
        <v>36000</v>
      </c>
      <c r="K27" s="104">
        <f t="shared" si="6"/>
        <v>51950</v>
      </c>
      <c r="L27" s="104">
        <f t="shared" si="6"/>
        <v>50750</v>
      </c>
      <c r="M27" s="104">
        <f t="shared" si="6"/>
        <v>50300</v>
      </c>
      <c r="N27" s="104">
        <f t="shared" si="6"/>
        <v>49860</v>
      </c>
      <c r="O27" s="104">
        <f t="shared" si="1"/>
        <v>631300</v>
      </c>
      <c r="R27" s="46">
        <f>C27+D27+E27+F27+G27+H27+I27+J27+K27+L27+M27+N27</f>
        <v>631300</v>
      </c>
    </row>
    <row r="28" spans="1:15" s="16" customFormat="1" ht="33.75" customHeight="1">
      <c r="A28" s="36"/>
      <c r="B28" s="36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</row>
    <row r="29" spans="4:14" ht="45" customHeight="1">
      <c r="D29" s="5" t="s">
        <v>60</v>
      </c>
      <c r="E29" s="5"/>
      <c r="F29" s="5"/>
      <c r="G29" s="5"/>
      <c r="H29" s="5"/>
      <c r="I29" s="5"/>
      <c r="J29" s="5"/>
      <c r="K29" s="5"/>
      <c r="N29" s="20"/>
    </row>
    <row r="30" spans="4:14" ht="45" customHeight="1">
      <c r="D30" s="5"/>
      <c r="E30" s="5"/>
      <c r="F30" s="5"/>
      <c r="G30" s="5"/>
      <c r="H30" s="5"/>
      <c r="I30" s="5"/>
      <c r="J30" s="5"/>
      <c r="K30" s="5"/>
      <c r="N30" s="20"/>
    </row>
    <row r="31" spans="4:11" ht="33" customHeight="1">
      <c r="D31" s="55" t="s">
        <v>20</v>
      </c>
      <c r="E31" s="55"/>
      <c r="F31" s="55" t="s">
        <v>34</v>
      </c>
      <c r="G31" s="55"/>
      <c r="H31" s="55"/>
      <c r="I31" s="43" t="s">
        <v>92</v>
      </c>
      <c r="J31" s="43"/>
      <c r="K31" s="43"/>
    </row>
  </sheetData>
  <sheetProtection/>
  <mergeCells count="6">
    <mergeCell ref="I9:O9"/>
    <mergeCell ref="C6:K6"/>
    <mergeCell ref="A2:O2"/>
    <mergeCell ref="C4:K4"/>
    <mergeCell ref="C5:K5"/>
    <mergeCell ref="A3:P3"/>
  </mergeCells>
  <printOptions horizontalCentered="1"/>
  <pageMargins left="0" right="0" top="0" bottom="0" header="0.5118110236220472" footer="0.5118110236220472"/>
  <pageSetup horizontalDpi="600" verticalDpi="600" orientation="landscape" paperSize="9" scale="4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33"/>
  <sheetViews>
    <sheetView view="pageBreakPreview" zoomScale="50" zoomScaleSheetLayoutView="50" zoomScalePageLayoutView="0" workbookViewId="0" topLeftCell="A1">
      <selection activeCell="I10" sqref="I10:O10"/>
    </sheetView>
  </sheetViews>
  <sheetFormatPr defaultColWidth="9.375" defaultRowHeight="12.75"/>
  <cols>
    <col min="1" max="1" width="58.125" style="11" customWidth="1"/>
    <col min="2" max="2" width="13.75390625" style="11" customWidth="1"/>
    <col min="3" max="3" width="15.00390625" style="11" customWidth="1"/>
    <col min="4" max="4" width="14.625" style="11" customWidth="1"/>
    <col min="5" max="5" width="17.00390625" style="11" customWidth="1"/>
    <col min="6" max="6" width="15.00390625" style="11" customWidth="1"/>
    <col min="7" max="7" width="14.125" style="11" customWidth="1"/>
    <col min="8" max="8" width="14.75390625" style="11" customWidth="1"/>
    <col min="9" max="10" width="15.00390625" style="11" customWidth="1"/>
    <col min="11" max="11" width="15.625" style="11" customWidth="1"/>
    <col min="12" max="12" width="15.00390625" style="11" customWidth="1"/>
    <col min="13" max="13" width="15.125" style="11" customWidth="1"/>
    <col min="14" max="14" width="15.375" style="11" customWidth="1"/>
    <col min="15" max="15" width="18.625" style="11" customWidth="1"/>
    <col min="16" max="16" width="9.375" style="11" hidden="1" customWidth="1"/>
    <col min="17" max="17" width="5.625" style="11" hidden="1" customWidth="1"/>
    <col min="18" max="18" width="9.375" style="11" customWidth="1"/>
    <col min="19" max="19" width="14.875" style="11" customWidth="1"/>
    <col min="20" max="20" width="11.00390625" style="11" bestFit="1" customWidth="1"/>
    <col min="21" max="16384" width="9.375" style="11" customWidth="1"/>
  </cols>
  <sheetData>
    <row r="1" spans="10:15" ht="18">
      <c r="J1" s="145"/>
      <c r="K1" s="145"/>
      <c r="L1" s="145"/>
      <c r="M1" s="145"/>
      <c r="N1" s="145"/>
      <c r="O1" s="145"/>
    </row>
    <row r="3" spans="1:15" ht="20.25">
      <c r="A3" s="146" t="s">
        <v>96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</row>
    <row r="4" spans="1:15" ht="33.75" customHeight="1">
      <c r="A4" s="149" t="s">
        <v>53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</row>
    <row r="5" spans="3:11" ht="18">
      <c r="C5" s="141" t="s">
        <v>0</v>
      </c>
      <c r="D5" s="141"/>
      <c r="E5" s="141"/>
      <c r="F5" s="141"/>
      <c r="G5" s="141"/>
      <c r="H5" s="141"/>
      <c r="I5" s="141"/>
      <c r="J5" s="141"/>
      <c r="K5" s="141"/>
    </row>
    <row r="6" spans="3:11" ht="18">
      <c r="C6" s="142" t="s">
        <v>32</v>
      </c>
      <c r="D6" s="142"/>
      <c r="E6" s="142"/>
      <c r="F6" s="142"/>
      <c r="G6" s="142"/>
      <c r="H6" s="142"/>
      <c r="I6" s="142"/>
      <c r="J6" s="142"/>
      <c r="K6" s="142"/>
    </row>
    <row r="7" spans="3:11" ht="18">
      <c r="C7" s="143" t="s">
        <v>1</v>
      </c>
      <c r="D7" s="143"/>
      <c r="E7" s="143"/>
      <c r="F7" s="143"/>
      <c r="G7" s="143"/>
      <c r="H7" s="143"/>
      <c r="I7" s="143"/>
      <c r="J7" s="143"/>
      <c r="K7" s="143"/>
    </row>
    <row r="8" spans="1:4" ht="18">
      <c r="A8" s="11" t="s">
        <v>2</v>
      </c>
      <c r="B8" s="14"/>
      <c r="C8" s="14" t="s">
        <v>21</v>
      </c>
      <c r="D8" s="14"/>
    </row>
    <row r="9" spans="1:15" ht="20.25">
      <c r="A9" s="37" t="s">
        <v>52</v>
      </c>
      <c r="B9" s="37"/>
      <c r="C9" s="38"/>
      <c r="D9" s="38"/>
      <c r="E9" s="38"/>
      <c r="F9" s="37"/>
      <c r="G9" s="37"/>
      <c r="H9" s="37"/>
      <c r="I9" s="37"/>
      <c r="J9" s="37"/>
      <c r="K9" s="37"/>
      <c r="L9" s="14"/>
      <c r="M9" s="14"/>
      <c r="N9" s="14"/>
      <c r="O9" s="14"/>
    </row>
    <row r="10" spans="1:19" ht="39" customHeight="1">
      <c r="A10" s="11" t="s">
        <v>4</v>
      </c>
      <c r="G10" s="34"/>
      <c r="H10" s="42">
        <v>1015031</v>
      </c>
      <c r="I10" s="140" t="s">
        <v>100</v>
      </c>
      <c r="J10" s="140"/>
      <c r="K10" s="140"/>
      <c r="L10" s="140"/>
      <c r="M10" s="140"/>
      <c r="N10" s="140"/>
      <c r="O10" s="140"/>
      <c r="P10" s="120"/>
      <c r="Q10" s="120"/>
      <c r="R10" s="120"/>
      <c r="S10" s="120"/>
    </row>
    <row r="11" spans="8:19" ht="20.25">
      <c r="H11" s="41"/>
      <c r="I11" s="122"/>
      <c r="J11" s="121"/>
      <c r="K11" s="121"/>
      <c r="L11" s="121"/>
      <c r="M11" s="121"/>
      <c r="N11" s="123" t="s">
        <v>31</v>
      </c>
      <c r="O11" s="120"/>
      <c r="P11" s="120"/>
      <c r="Q11" s="120"/>
      <c r="R11" s="120"/>
      <c r="S11" s="120"/>
    </row>
    <row r="12" spans="1:15" s="16" customFormat="1" ht="28.5" customHeight="1">
      <c r="A12" s="27" t="s">
        <v>19</v>
      </c>
      <c r="B12" s="15" t="s">
        <v>5</v>
      </c>
      <c r="C12" s="15" t="s">
        <v>6</v>
      </c>
      <c r="D12" s="15" t="s">
        <v>7</v>
      </c>
      <c r="E12" s="15" t="s">
        <v>8</v>
      </c>
      <c r="F12" s="15" t="s">
        <v>9</v>
      </c>
      <c r="G12" s="15" t="s">
        <v>10</v>
      </c>
      <c r="H12" s="15" t="s">
        <v>11</v>
      </c>
      <c r="I12" s="15" t="s">
        <v>12</v>
      </c>
      <c r="J12" s="15" t="s">
        <v>13</v>
      </c>
      <c r="K12" s="15" t="s">
        <v>14</v>
      </c>
      <c r="L12" s="15" t="s">
        <v>38</v>
      </c>
      <c r="M12" s="15" t="s">
        <v>16</v>
      </c>
      <c r="N12" s="15" t="s">
        <v>17</v>
      </c>
      <c r="O12" s="15" t="s">
        <v>18</v>
      </c>
    </row>
    <row r="13" spans="1:15" s="16" customFormat="1" ht="27.75" customHeight="1">
      <c r="A13" s="60" t="s">
        <v>23</v>
      </c>
      <c r="B13" s="6">
        <v>2000</v>
      </c>
      <c r="C13" s="67">
        <f>C14+C17</f>
        <v>46240</v>
      </c>
      <c r="D13" s="67">
        <f>D14+D17</f>
        <v>55640</v>
      </c>
      <c r="E13" s="67">
        <f>E14+E17</f>
        <v>56420</v>
      </c>
      <c r="F13" s="67">
        <f aca="true" t="shared" si="0" ref="F13:N13">F14+F17</f>
        <v>40880</v>
      </c>
      <c r="G13" s="67">
        <f t="shared" si="0"/>
        <v>40260</v>
      </c>
      <c r="H13" s="67">
        <f t="shared" si="0"/>
        <v>74200</v>
      </c>
      <c r="I13" s="67">
        <f t="shared" si="0"/>
        <v>26108</v>
      </c>
      <c r="J13" s="67">
        <f t="shared" si="0"/>
        <v>17200</v>
      </c>
      <c r="K13" s="67">
        <f t="shared" si="0"/>
        <v>49120</v>
      </c>
      <c r="L13" s="67">
        <f t="shared" si="0"/>
        <v>39380</v>
      </c>
      <c r="M13" s="67">
        <f t="shared" si="0"/>
        <v>43000</v>
      </c>
      <c r="N13" s="67">
        <f t="shared" si="0"/>
        <v>41052</v>
      </c>
      <c r="O13" s="67">
        <f aca="true" t="shared" si="1" ref="O13:O29">C13+D13+E13+F13+G13+H13+I13+J13+K13+L13+M13+N13</f>
        <v>529500</v>
      </c>
    </row>
    <row r="14" spans="1:15" s="16" customFormat="1" ht="39" customHeight="1">
      <c r="A14" s="60" t="s">
        <v>43</v>
      </c>
      <c r="B14" s="6">
        <v>2100</v>
      </c>
      <c r="C14" s="67">
        <f>C15+C16</f>
        <v>37820</v>
      </c>
      <c r="D14" s="67">
        <f>D15+D16</f>
        <v>37820</v>
      </c>
      <c r="E14" s="67">
        <f>E15+E16</f>
        <v>37820</v>
      </c>
      <c r="F14" s="67">
        <f>F15+F16</f>
        <v>37820</v>
      </c>
      <c r="G14" s="67">
        <f aca="true" t="shared" si="2" ref="G14:N14">G15+G16</f>
        <v>40260</v>
      </c>
      <c r="H14" s="67">
        <f t="shared" si="2"/>
        <v>73200</v>
      </c>
      <c r="I14" s="67">
        <f t="shared" si="2"/>
        <v>26108</v>
      </c>
      <c r="J14" s="67">
        <f t="shared" si="2"/>
        <v>12200</v>
      </c>
      <c r="K14" s="67">
        <f t="shared" si="2"/>
        <v>37820</v>
      </c>
      <c r="L14" s="67">
        <f t="shared" si="2"/>
        <v>37820</v>
      </c>
      <c r="M14" s="67">
        <f t="shared" si="2"/>
        <v>37820</v>
      </c>
      <c r="N14" s="67">
        <f t="shared" si="2"/>
        <v>38992</v>
      </c>
      <c r="O14" s="67">
        <f t="shared" si="1"/>
        <v>455500</v>
      </c>
    </row>
    <row r="15" spans="1:15" s="16" customFormat="1" ht="32.25" customHeight="1">
      <c r="A15" s="60" t="s">
        <v>42</v>
      </c>
      <c r="B15" s="6">
        <v>2110</v>
      </c>
      <c r="C15" s="67">
        <v>31000</v>
      </c>
      <c r="D15" s="67">
        <v>31000</v>
      </c>
      <c r="E15" s="67">
        <v>31000</v>
      </c>
      <c r="F15" s="67">
        <v>31000</v>
      </c>
      <c r="G15" s="67">
        <v>33000</v>
      </c>
      <c r="H15" s="67">
        <v>60000</v>
      </c>
      <c r="I15" s="67">
        <v>21400</v>
      </c>
      <c r="J15" s="67">
        <v>10000</v>
      </c>
      <c r="K15" s="67">
        <v>31000</v>
      </c>
      <c r="L15" s="67">
        <v>31000</v>
      </c>
      <c r="M15" s="67">
        <v>31000</v>
      </c>
      <c r="N15" s="67">
        <v>32000</v>
      </c>
      <c r="O15" s="67">
        <f t="shared" si="1"/>
        <v>373400</v>
      </c>
    </row>
    <row r="16" spans="1:15" s="16" customFormat="1" ht="39.75" customHeight="1">
      <c r="A16" s="60" t="s">
        <v>44</v>
      </c>
      <c r="B16" s="6">
        <v>2120</v>
      </c>
      <c r="C16" s="67">
        <f>C15*0.22</f>
        <v>6820</v>
      </c>
      <c r="D16" s="67">
        <f aca="true" t="shared" si="3" ref="D16:M16">D15*0.22</f>
        <v>6820</v>
      </c>
      <c r="E16" s="67">
        <f t="shared" si="3"/>
        <v>6820</v>
      </c>
      <c r="F16" s="67">
        <f t="shared" si="3"/>
        <v>6820</v>
      </c>
      <c r="G16" s="67">
        <f t="shared" si="3"/>
        <v>7260</v>
      </c>
      <c r="H16" s="67">
        <f t="shared" si="3"/>
        <v>13200</v>
      </c>
      <c r="I16" s="67">
        <f t="shared" si="3"/>
        <v>4708</v>
      </c>
      <c r="J16" s="67">
        <f t="shared" si="3"/>
        <v>2200</v>
      </c>
      <c r="K16" s="67">
        <f t="shared" si="3"/>
        <v>6820</v>
      </c>
      <c r="L16" s="67">
        <f t="shared" si="3"/>
        <v>6820</v>
      </c>
      <c r="M16" s="67">
        <f t="shared" si="3"/>
        <v>6820</v>
      </c>
      <c r="N16" s="67">
        <v>6992</v>
      </c>
      <c r="O16" s="67">
        <f t="shared" si="1"/>
        <v>82100</v>
      </c>
    </row>
    <row r="17" spans="1:15" s="16" customFormat="1" ht="33" customHeight="1">
      <c r="A17" s="60" t="s">
        <v>45</v>
      </c>
      <c r="B17" s="6">
        <v>2200</v>
      </c>
      <c r="C17" s="67">
        <f>C18+C19+C20+C21+C22</f>
        <v>8420</v>
      </c>
      <c r="D17" s="67">
        <f>D18+D19+D20+D21+D22</f>
        <v>17820</v>
      </c>
      <c r="E17" s="67">
        <f>E18+E19+E20+E21+E22</f>
        <v>18600</v>
      </c>
      <c r="F17" s="67">
        <f aca="true" t="shared" si="4" ref="F17:N17">F18+F19+F20+F21+F22</f>
        <v>3060</v>
      </c>
      <c r="G17" s="67">
        <f t="shared" si="4"/>
        <v>0</v>
      </c>
      <c r="H17" s="67">
        <f t="shared" si="4"/>
        <v>1000</v>
      </c>
      <c r="I17" s="67">
        <f t="shared" si="4"/>
        <v>0</v>
      </c>
      <c r="J17" s="67">
        <f t="shared" si="4"/>
        <v>5000</v>
      </c>
      <c r="K17" s="67">
        <f t="shared" si="4"/>
        <v>11300</v>
      </c>
      <c r="L17" s="67">
        <f t="shared" si="4"/>
        <v>1560</v>
      </c>
      <c r="M17" s="67">
        <f t="shared" si="4"/>
        <v>5180</v>
      </c>
      <c r="N17" s="67">
        <f t="shared" si="4"/>
        <v>2060</v>
      </c>
      <c r="O17" s="67">
        <f t="shared" si="1"/>
        <v>74000</v>
      </c>
    </row>
    <row r="18" spans="1:15" s="16" customFormat="1" ht="46.5" customHeight="1">
      <c r="A18" s="60" t="s">
        <v>36</v>
      </c>
      <c r="B18" s="6">
        <v>2210</v>
      </c>
      <c r="C18" s="67"/>
      <c r="D18" s="67">
        <v>4000</v>
      </c>
      <c r="E18" s="67"/>
      <c r="F18" s="67">
        <v>1000</v>
      </c>
      <c r="G18" s="67"/>
      <c r="H18" s="67"/>
      <c r="I18" s="67"/>
      <c r="J18" s="67">
        <v>5000</v>
      </c>
      <c r="K18" s="67"/>
      <c r="L18" s="67"/>
      <c r="M18" s="67"/>
      <c r="N18" s="67"/>
      <c r="O18" s="67">
        <f t="shared" si="1"/>
        <v>10000</v>
      </c>
    </row>
    <row r="19" spans="1:15" s="16" customFormat="1" ht="37.5" customHeight="1">
      <c r="A19" s="60" t="s">
        <v>24</v>
      </c>
      <c r="B19" s="6">
        <v>2220</v>
      </c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>
        <f t="shared" si="1"/>
        <v>0</v>
      </c>
    </row>
    <row r="20" spans="1:15" s="16" customFormat="1" ht="36.75" customHeight="1">
      <c r="A20" s="60" t="s">
        <v>25</v>
      </c>
      <c r="B20" s="6">
        <v>2230</v>
      </c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>
        <f t="shared" si="1"/>
        <v>0</v>
      </c>
    </row>
    <row r="21" spans="1:15" s="16" customFormat="1" ht="36" customHeight="1">
      <c r="A21" s="60" t="s">
        <v>37</v>
      </c>
      <c r="B21" s="6">
        <v>2240</v>
      </c>
      <c r="C21" s="67">
        <v>8000</v>
      </c>
      <c r="D21" s="67">
        <v>9000</v>
      </c>
      <c r="E21" s="67">
        <v>18000</v>
      </c>
      <c r="F21" s="67">
        <v>2000</v>
      </c>
      <c r="G21" s="67"/>
      <c r="H21" s="67"/>
      <c r="I21" s="67"/>
      <c r="J21" s="67"/>
      <c r="K21" s="67">
        <v>10500</v>
      </c>
      <c r="L21" s="67">
        <v>1500</v>
      </c>
      <c r="M21" s="67">
        <v>5000</v>
      </c>
      <c r="N21" s="67">
        <v>2000</v>
      </c>
      <c r="O21" s="67">
        <f t="shared" si="1"/>
        <v>56000</v>
      </c>
    </row>
    <row r="22" spans="1:15" s="16" customFormat="1" ht="31.5" customHeight="1">
      <c r="A22" s="60" t="s">
        <v>26</v>
      </c>
      <c r="B22" s="6">
        <v>2250</v>
      </c>
      <c r="C22" s="67">
        <v>420</v>
      </c>
      <c r="D22" s="67">
        <v>4820</v>
      </c>
      <c r="E22" s="67">
        <v>600</v>
      </c>
      <c r="F22" s="67">
        <v>60</v>
      </c>
      <c r="G22" s="67"/>
      <c r="H22" s="67">
        <v>1000</v>
      </c>
      <c r="I22" s="67"/>
      <c r="J22" s="67"/>
      <c r="K22" s="67">
        <v>800</v>
      </c>
      <c r="L22" s="67">
        <v>60</v>
      </c>
      <c r="M22" s="67">
        <v>180</v>
      </c>
      <c r="N22" s="67">
        <v>60</v>
      </c>
      <c r="O22" s="67">
        <f t="shared" si="1"/>
        <v>8000</v>
      </c>
    </row>
    <row r="23" spans="1:15" s="16" customFormat="1" ht="36" customHeight="1">
      <c r="A23" s="60" t="s">
        <v>27</v>
      </c>
      <c r="B23" s="6">
        <v>2270</v>
      </c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>
        <f t="shared" si="1"/>
        <v>0</v>
      </c>
    </row>
    <row r="24" spans="1:15" s="16" customFormat="1" ht="38.25" customHeight="1">
      <c r="A24" s="60" t="s">
        <v>28</v>
      </c>
      <c r="B24" s="6">
        <v>2272</v>
      </c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>
        <f t="shared" si="1"/>
        <v>0</v>
      </c>
    </row>
    <row r="25" spans="1:15" s="16" customFormat="1" ht="30.75" customHeight="1">
      <c r="A25" s="60" t="s">
        <v>29</v>
      </c>
      <c r="B25" s="6">
        <v>2273</v>
      </c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>
        <f t="shared" si="1"/>
        <v>0</v>
      </c>
    </row>
    <row r="26" spans="1:15" s="16" customFormat="1" ht="29.25" customHeight="1">
      <c r="A26" s="60" t="s">
        <v>30</v>
      </c>
      <c r="B26" s="6">
        <v>2275</v>
      </c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>
        <f t="shared" si="1"/>
        <v>0</v>
      </c>
    </row>
    <row r="27" spans="1:15" s="16" customFormat="1" ht="30.75" customHeight="1">
      <c r="A27" s="60" t="s">
        <v>46</v>
      </c>
      <c r="B27" s="6">
        <v>2700</v>
      </c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>
        <f t="shared" si="1"/>
        <v>0</v>
      </c>
    </row>
    <row r="28" spans="1:15" s="16" customFormat="1" ht="30.75" customHeight="1">
      <c r="A28" s="60" t="s">
        <v>47</v>
      </c>
      <c r="B28" s="6">
        <v>2730</v>
      </c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>
        <f t="shared" si="1"/>
        <v>0</v>
      </c>
    </row>
    <row r="29" spans="1:20" s="16" customFormat="1" ht="31.5" customHeight="1">
      <c r="A29" s="61" t="s">
        <v>39</v>
      </c>
      <c r="B29" s="61"/>
      <c r="C29" s="67">
        <f>C13</f>
        <v>46240</v>
      </c>
      <c r="D29" s="67">
        <f>D13</f>
        <v>55640</v>
      </c>
      <c r="E29" s="67">
        <f>E13</f>
        <v>56420</v>
      </c>
      <c r="F29" s="67">
        <f aca="true" t="shared" si="5" ref="F29:N29">F13</f>
        <v>40880</v>
      </c>
      <c r="G29" s="67">
        <f t="shared" si="5"/>
        <v>40260</v>
      </c>
      <c r="H29" s="67">
        <f t="shared" si="5"/>
        <v>74200</v>
      </c>
      <c r="I29" s="67">
        <f t="shared" si="5"/>
        <v>26108</v>
      </c>
      <c r="J29" s="67">
        <f t="shared" si="5"/>
        <v>17200</v>
      </c>
      <c r="K29" s="67">
        <f t="shared" si="5"/>
        <v>49120</v>
      </c>
      <c r="L29" s="67">
        <f t="shared" si="5"/>
        <v>39380</v>
      </c>
      <c r="M29" s="67">
        <f t="shared" si="5"/>
        <v>43000</v>
      </c>
      <c r="N29" s="67">
        <f t="shared" si="5"/>
        <v>41052</v>
      </c>
      <c r="O29" s="67">
        <f t="shared" si="1"/>
        <v>529500</v>
      </c>
      <c r="S29" s="46"/>
      <c r="T29" s="46">
        <f>C29+D29+E29+F29+G29+H29+I29+J29+K29+L29+M29+N29</f>
        <v>529500</v>
      </c>
    </row>
    <row r="30" spans="1:15" s="16" customFormat="1" ht="36.75" customHeight="1">
      <c r="A30" s="36"/>
      <c r="B30" s="36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</row>
    <row r="31" spans="4:11" ht="20.25">
      <c r="D31" s="5" t="s">
        <v>60</v>
      </c>
      <c r="E31" s="5"/>
      <c r="F31" s="5"/>
      <c r="G31" s="5"/>
      <c r="H31" s="5"/>
      <c r="I31" s="5"/>
      <c r="J31" s="5"/>
      <c r="K31" s="5"/>
    </row>
    <row r="32" spans="4:11" ht="20.25">
      <c r="D32" s="5"/>
      <c r="E32" s="5"/>
      <c r="F32" s="5"/>
      <c r="G32" s="5"/>
      <c r="H32" s="5"/>
      <c r="I32" s="5"/>
      <c r="J32" s="5"/>
      <c r="K32" s="5"/>
    </row>
    <row r="33" spans="4:11" ht="20.25">
      <c r="D33" s="10" t="s">
        <v>20</v>
      </c>
      <c r="E33" s="10"/>
      <c r="F33" s="56" t="s">
        <v>34</v>
      </c>
      <c r="G33" s="56"/>
      <c r="H33" s="56"/>
      <c r="I33" s="43" t="s">
        <v>92</v>
      </c>
      <c r="J33" s="43"/>
      <c r="K33" s="43"/>
    </row>
  </sheetData>
  <sheetProtection/>
  <mergeCells count="7">
    <mergeCell ref="I10:O10"/>
    <mergeCell ref="C6:K6"/>
    <mergeCell ref="C7:K7"/>
    <mergeCell ref="J1:O1"/>
    <mergeCell ref="A3:O3"/>
    <mergeCell ref="C5:K5"/>
    <mergeCell ref="A4:O4"/>
  </mergeCells>
  <printOptions horizontalCentered="1"/>
  <pageMargins left="0" right="0" top="0" bottom="0" header="0" footer="0"/>
  <pageSetup horizontalDpi="600" verticalDpi="600" orientation="landscape" paperSize="9" scale="5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Y41"/>
  <sheetViews>
    <sheetView view="pageBreakPreview" zoomScale="70" zoomScaleNormal="75" zoomScaleSheetLayoutView="70" zoomScalePageLayoutView="0" workbookViewId="0" topLeftCell="A5">
      <selection activeCell="A8" sqref="A8"/>
    </sheetView>
  </sheetViews>
  <sheetFormatPr defaultColWidth="9.375" defaultRowHeight="12.75"/>
  <cols>
    <col min="1" max="1" width="49.75390625" style="23" customWidth="1"/>
    <col min="2" max="2" width="12.00390625" style="23" customWidth="1"/>
    <col min="3" max="3" width="19.625" style="23" customWidth="1"/>
    <col min="4" max="4" width="20.125" style="23" customWidth="1"/>
    <col min="5" max="5" width="19.00390625" style="23" customWidth="1"/>
    <col min="6" max="6" width="19.125" style="23" customWidth="1"/>
    <col min="7" max="7" width="20.875" style="23" customWidth="1"/>
    <col min="8" max="8" width="19.625" style="23" customWidth="1"/>
    <col min="9" max="9" width="19.125" style="23" customWidth="1"/>
    <col min="10" max="10" width="19.25390625" style="23" customWidth="1"/>
    <col min="11" max="11" width="19.00390625" style="23" customWidth="1"/>
    <col min="12" max="12" width="21.375" style="23" customWidth="1"/>
    <col min="13" max="13" width="21.25390625" style="23" customWidth="1"/>
    <col min="14" max="14" width="19.75390625" style="23" customWidth="1"/>
    <col min="15" max="15" width="23.375" style="23" customWidth="1"/>
    <col min="16" max="16" width="16.00390625" style="23" customWidth="1"/>
    <col min="17" max="17" width="36.125" style="23" customWidth="1"/>
    <col min="18" max="18" width="21.25390625" style="23" customWidth="1"/>
    <col min="19" max="20" width="9.375" style="23" customWidth="1"/>
    <col min="21" max="21" width="146.25390625" style="23" customWidth="1"/>
    <col min="22" max="22" width="117.00390625" style="23" customWidth="1"/>
    <col min="23" max="16384" width="9.375" style="23" customWidth="1"/>
  </cols>
  <sheetData>
    <row r="1" spans="10:15" ht="15">
      <c r="J1" s="160"/>
      <c r="K1" s="160"/>
      <c r="L1" s="160"/>
      <c r="M1" s="160"/>
      <c r="N1" s="160"/>
      <c r="O1" s="160"/>
    </row>
    <row r="2" spans="10:15" ht="15">
      <c r="J2" s="24"/>
      <c r="K2" s="24"/>
      <c r="L2" s="24"/>
      <c r="M2" s="24"/>
      <c r="N2" s="24"/>
      <c r="O2" s="24"/>
    </row>
    <row r="3" spans="10:15" ht="15">
      <c r="J3" s="24"/>
      <c r="K3" s="24"/>
      <c r="L3" s="24"/>
      <c r="M3" s="24"/>
      <c r="N3" s="24"/>
      <c r="O3" s="24"/>
    </row>
    <row r="4" spans="10:15" ht="15">
      <c r="J4" s="22"/>
      <c r="K4" s="25"/>
      <c r="L4" s="25"/>
      <c r="M4" s="25"/>
      <c r="N4" s="25"/>
      <c r="O4" s="25"/>
    </row>
    <row r="6" spans="1:16" ht="20.25">
      <c r="A6" s="146" t="s">
        <v>85</v>
      </c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</row>
    <row r="7" spans="1:15" ht="29.25" customHeight="1">
      <c r="A7" s="149" t="s">
        <v>53</v>
      </c>
      <c r="B7" s="149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</row>
    <row r="8" spans="1:15" ht="27" customHeight="1">
      <c r="A8" s="11"/>
      <c r="B8" s="11"/>
      <c r="C8" s="141" t="s">
        <v>0</v>
      </c>
      <c r="D8" s="141"/>
      <c r="E8" s="141"/>
      <c r="F8" s="141"/>
      <c r="G8" s="141"/>
      <c r="H8" s="141"/>
      <c r="I8" s="141"/>
      <c r="J8" s="141"/>
      <c r="K8" s="141"/>
      <c r="L8" s="11"/>
      <c r="M8" s="11"/>
      <c r="N8" s="11"/>
      <c r="O8" s="11"/>
    </row>
    <row r="9" spans="1:15" ht="23.25" customHeight="1">
      <c r="A9" s="11"/>
      <c r="B9" s="11"/>
      <c r="C9" s="142" t="s">
        <v>32</v>
      </c>
      <c r="D9" s="142"/>
      <c r="E9" s="142"/>
      <c r="F9" s="142"/>
      <c r="G9" s="142"/>
      <c r="H9" s="142"/>
      <c r="I9" s="142"/>
      <c r="J9" s="142"/>
      <c r="K9" s="142"/>
      <c r="L9" s="11"/>
      <c r="M9" s="11"/>
      <c r="N9" s="11"/>
      <c r="O9" s="11"/>
    </row>
    <row r="10" spans="1:15" ht="15" customHeight="1">
      <c r="A10" s="11"/>
      <c r="B10" s="11"/>
      <c r="C10" s="141" t="s">
        <v>1</v>
      </c>
      <c r="D10" s="141"/>
      <c r="E10" s="141"/>
      <c r="F10" s="141"/>
      <c r="G10" s="141"/>
      <c r="H10" s="141"/>
      <c r="I10" s="141"/>
      <c r="J10" s="141"/>
      <c r="K10" s="141"/>
      <c r="L10" s="11"/>
      <c r="M10" s="11"/>
      <c r="N10" s="11"/>
      <c r="O10" s="11"/>
    </row>
    <row r="11" spans="1:15" ht="18">
      <c r="A11" s="11" t="s">
        <v>2</v>
      </c>
      <c r="B11" s="14"/>
      <c r="C11" s="14" t="s">
        <v>21</v>
      </c>
      <c r="D11" s="14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</row>
    <row r="12" spans="1:15" ht="20.25">
      <c r="A12" s="37" t="s">
        <v>52</v>
      </c>
      <c r="B12" s="37"/>
      <c r="C12" s="38"/>
      <c r="D12" s="38"/>
      <c r="E12" s="38"/>
      <c r="F12" s="37"/>
      <c r="G12" s="37"/>
      <c r="H12" s="37"/>
      <c r="I12" s="37"/>
      <c r="J12" s="37"/>
      <c r="K12" s="37"/>
      <c r="L12" s="14"/>
      <c r="M12" s="14"/>
      <c r="N12" s="14"/>
      <c r="O12" s="14"/>
    </row>
    <row r="13" spans="1:15" ht="23.25">
      <c r="A13" s="11" t="s">
        <v>4</v>
      </c>
      <c r="B13" s="11"/>
      <c r="C13" s="11"/>
      <c r="D13" s="11"/>
      <c r="E13" s="11"/>
      <c r="F13" s="11"/>
      <c r="G13" s="34"/>
      <c r="H13" s="35"/>
      <c r="I13" s="159" t="s">
        <v>33</v>
      </c>
      <c r="J13" s="159"/>
      <c r="K13" s="34"/>
      <c r="L13" s="14"/>
      <c r="M13" s="14"/>
      <c r="N13" s="14"/>
      <c r="O13" s="14"/>
    </row>
    <row r="14" spans="12:14" ht="15">
      <c r="L14" s="23" t="s">
        <v>22</v>
      </c>
      <c r="N14" s="24" t="s">
        <v>31</v>
      </c>
    </row>
    <row r="15" spans="1:15" s="28" customFormat="1" ht="33.75" customHeight="1">
      <c r="A15" s="6" t="s">
        <v>19</v>
      </c>
      <c r="B15" s="6" t="s">
        <v>5</v>
      </c>
      <c r="C15" s="6" t="s">
        <v>6</v>
      </c>
      <c r="D15" s="6" t="s">
        <v>7</v>
      </c>
      <c r="E15" s="6" t="s">
        <v>8</v>
      </c>
      <c r="F15" s="6" t="s">
        <v>9</v>
      </c>
      <c r="G15" s="6" t="s">
        <v>10</v>
      </c>
      <c r="H15" s="6" t="s">
        <v>11</v>
      </c>
      <c r="I15" s="6" t="s">
        <v>12</v>
      </c>
      <c r="J15" s="6" t="s">
        <v>13</v>
      </c>
      <c r="K15" s="6" t="s">
        <v>14</v>
      </c>
      <c r="L15" s="6" t="s">
        <v>15</v>
      </c>
      <c r="M15" s="6" t="s">
        <v>16</v>
      </c>
      <c r="N15" s="6" t="s">
        <v>17</v>
      </c>
      <c r="O15" s="6" t="s">
        <v>18</v>
      </c>
    </row>
    <row r="16" spans="1:25" s="28" customFormat="1" ht="39.75" customHeight="1">
      <c r="A16" s="60" t="s">
        <v>23</v>
      </c>
      <c r="B16" s="6">
        <v>2000</v>
      </c>
      <c r="C16" s="106">
        <f>C18+C19+C20+C31+C33</f>
        <v>676154</v>
      </c>
      <c r="D16" s="106">
        <f>D18+D19+D20+D31+D33</f>
        <v>686160</v>
      </c>
      <c r="E16" s="106">
        <f aca="true" t="shared" si="0" ref="E16:O16">E18+E19+E20+E31+E33</f>
        <v>657000</v>
      </c>
      <c r="F16" s="106">
        <f t="shared" si="0"/>
        <v>602000</v>
      </c>
      <c r="G16" s="106">
        <f t="shared" si="0"/>
        <v>696516</v>
      </c>
      <c r="H16" s="106">
        <f t="shared" si="0"/>
        <v>1037058</v>
      </c>
      <c r="I16" s="106">
        <f t="shared" si="0"/>
        <v>459628</v>
      </c>
      <c r="J16" s="106">
        <f t="shared" si="0"/>
        <v>324656</v>
      </c>
      <c r="K16" s="106">
        <f t="shared" si="0"/>
        <v>588250</v>
      </c>
      <c r="L16" s="106">
        <f t="shared" si="0"/>
        <v>592400</v>
      </c>
      <c r="M16" s="106">
        <f t="shared" si="0"/>
        <v>642213</v>
      </c>
      <c r="N16" s="106">
        <f t="shared" si="0"/>
        <v>657027</v>
      </c>
      <c r="O16" s="106">
        <f t="shared" si="0"/>
        <v>7619812</v>
      </c>
      <c r="P16" s="29"/>
      <c r="Q16" s="29"/>
      <c r="R16" s="29"/>
      <c r="S16" s="29"/>
      <c r="T16" s="29"/>
      <c r="U16" s="29"/>
      <c r="V16" s="29"/>
      <c r="W16" s="29"/>
      <c r="X16" s="29"/>
      <c r="Y16" s="29"/>
    </row>
    <row r="17" spans="1:22" s="28" customFormat="1" ht="56.25" customHeight="1">
      <c r="A17" s="60" t="s">
        <v>43</v>
      </c>
      <c r="B17" s="6">
        <v>2100</v>
      </c>
      <c r="C17" s="106">
        <f>C18+C19</f>
        <v>545924</v>
      </c>
      <c r="D17" s="106">
        <f aca="true" t="shared" si="1" ref="D17:O17">D18+D19</f>
        <v>553880</v>
      </c>
      <c r="E17" s="106">
        <f t="shared" si="1"/>
        <v>540460</v>
      </c>
      <c r="F17" s="106">
        <f t="shared" si="1"/>
        <v>525820</v>
      </c>
      <c r="G17" s="106">
        <f t="shared" si="1"/>
        <v>603656</v>
      </c>
      <c r="H17" s="106">
        <f t="shared" si="1"/>
        <v>1005158</v>
      </c>
      <c r="I17" s="106">
        <f t="shared" si="1"/>
        <v>421608</v>
      </c>
      <c r="J17" s="106">
        <f t="shared" si="1"/>
        <v>276856</v>
      </c>
      <c r="K17" s="106">
        <f t="shared" si="1"/>
        <v>530700</v>
      </c>
      <c r="L17" s="106">
        <f t="shared" si="1"/>
        <v>540460</v>
      </c>
      <c r="M17" s="106">
        <f t="shared" si="1"/>
        <v>528260</v>
      </c>
      <c r="N17" s="106">
        <f t="shared" si="1"/>
        <v>558310</v>
      </c>
      <c r="O17" s="106">
        <f t="shared" si="1"/>
        <v>6631092</v>
      </c>
      <c r="Q17" s="30"/>
      <c r="R17" s="30"/>
      <c r="S17" s="30"/>
      <c r="V17" s="30"/>
    </row>
    <row r="18" spans="1:18" s="28" customFormat="1" ht="42" customHeight="1">
      <c r="A18" s="60" t="s">
        <v>42</v>
      </c>
      <c r="B18" s="6">
        <v>2110</v>
      </c>
      <c r="C18" s="106">
        <f>' 201 -2015'!C18+'401-2015'!C16+'802-2015'!C14+'804'!C12+'805'!C14+'806-2015'!C13+'130107-2015'!C15</f>
        <v>447610</v>
      </c>
      <c r="D18" s="106">
        <f>' 201 -2015'!D18+'401-2015'!D16+'802-2015'!D14+'804'!D12+'805'!D14+'806-2015'!D13+'130107-2015'!D15</f>
        <v>454000</v>
      </c>
      <c r="E18" s="106">
        <f>' 201 -2015'!E18+'401-2015'!E16+'802-2015'!E14+'804'!E12+'805'!E14+'806-2015'!E13+'130107-2015'!E15</f>
        <v>443000</v>
      </c>
      <c r="F18" s="106">
        <f>' 201 -2015'!F18+'401-2015'!F16+'802-2015'!F14+'804'!F12+'805'!F14+'806-2015'!F13+'130107-2015'!F15</f>
        <v>431000</v>
      </c>
      <c r="G18" s="106">
        <f>' 201 -2015'!G18+'401-2015'!G16+'802-2015'!G14+'804'!G12+'805'!G14+'806-2015'!G13+'130107-2015'!G15</f>
        <v>494800</v>
      </c>
      <c r="H18" s="106">
        <f>' 201 -2015'!H18+'401-2015'!H16+'802-2015'!H14+'804'!H12+'805'!H14+'806-2015'!H13+'130107-2015'!H15</f>
        <v>823900</v>
      </c>
      <c r="I18" s="106">
        <f>' 201 -2015'!I18+'401-2015'!I16+'802-2015'!I14+'804'!I12+'805'!I14+'806-2015'!I13+'130107-2015'!I15</f>
        <v>345580</v>
      </c>
      <c r="J18" s="106">
        <f>' 201 -2015'!J18+'401-2015'!J16+'802-2015'!J14+'804'!J12+'805'!J14+'806-2015'!J13+'130107-2015'!J15</f>
        <v>226944</v>
      </c>
      <c r="K18" s="106">
        <f>' 201 -2015'!K18+'401-2015'!K16+'802-2015'!K14+'804'!K12+'805'!K14+'806-2015'!K13+'130107-2015'!K15</f>
        <v>435000</v>
      </c>
      <c r="L18" s="106">
        <f>' 201 -2015'!L18+'401-2015'!L16+'802-2015'!L14+'804'!L12+'805'!L14+'806-2015'!L13+'130107-2015'!L15</f>
        <v>443000</v>
      </c>
      <c r="M18" s="106">
        <f>' 201 -2015'!M18+'401-2015'!M16+'802-2015'!M14+'804'!M12+'805'!M14+'806-2015'!M13+'130107-2015'!M15</f>
        <v>433000</v>
      </c>
      <c r="N18" s="106">
        <f>' 201 -2015'!N18+'401-2015'!N16+'802-2015'!N14+'804'!N12+'805'!N14+'806-2015'!N13+'130107-2015'!N15</f>
        <v>457610</v>
      </c>
      <c r="O18" s="106">
        <f>' 201 -2015'!O18+'401-2015'!O16+'802-2015'!O14+'804'!O12+'805'!O14+'806-2015'!O13+'130107-2015'!O15</f>
        <v>5435444</v>
      </c>
      <c r="Q18" s="46"/>
      <c r="R18" s="28">
        <f>R20</f>
        <v>0</v>
      </c>
    </row>
    <row r="19" spans="1:17" s="28" customFormat="1" ht="38.25" customHeight="1">
      <c r="A19" s="60" t="s">
        <v>44</v>
      </c>
      <c r="B19" s="6">
        <v>2120</v>
      </c>
      <c r="C19" s="106">
        <f>' 201 -2015'!C19+'401-2015'!C17+'802-2015'!C15+'804'!C13+'805'!C15+'806-2015'!C14+'130107-2015'!C16</f>
        <v>98314</v>
      </c>
      <c r="D19" s="106">
        <f>' 201 -2015'!D19+'401-2015'!D17+'802-2015'!D15+'804'!D13+'805'!D15+'806-2015'!D14+'130107-2015'!D16</f>
        <v>99880</v>
      </c>
      <c r="E19" s="106">
        <f>' 201 -2015'!E19+'401-2015'!E17+'802-2015'!E15+'804'!E13+'805'!E15+'806-2015'!E14+'130107-2015'!E16</f>
        <v>97460</v>
      </c>
      <c r="F19" s="106">
        <f>' 201 -2015'!F19+'401-2015'!F17+'802-2015'!F15+'804'!F13+'805'!F15+'806-2015'!F14+'130107-2015'!F16</f>
        <v>94820</v>
      </c>
      <c r="G19" s="106">
        <f>' 201 -2015'!G19+'401-2015'!G17+'802-2015'!G15+'804'!G13+'805'!G15+'806-2015'!G14+'130107-2015'!G16</f>
        <v>108856</v>
      </c>
      <c r="H19" s="106">
        <f>' 201 -2015'!H19+'401-2015'!H17+'802-2015'!H15+'804'!H13+'805'!H15+'806-2015'!H14+'130107-2015'!H16</f>
        <v>181258</v>
      </c>
      <c r="I19" s="106">
        <f>' 201 -2015'!I19+'401-2015'!I17+'802-2015'!I15+'804'!I13+'805'!I15+'806-2015'!I14+'130107-2015'!I16</f>
        <v>76028</v>
      </c>
      <c r="J19" s="106">
        <f>' 201 -2015'!J19+'401-2015'!J17+'802-2015'!J15+'804'!J13+'805'!J15+'806-2015'!J14+'130107-2015'!J16</f>
        <v>49912</v>
      </c>
      <c r="K19" s="106">
        <f>' 201 -2015'!K19+'401-2015'!K17+'802-2015'!K15+'804'!K13+'805'!K15+'806-2015'!K14+'130107-2015'!K16</f>
        <v>95700</v>
      </c>
      <c r="L19" s="106">
        <f>' 201 -2015'!L19+'401-2015'!L17+'802-2015'!L15+'804'!L13+'805'!L15+'806-2015'!L14+'130107-2015'!L16</f>
        <v>97460</v>
      </c>
      <c r="M19" s="106">
        <f>' 201 -2015'!M19+'401-2015'!M17+'802-2015'!M15+'804'!M13+'805'!M15+'806-2015'!M14+'130107-2015'!M16</f>
        <v>95260</v>
      </c>
      <c r="N19" s="106">
        <f>' 201 -2015'!N19+'401-2015'!N17+'802-2015'!N15+'804'!N13+'805'!N15+'806-2015'!N14+'130107-2015'!N16</f>
        <v>100700</v>
      </c>
      <c r="O19" s="106">
        <f>C19+D19+E19+F19+G19+H19+I19+J19+K19+L19+M19+N19</f>
        <v>1195648</v>
      </c>
      <c r="Q19" s="51"/>
    </row>
    <row r="20" spans="1:17" s="28" customFormat="1" ht="37.5" customHeight="1">
      <c r="A20" s="60" t="s">
        <v>45</v>
      </c>
      <c r="B20" s="6">
        <v>2200</v>
      </c>
      <c r="C20" s="106">
        <f>C21+C22+C23+C24+C25+C26+C30</f>
        <v>128420</v>
      </c>
      <c r="D20" s="106">
        <f aca="true" t="shared" si="2" ref="D20:N20">D21+D22+D23+D24+D25+D26+D30</f>
        <v>127910</v>
      </c>
      <c r="E20" s="106">
        <f t="shared" si="2"/>
        <v>116540</v>
      </c>
      <c r="F20" s="106">
        <f t="shared" si="2"/>
        <v>76180</v>
      </c>
      <c r="G20" s="106">
        <f t="shared" si="2"/>
        <v>90550</v>
      </c>
      <c r="H20" s="106">
        <f t="shared" si="2"/>
        <v>31900</v>
      </c>
      <c r="I20" s="106">
        <f t="shared" si="2"/>
        <v>34400</v>
      </c>
      <c r="J20" s="106">
        <f t="shared" si="2"/>
        <v>47300</v>
      </c>
      <c r="K20" s="106">
        <f t="shared" si="2"/>
        <v>57550</v>
      </c>
      <c r="L20" s="106">
        <f t="shared" si="2"/>
        <v>51940</v>
      </c>
      <c r="M20" s="106">
        <f t="shared" si="2"/>
        <v>112143</v>
      </c>
      <c r="N20" s="106">
        <f t="shared" si="2"/>
        <v>98717</v>
      </c>
      <c r="O20" s="106">
        <f>C20+D20+E20+F20+G20+H20+I20+J20+K20+L20+M20+N20</f>
        <v>973550</v>
      </c>
      <c r="Q20" s="51"/>
    </row>
    <row r="21" spans="1:17" s="28" customFormat="1" ht="51.75" customHeight="1">
      <c r="A21" s="60" t="s">
        <v>36</v>
      </c>
      <c r="B21" s="6">
        <v>2210</v>
      </c>
      <c r="C21" s="106">
        <f>' 201 -2015'!C21+'401-2015'!C19+'802-2015'!C17+'804'!C15+'805'!C17+'806-2015'!C16+'130107-2015'!C18+'130115'!C18</f>
        <v>29500</v>
      </c>
      <c r="D21" s="106">
        <f>' 201 -2015'!D21+'401-2015'!D19+'802-2015'!D17+'804'!D15+'805'!D17+'806-2015'!D16+'130107-2015'!D18+'130115'!D18</f>
        <v>52000</v>
      </c>
      <c r="E21" s="106">
        <f>' 201 -2015'!E21+'401-2015'!E19+'802-2015'!E17+'804'!E15+'805'!E17+'806-2015'!E16+'130107-2015'!E18+'130115'!E18</f>
        <v>55800</v>
      </c>
      <c r="F21" s="106">
        <f>' 201 -2015'!F21+'401-2015'!F19+'802-2015'!F17+'804'!F15+'805'!F17+'806-2015'!F16+'130107-2015'!F18+'130115'!F18</f>
        <v>44600</v>
      </c>
      <c r="G21" s="106">
        <f>' 201 -2015'!G21+'401-2015'!G19+'802-2015'!G17+'804'!G15+'805'!G17+'806-2015'!G16+'130107-2015'!G18+'130115'!G18</f>
        <v>40500</v>
      </c>
      <c r="H21" s="106">
        <f>' 201 -2015'!H21+'401-2015'!H19+'802-2015'!H17+'804'!H15+'805'!H17+'806-2015'!H16+'130107-2015'!H18+'130115'!H18</f>
        <v>20900</v>
      </c>
      <c r="I21" s="106">
        <f>' 201 -2015'!I21+'401-2015'!I19+'802-2015'!I17+'804'!I15+'805'!I17+'806-2015'!I16+'130107-2015'!I18+'130115'!I18</f>
        <v>9500</v>
      </c>
      <c r="J21" s="106">
        <f>' 201 -2015'!J21+'401-2015'!J19+'802-2015'!J17+'804'!J15+'805'!J17+'806-2015'!J16+'130107-2015'!J18+'130115'!J18</f>
        <v>27700</v>
      </c>
      <c r="K21" s="106">
        <f>' 201 -2015'!K21+'401-2015'!K19+'802-2015'!K17+'804'!K15+'805'!K17+'806-2015'!K16+'130107-2015'!K18+'130115'!K18</f>
        <v>35500</v>
      </c>
      <c r="L21" s="106">
        <f>' 201 -2015'!L21+'401-2015'!L19+'802-2015'!L17+'804'!L15+'805'!L17+'806-2015'!L16+'130107-2015'!L18+'130115'!L18</f>
        <v>35900</v>
      </c>
      <c r="M21" s="106">
        <f>' 201 -2015'!M21+'401-2015'!M19+'802-2015'!M17+'804'!M15+'805'!M17+'806-2015'!M16+'130107-2015'!M18+'130115'!M18</f>
        <v>29800</v>
      </c>
      <c r="N21" s="106">
        <f>' 201 -2015'!N21+'401-2015'!N19+'802-2015'!N17+'804'!N15+'805'!N17+'806-2015'!N16+'130107-2015'!N18+'130115'!N18</f>
        <v>25300</v>
      </c>
      <c r="O21" s="106">
        <f>C21+D21+E21+F21+G21+H21+I21+J21+K21+L21+M21+N21</f>
        <v>407000</v>
      </c>
      <c r="P21" s="52"/>
      <c r="Q21" s="51"/>
    </row>
    <row r="22" spans="1:17" s="28" customFormat="1" ht="60.75" customHeight="1">
      <c r="A22" s="60" t="s">
        <v>24</v>
      </c>
      <c r="B22" s="6">
        <v>2220</v>
      </c>
      <c r="C22" s="106">
        <f>' 201 -2015'!C22+'401-2015'!C20+'802-2015'!C18+'804'!C16+'805'!C18+'806-2015'!C17+'130107-2015'!C19</f>
        <v>600</v>
      </c>
      <c r="D22" s="106">
        <f>' 201 -2015'!D22+'401-2015'!D20+'802-2015'!D18+'804'!D16+'805'!D18+'806-2015'!D17+'130107-2015'!D19</f>
        <v>0</v>
      </c>
      <c r="E22" s="106">
        <f>' 201 -2015'!E22+'401-2015'!E20+'802-2015'!E18+'804'!E16+'805'!E18+'806-2015'!E17+'130107-2015'!E19</f>
        <v>0</v>
      </c>
      <c r="F22" s="106">
        <f>' 201 -2015'!F22+'401-2015'!F20+'802-2015'!F18+'804'!F16+'805'!F18+'806-2015'!F17+'130107-2015'!F19</f>
        <v>0</v>
      </c>
      <c r="G22" s="106">
        <f>' 201 -2015'!G22+'401-2015'!G20+'802-2015'!G18+'804'!G16+'805'!G18+'806-2015'!G17+'130107-2015'!G19</f>
        <v>0</v>
      </c>
      <c r="H22" s="106">
        <f>' 201 -2015'!H22+'401-2015'!H20+'802-2015'!H18+'804'!H16+'805'!H18+'806-2015'!H17+'130107-2015'!H19</f>
        <v>0</v>
      </c>
      <c r="I22" s="106">
        <f>' 201 -2015'!I22+'401-2015'!I20+'802-2015'!I18+'804'!I16+'805'!I18+'806-2015'!I17+'130107-2015'!I19</f>
        <v>0</v>
      </c>
      <c r="J22" s="106">
        <f>' 201 -2015'!J22+'401-2015'!J20+'802-2015'!J18+'804'!J16+'805'!J18+'806-2015'!J17+'130107-2015'!J19</f>
        <v>0</v>
      </c>
      <c r="K22" s="106">
        <f>' 201 -2015'!K22+'401-2015'!K20+'802-2015'!K18+'804'!K16+'805'!K18+'806-2015'!K17+'130107-2015'!K19</f>
        <v>0</v>
      </c>
      <c r="L22" s="106">
        <f>' 201 -2015'!L22+'401-2015'!L20+'802-2015'!L18+'804'!L16+'805'!L18+'806-2015'!L17+'130107-2015'!L19</f>
        <v>0</v>
      </c>
      <c r="M22" s="106">
        <f>' 201 -2015'!M22+'401-2015'!M20+'802-2015'!M18+'804'!M16+'805'!M18+'806-2015'!M17+'130107-2015'!M19</f>
        <v>0</v>
      </c>
      <c r="N22" s="106">
        <f>' 201 -2015'!N22+'401-2015'!N20+'802-2015'!N18+'804'!N16+'805'!N18+'806-2015'!N17+'130107-2015'!N19</f>
        <v>0</v>
      </c>
      <c r="O22" s="106">
        <f>C22+D22+E22+F22+G22+H22+I22+J22+K22+L22+M22+N22</f>
        <v>600</v>
      </c>
      <c r="Q22" s="51"/>
    </row>
    <row r="23" spans="1:17" s="28" customFormat="1" ht="42" customHeight="1">
      <c r="A23" s="60" t="s">
        <v>25</v>
      </c>
      <c r="B23" s="6">
        <v>2230</v>
      </c>
      <c r="C23" s="106">
        <f>' 201 -2015'!C23+'401-2015'!C21+'802-2015'!C19+'804'!C17+'805'!C19+'806-2015'!C18+'130107-2015'!C20</f>
        <v>5800</v>
      </c>
      <c r="D23" s="106">
        <f>' 201 -2015'!D23+'401-2015'!D21+'802-2015'!D19+'804'!D17+'805'!D19+'806-2015'!D18+'130107-2015'!D20</f>
        <v>5800</v>
      </c>
      <c r="E23" s="106">
        <f>' 201 -2015'!E23+'401-2015'!E21+'802-2015'!E19+'804'!E17+'805'!E19+'806-2015'!E18+'130107-2015'!E20</f>
        <v>5800</v>
      </c>
      <c r="F23" s="106">
        <f>' 201 -2015'!F23+'401-2015'!F21+'802-2015'!F19+'804'!F17+'805'!F19+'806-2015'!F18+'130107-2015'!F20</f>
        <v>4600</v>
      </c>
      <c r="G23" s="106">
        <f>' 201 -2015'!G23+'401-2015'!G21+'802-2015'!G19+'804'!G17+'805'!G19+'806-2015'!G18+'130107-2015'!G20</f>
        <v>8000</v>
      </c>
      <c r="H23" s="106">
        <f>' 201 -2015'!H23+'401-2015'!H21+'802-2015'!H19+'804'!H17+'805'!H19+'806-2015'!H18+'130107-2015'!H20</f>
        <v>0</v>
      </c>
      <c r="I23" s="106">
        <f>' 201 -2015'!I23+'401-2015'!I21+'802-2015'!I19+'804'!I17+'805'!I19+'806-2015'!I18+'130107-2015'!I20</f>
        <v>0</v>
      </c>
      <c r="J23" s="106">
        <f>' 201 -2015'!J23+'401-2015'!J21+'802-2015'!J19+'804'!J17+'805'!J19+'806-2015'!J18+'130107-2015'!J20</f>
        <v>0</v>
      </c>
      <c r="K23" s="106">
        <f>' 201 -2015'!K23+'401-2015'!K21+'802-2015'!K19+'804'!K17+'805'!K19+'806-2015'!K18+'130107-2015'!K20</f>
        <v>0</v>
      </c>
      <c r="L23" s="106">
        <f>' 201 -2015'!L23+'401-2015'!L21+'802-2015'!L19+'804'!L17+'805'!L19+'806-2015'!L18+'130107-2015'!L20</f>
        <v>0</v>
      </c>
      <c r="M23" s="106">
        <f>' 201 -2015'!M23+'401-2015'!M21+'802-2015'!M19+'804'!M17+'805'!M19+'806-2015'!M18+'130107-2015'!M20</f>
        <v>0</v>
      </c>
      <c r="N23" s="106">
        <f>' 201 -2015'!N23+'401-2015'!N21+'802-2015'!N19+'804'!N17+'805'!N19+'806-2015'!N18+'130107-2015'!N20</f>
        <v>0</v>
      </c>
      <c r="O23" s="106">
        <f>' 201 -2015'!O23+'401-2015'!O21+'802-2015'!O19+'804'!O17+'805'!O19+'806-2015'!O18+'130107-2015'!O20</f>
        <v>30000</v>
      </c>
      <c r="Q23" s="51"/>
    </row>
    <row r="24" spans="1:17" s="28" customFormat="1" ht="45.75" customHeight="1">
      <c r="A24" s="60" t="s">
        <v>37</v>
      </c>
      <c r="B24" s="6">
        <v>2240</v>
      </c>
      <c r="C24" s="106">
        <f>' 201 -2015'!C24+'401-2015'!C22+'802-2015'!C20+'804'!C18+ЗВЕДЕНИЙ!P25+'130115'!C21+'806-2015'!C19+'130107-2015'!C21</f>
        <v>14600</v>
      </c>
      <c r="D24" s="106">
        <f>' 201 -2015'!D24+'401-2015'!D22+'802-2015'!D20+'804'!D18+ЗВЕДЕНИЙ!Q25+'130115'!D21+'806-2015'!D19+'130107-2015'!D21</f>
        <v>26700</v>
      </c>
      <c r="E24" s="106">
        <f>' 201 -2015'!E24+'401-2015'!E22+'802-2015'!E20+'804'!E18+ЗВЕДЕНИЙ!R25+'130115'!E21+'806-2015'!E19+'130107-2015'!E21</f>
        <v>44500</v>
      </c>
      <c r="F24" s="106">
        <f>' 201 -2015'!F24+'401-2015'!F22+'802-2015'!F20+'804'!F18+ЗВЕДЕНИЙ!S25+'130115'!F21+'806-2015'!F19+'130107-2015'!F21</f>
        <v>16400</v>
      </c>
      <c r="G24" s="106">
        <f>' 201 -2015'!G24+'401-2015'!G22+'802-2015'!G20+'804'!G18+ЗВЕДЕНИЙ!T25+'130115'!G21+'806-2015'!G19+'130107-2015'!G21</f>
        <v>34800</v>
      </c>
      <c r="H24" s="106">
        <f>' 201 -2015'!H24+'401-2015'!H22+'802-2015'!H20+'804'!H18+ЗВЕДЕНИЙ!U25+'130115'!H21+'806-2015'!H19+'130107-2015'!H21</f>
        <v>7500</v>
      </c>
      <c r="I24" s="106">
        <f>' 201 -2015'!I24+'401-2015'!I22+'802-2015'!I20+'804'!I18+ЗВЕДЕНИЙ!V25+'130115'!I21+'806-2015'!I19+'130107-2015'!I21</f>
        <v>3200</v>
      </c>
      <c r="J24" s="106">
        <f>' 201 -2015'!J24+'401-2015'!J22+'802-2015'!J20+'804'!J18+ЗВЕДЕНИЙ!W25+'130115'!J21+'806-2015'!J19+'130107-2015'!J21</f>
        <v>3600</v>
      </c>
      <c r="K24" s="106">
        <f>' 201 -2015'!K24+'401-2015'!K22+'802-2015'!K20+'804'!K18+ЗВЕДЕНИЙ!X25+'130115'!K21+'806-2015'!K19+'130107-2015'!K21</f>
        <v>17500</v>
      </c>
      <c r="L24" s="106">
        <f>' 201 -2015'!L24+'401-2015'!L22+'802-2015'!L20+'804'!L18+ЗВЕДЕНИЙ!Y25+'130115'!L21+'806-2015'!L19+'130107-2015'!L21</f>
        <v>12900</v>
      </c>
      <c r="M24" s="106">
        <f>' 201 -2015'!M24+'401-2015'!M22+'802-2015'!M20+'804'!M18+ЗВЕДЕНИЙ!Z25+'130115'!M21+'806-2015'!M19+'130107-2015'!M21</f>
        <v>8850</v>
      </c>
      <c r="N24" s="106">
        <f>' 201 -2015'!N24+'401-2015'!N22+'802-2015'!N20+'804'!N18+ЗВЕДЕНИЙ!AA25+'130115'!N21+'806-2015'!N19+'130107-2015'!N21</f>
        <v>9400</v>
      </c>
      <c r="O24" s="106">
        <f>' 201 -2015'!O24+'401-2015'!O22+'802-2015'!O20+'804'!O18+ЗВЕДЕНИЙ!AB25+'130115'!O21+'806-2015'!O19+'130107-2015'!O21</f>
        <v>199950</v>
      </c>
      <c r="Q24" s="51"/>
    </row>
    <row r="25" spans="1:17" s="28" customFormat="1" ht="48" customHeight="1">
      <c r="A25" s="60" t="s">
        <v>26</v>
      </c>
      <c r="B25" s="6">
        <v>2250</v>
      </c>
      <c r="C25" s="106">
        <f>' 201 -2015'!C25+'401-2015'!C23+'802-2015'!C21+'804'!C19+'805'!C21+'130115'!C22+'806-2015'!C20+'130107-2015'!C22</f>
        <v>9720</v>
      </c>
      <c r="D25" s="106">
        <f>' 201 -2015'!D25+'401-2015'!D23+'802-2015'!D21+'804'!D19+'805'!D21+'130115'!D22+'806-2015'!D20+'130107-2015'!D22</f>
        <v>7460</v>
      </c>
      <c r="E25" s="106">
        <f>' 201 -2015'!E25+'401-2015'!E23+'802-2015'!E21+'804'!E19+'805'!E21+'130115'!E22+'806-2015'!E20+'130107-2015'!E22</f>
        <v>7540</v>
      </c>
      <c r="F25" s="106">
        <f>' 201 -2015'!F25+'401-2015'!F23+'802-2015'!F21+'804'!F19+'805'!F21+'130115'!F22+'806-2015'!F20+'130107-2015'!F22</f>
        <v>7530</v>
      </c>
      <c r="G25" s="106">
        <f>' 201 -2015'!G25+'401-2015'!G23+'802-2015'!G21+'804'!G19+'805'!G21+'130115'!G22+'806-2015'!G20+'130107-2015'!G22</f>
        <v>4300</v>
      </c>
      <c r="H25" s="106">
        <f>' 201 -2015'!H25+'401-2015'!H23+'802-2015'!H21+'804'!H19+'805'!H21+'130115'!H22+'806-2015'!H20+'130107-2015'!H22</f>
        <v>1400</v>
      </c>
      <c r="I25" s="106">
        <f>' 201 -2015'!I25+'401-2015'!I23+'802-2015'!I21+'804'!I19+'805'!I21+'130115'!I22+'806-2015'!I20+'130107-2015'!I22</f>
        <v>0</v>
      </c>
      <c r="J25" s="106">
        <f>' 201 -2015'!J25+'401-2015'!J23+'802-2015'!J21+'804'!J19+'805'!J21+'130115'!J22+'806-2015'!J20+'130107-2015'!J22</f>
        <v>4900</v>
      </c>
      <c r="K25" s="106">
        <f>' 201 -2015'!K25+'401-2015'!K23+'802-2015'!K21+'804'!K19+'805'!K21+'130115'!K22+'806-2015'!K20+'130107-2015'!K22</f>
        <v>1700</v>
      </c>
      <c r="L25" s="106">
        <f>' 201 -2015'!L25+'401-2015'!L23+'802-2015'!L21+'804'!L19+'805'!L21+'130115'!L22+'806-2015'!L20+'130107-2015'!L22</f>
        <v>90</v>
      </c>
      <c r="M25" s="106">
        <f>' 201 -2015'!M25+'401-2015'!M23+'802-2015'!M21+'804'!M19+'805'!M21+'130115'!M22+'806-2015'!M20+'130107-2015'!M22</f>
        <v>300</v>
      </c>
      <c r="N25" s="106">
        <f>' 201 -2015'!N25+'401-2015'!N23+'802-2015'!N21+'804'!N19+'805'!N21+'130115'!N22+'806-2015'!N20+'130107-2015'!N22</f>
        <v>60</v>
      </c>
      <c r="O25" s="106">
        <f>C25+D25+E25+F25+G25+H25+I25+J25+K25+L25+M25+N25</f>
        <v>45000</v>
      </c>
      <c r="Q25" s="51"/>
    </row>
    <row r="26" spans="1:17" s="28" customFormat="1" ht="55.5" customHeight="1">
      <c r="A26" s="60" t="s">
        <v>27</v>
      </c>
      <c r="B26" s="6">
        <v>2270</v>
      </c>
      <c r="C26" s="106">
        <f>C27+C28+C29</f>
        <v>68200</v>
      </c>
      <c r="D26" s="106">
        <f aca="true" t="shared" si="3" ref="D26:O26">D27+D28+D29</f>
        <v>33450</v>
      </c>
      <c r="E26" s="106">
        <f t="shared" si="3"/>
        <v>2900</v>
      </c>
      <c r="F26" s="106">
        <f t="shared" si="3"/>
        <v>3050</v>
      </c>
      <c r="G26" s="106">
        <f t="shared" si="3"/>
        <v>2950</v>
      </c>
      <c r="H26" s="106">
        <f t="shared" si="3"/>
        <v>2100</v>
      </c>
      <c r="I26" s="106">
        <f t="shared" si="3"/>
        <v>21700</v>
      </c>
      <c r="J26" s="106">
        <f t="shared" si="3"/>
        <v>11100</v>
      </c>
      <c r="K26" s="106">
        <f t="shared" si="3"/>
        <v>2850</v>
      </c>
      <c r="L26" s="106">
        <f t="shared" si="3"/>
        <v>3050</v>
      </c>
      <c r="M26" s="106">
        <f t="shared" si="3"/>
        <v>73193</v>
      </c>
      <c r="N26" s="106">
        <f t="shared" si="3"/>
        <v>63957</v>
      </c>
      <c r="O26" s="106">
        <f t="shared" si="3"/>
        <v>288500</v>
      </c>
      <c r="Q26" s="51"/>
    </row>
    <row r="27" spans="1:17" s="28" customFormat="1" ht="55.5" customHeight="1">
      <c r="A27" s="60" t="s">
        <v>28</v>
      </c>
      <c r="B27" s="6">
        <v>2272</v>
      </c>
      <c r="C27" s="106">
        <f>' 201 -2015'!C27+'802-2015'!C23+'806-2015'!C22</f>
        <v>200</v>
      </c>
      <c r="D27" s="106">
        <f>' 201 -2015'!D27+'802-2015'!D23+'806-2015'!D22</f>
        <v>250</v>
      </c>
      <c r="E27" s="106">
        <f>' 201 -2015'!E27+'802-2015'!E23+'806-2015'!E22</f>
        <v>200</v>
      </c>
      <c r="F27" s="106">
        <f>' 201 -2015'!F27+'802-2015'!F23+'806-2015'!F22</f>
        <v>350</v>
      </c>
      <c r="G27" s="106">
        <f>' 201 -2015'!G27+'802-2015'!G23+'806-2015'!G22</f>
        <v>350</v>
      </c>
      <c r="H27" s="106">
        <f>' 201 -2015'!H27+'802-2015'!H23+'806-2015'!H22</f>
        <v>100</v>
      </c>
      <c r="I27" s="106">
        <f>' 201 -2015'!I27+'802-2015'!I23+'806-2015'!I22</f>
        <v>100</v>
      </c>
      <c r="J27" s="106">
        <f>' 201 -2015'!J27+'802-2015'!J23+'806-2015'!J22</f>
        <v>100</v>
      </c>
      <c r="K27" s="106">
        <f>' 201 -2015'!K27+'802-2015'!K23+'806-2015'!K22</f>
        <v>250</v>
      </c>
      <c r="L27" s="106">
        <f>' 201 -2015'!L27+'802-2015'!L23+'806-2015'!L22</f>
        <v>250</v>
      </c>
      <c r="M27" s="106">
        <f>' 201 -2015'!M27+'802-2015'!M23+'806-2015'!M22</f>
        <v>200</v>
      </c>
      <c r="N27" s="106">
        <f>' 201 -2015'!N27+'802-2015'!N23+'806-2015'!N22</f>
        <v>250</v>
      </c>
      <c r="O27" s="106">
        <f>C27+D27+E27+F27+G27+H27+I27+J27+K27+L27+M27+N27</f>
        <v>2600</v>
      </c>
      <c r="Q27" s="51"/>
    </row>
    <row r="28" spans="1:17" s="28" customFormat="1" ht="45.75" customHeight="1">
      <c r="A28" s="60" t="s">
        <v>29</v>
      </c>
      <c r="B28" s="6">
        <v>2273</v>
      </c>
      <c r="C28" s="106">
        <f>' 201 -2015'!C28+'401-2015'!C26+'802-2015'!C24+'804'!C22+'805'!C24+'806-2015'!C23+'130107-2015'!C25</f>
        <v>0</v>
      </c>
      <c r="D28" s="106">
        <f>' 201 -2015'!D28+'401-2015'!D26+'802-2015'!D24+'804'!D22+'805'!D24+'806-2015'!D23+'130107-2015'!D25</f>
        <v>2800</v>
      </c>
      <c r="E28" s="106">
        <f>' 201 -2015'!E28+'401-2015'!E26+'802-2015'!E24+'804'!E22+'805'!E24+'806-2015'!E23+'130107-2015'!E25</f>
        <v>2700</v>
      </c>
      <c r="F28" s="106">
        <f>' 201 -2015'!F28+'401-2015'!F26+'802-2015'!F24+'804'!F22+'805'!F24+'806-2015'!F23+'130107-2015'!F25</f>
        <v>2700</v>
      </c>
      <c r="G28" s="106">
        <f>' 201 -2015'!G28+'401-2015'!G26+'802-2015'!G24+'804'!G22+'805'!G24+'806-2015'!G23+'130107-2015'!G25</f>
        <v>2600</v>
      </c>
      <c r="H28" s="106">
        <f>' 201 -2015'!H28+'401-2015'!H26+'802-2015'!H24+'804'!H22+'805'!H24+'806-2015'!H23+'130107-2015'!H25</f>
        <v>2000</v>
      </c>
      <c r="I28" s="106">
        <f>' 201 -2015'!I28+'401-2015'!I26+'802-2015'!I24+'804'!I22+'805'!I24+'806-2015'!I23+'130107-2015'!I25</f>
        <v>1800</v>
      </c>
      <c r="J28" s="106">
        <f>' 201 -2015'!J28+'401-2015'!J26+'802-2015'!J24+'804'!J22+'805'!J24+'806-2015'!J23+'130107-2015'!J25</f>
        <v>1200</v>
      </c>
      <c r="K28" s="106">
        <f>' 201 -2015'!K28+'401-2015'!K26+'802-2015'!K24+'804'!K22+'805'!K24+'806-2015'!K23+'130107-2015'!K25</f>
        <v>2600</v>
      </c>
      <c r="L28" s="106">
        <f>' 201 -2015'!L28+'401-2015'!L26+'802-2015'!L24+'804'!L22+'805'!L24+'806-2015'!L23+'130107-2015'!L25</f>
        <v>2800</v>
      </c>
      <c r="M28" s="106">
        <f>' 201 -2015'!M28+'401-2015'!M26+'802-2015'!M24+'804'!M22+'805'!M24+'806-2015'!M23+'130107-2015'!M25</f>
        <v>2900</v>
      </c>
      <c r="N28" s="106">
        <f>' 201 -2015'!N28+'401-2015'!N26+'802-2015'!N24+'804'!N22+'805'!N24+'806-2015'!N23+'130107-2015'!N25</f>
        <v>2900</v>
      </c>
      <c r="O28" s="106">
        <f>C28+D28+E28+F28+G28+H28+I28+J28+K28+L28+M28+N28</f>
        <v>27000</v>
      </c>
      <c r="Q28" s="51"/>
    </row>
    <row r="29" spans="1:17" s="28" customFormat="1" ht="46.5" customHeight="1">
      <c r="A29" s="60" t="s">
        <v>30</v>
      </c>
      <c r="B29" s="6">
        <v>2275</v>
      </c>
      <c r="C29" s="106">
        <f>' 201 -2015'!C29+'802-2015'!C25+'806-2015'!C24</f>
        <v>68000</v>
      </c>
      <c r="D29" s="106">
        <f>' 201 -2015'!D29+'802-2015'!D25+'806-2015'!D24</f>
        <v>30400</v>
      </c>
      <c r="E29" s="106">
        <f>' 201 -2015'!E29+'802-2015'!E25+'806-2015'!E24</f>
        <v>0</v>
      </c>
      <c r="F29" s="106">
        <f>' 201 -2015'!F29+'802-2015'!F25+'806-2015'!F24</f>
        <v>0</v>
      </c>
      <c r="G29" s="106">
        <f>' 201 -2015'!G29+'802-2015'!G25+'806-2015'!G24</f>
        <v>0</v>
      </c>
      <c r="H29" s="106">
        <f>' 201 -2015'!H29+'802-2015'!H25+'806-2015'!H24</f>
        <v>0</v>
      </c>
      <c r="I29" s="106">
        <f>' 201 -2015'!I29+'802-2015'!I25+'806-2015'!I24</f>
        <v>19800</v>
      </c>
      <c r="J29" s="106">
        <f>' 201 -2015'!J29+'802-2015'!J25+'806-2015'!J24</f>
        <v>9800</v>
      </c>
      <c r="K29" s="106">
        <f>' 201 -2015'!K29+'802-2015'!K25+'806-2015'!K24</f>
        <v>0</v>
      </c>
      <c r="L29" s="106">
        <f>' 201 -2015'!L29+'802-2015'!L25+'806-2015'!L24</f>
        <v>0</v>
      </c>
      <c r="M29" s="106">
        <f>' 201 -2015'!M29+'802-2015'!M25+'806-2015'!M24</f>
        <v>70093</v>
      </c>
      <c r="N29" s="106">
        <f>' 201 -2015'!N29+'802-2015'!N25+'806-2015'!N24</f>
        <v>60807</v>
      </c>
      <c r="O29" s="106">
        <f>C29+D29+E29+F29+G29+H29+I29+J29+K29+L29+M29+N29</f>
        <v>258900</v>
      </c>
      <c r="Q29" s="51"/>
    </row>
    <row r="30" spans="1:17" s="28" customFormat="1" ht="81" customHeight="1">
      <c r="A30" s="60" t="s">
        <v>56</v>
      </c>
      <c r="B30" s="6">
        <v>2282</v>
      </c>
      <c r="C30" s="106">
        <f>' 201 -2015'!C30+'804'!C24+'805'!C26</f>
        <v>0</v>
      </c>
      <c r="D30" s="106">
        <f>' 201 -2015'!D30+'804'!D24+'805'!D26</f>
        <v>2500</v>
      </c>
      <c r="E30" s="106">
        <f>' 201 -2015'!E30+'804'!E24+'805'!E26</f>
        <v>0</v>
      </c>
      <c r="F30" s="106">
        <f>' 201 -2015'!F30+'804'!F24+'805'!F26</f>
        <v>0</v>
      </c>
      <c r="G30" s="106">
        <f>' 201 -2015'!G30+'804'!G24+'805'!G26</f>
        <v>0</v>
      </c>
      <c r="H30" s="106">
        <f>' 201 -2015'!H30+'804'!H24+'805'!H26</f>
        <v>0</v>
      </c>
      <c r="I30" s="106">
        <f>' 201 -2015'!I30+'804'!I24+'805'!I26</f>
        <v>0</v>
      </c>
      <c r="J30" s="106">
        <f>' 201 -2015'!J30+'804'!J24+'805'!J26</f>
        <v>0</v>
      </c>
      <c r="K30" s="106">
        <f>' 201 -2015'!K30+'804'!K24+'805'!K26</f>
        <v>0</v>
      </c>
      <c r="L30" s="106">
        <f>' 201 -2015'!L30+'804'!L24+'805'!L26</f>
        <v>0</v>
      </c>
      <c r="M30" s="106">
        <f>' 201 -2015'!M30+'804'!M24+'805'!M26</f>
        <v>0</v>
      </c>
      <c r="N30" s="106">
        <f>' 201 -2015'!N30+'804'!N24+'805'!N26</f>
        <v>0</v>
      </c>
      <c r="O30" s="106">
        <f>C30+D30+E30+F30+G30+H30+I30+J30+K30+L30+M30+N30</f>
        <v>2500</v>
      </c>
      <c r="Q30" s="51"/>
    </row>
    <row r="31" spans="1:17" s="28" customFormat="1" ht="37.5" customHeight="1">
      <c r="A31" s="60" t="s">
        <v>46</v>
      </c>
      <c r="B31" s="6">
        <v>2700</v>
      </c>
      <c r="C31" s="106">
        <f>C32</f>
        <v>1810</v>
      </c>
      <c r="D31" s="106">
        <f aca="true" t="shared" si="4" ref="D31:O31">D32</f>
        <v>3620</v>
      </c>
      <c r="E31" s="106">
        <f t="shared" si="4"/>
        <v>0</v>
      </c>
      <c r="F31" s="106">
        <f t="shared" si="4"/>
        <v>0</v>
      </c>
      <c r="G31" s="106">
        <f t="shared" si="4"/>
        <v>1810</v>
      </c>
      <c r="H31" s="106">
        <f t="shared" si="4"/>
        <v>0</v>
      </c>
      <c r="I31" s="106">
        <f t="shared" si="4"/>
        <v>3620</v>
      </c>
      <c r="J31" s="106">
        <f t="shared" si="4"/>
        <v>0</v>
      </c>
      <c r="K31" s="106">
        <f t="shared" si="4"/>
        <v>0</v>
      </c>
      <c r="L31" s="106">
        <f t="shared" si="4"/>
        <v>0</v>
      </c>
      <c r="M31" s="106">
        <f t="shared" si="4"/>
        <v>1810</v>
      </c>
      <c r="N31" s="106">
        <f t="shared" si="4"/>
        <v>0</v>
      </c>
      <c r="O31" s="106">
        <f t="shared" si="4"/>
        <v>12670</v>
      </c>
      <c r="Q31" s="51"/>
    </row>
    <row r="32" spans="1:17" s="28" customFormat="1" ht="49.5" customHeight="1">
      <c r="A32" s="60" t="s">
        <v>47</v>
      </c>
      <c r="B32" s="6">
        <v>2730</v>
      </c>
      <c r="C32" s="106">
        <f>'808 -2015'!C31</f>
        <v>1810</v>
      </c>
      <c r="D32" s="106">
        <f>'808 -2015'!D31</f>
        <v>3620</v>
      </c>
      <c r="E32" s="106">
        <f>'808 -2015'!E31</f>
        <v>0</v>
      </c>
      <c r="F32" s="106">
        <f>'808 -2015'!F31</f>
        <v>0</v>
      </c>
      <c r="G32" s="106">
        <f>'808 -2015'!G31</f>
        <v>1810</v>
      </c>
      <c r="H32" s="106">
        <f>'808 -2015'!H31</f>
        <v>0</v>
      </c>
      <c r="I32" s="106">
        <f>'808 -2015'!I31</f>
        <v>3620</v>
      </c>
      <c r="J32" s="106">
        <f>'808 -2015'!J31</f>
        <v>0</v>
      </c>
      <c r="K32" s="106">
        <f>'808 -2015'!K31</f>
        <v>0</v>
      </c>
      <c r="L32" s="106">
        <f>'808 -2015'!L31</f>
        <v>0</v>
      </c>
      <c r="M32" s="106">
        <f>'808 -2015'!M31</f>
        <v>1810</v>
      </c>
      <c r="N32" s="106">
        <f>'808 -2015'!N31</f>
        <v>0</v>
      </c>
      <c r="O32" s="106">
        <f>'808 -2015'!O31</f>
        <v>12670</v>
      </c>
      <c r="Q32" s="51"/>
    </row>
    <row r="33" spans="1:17" s="28" customFormat="1" ht="49.5" customHeight="1">
      <c r="A33" s="60" t="s">
        <v>54</v>
      </c>
      <c r="B33" s="6">
        <v>2800</v>
      </c>
      <c r="C33" s="106">
        <f>'804'!C26+' 201 -2015'!C33</f>
        <v>0</v>
      </c>
      <c r="D33" s="106">
        <v>750</v>
      </c>
      <c r="E33" s="106">
        <f>'804'!E26+' 201 -2015'!E33</f>
        <v>0</v>
      </c>
      <c r="F33" s="106">
        <f>'804'!F26+' 201 -2015'!F33</f>
        <v>0</v>
      </c>
      <c r="G33" s="106">
        <f>'804'!G26+' 201 -2015'!G33</f>
        <v>500</v>
      </c>
      <c r="H33" s="106">
        <f>'804'!H26+' 201 -2015'!H33</f>
        <v>0</v>
      </c>
      <c r="I33" s="106">
        <f>'804'!I26+' 201 -2015'!I33</f>
        <v>0</v>
      </c>
      <c r="J33" s="106">
        <f>'804'!J26+' 201 -2015'!J33</f>
        <v>500</v>
      </c>
      <c r="K33" s="106">
        <f>'804'!K26+' 201 -2015'!K33</f>
        <v>0</v>
      </c>
      <c r="L33" s="106">
        <f>'804'!L26+' 201 -2015'!L33</f>
        <v>0</v>
      </c>
      <c r="M33" s="106">
        <f>'804'!M26+' 201 -2015'!M33</f>
        <v>0</v>
      </c>
      <c r="N33" s="106">
        <f>'804'!N26+' 201 -2015'!N33</f>
        <v>0</v>
      </c>
      <c r="O33" s="106">
        <f>' 201 -2015'!O33+'130115'!O28+'804'!O26</f>
        <v>2500</v>
      </c>
      <c r="Q33" s="51">
        <f>O34-Q34</f>
        <v>750</v>
      </c>
    </row>
    <row r="34" spans="1:17" s="28" customFormat="1" ht="37.5" customHeight="1">
      <c r="A34" s="61" t="s">
        <v>51</v>
      </c>
      <c r="B34" s="61"/>
      <c r="C34" s="106">
        <f>C16</f>
        <v>676154</v>
      </c>
      <c r="D34" s="106">
        <f aca="true" t="shared" si="5" ref="D34:N34">D16</f>
        <v>686160</v>
      </c>
      <c r="E34" s="106">
        <f t="shared" si="5"/>
        <v>657000</v>
      </c>
      <c r="F34" s="106">
        <f t="shared" si="5"/>
        <v>602000</v>
      </c>
      <c r="G34" s="106">
        <f t="shared" si="5"/>
        <v>696516</v>
      </c>
      <c r="H34" s="106">
        <f t="shared" si="5"/>
        <v>1037058</v>
      </c>
      <c r="I34" s="106">
        <f t="shared" si="5"/>
        <v>459628</v>
      </c>
      <c r="J34" s="106">
        <f t="shared" si="5"/>
        <v>324656</v>
      </c>
      <c r="K34" s="106">
        <f t="shared" si="5"/>
        <v>588250</v>
      </c>
      <c r="L34" s="106">
        <f t="shared" si="5"/>
        <v>592400</v>
      </c>
      <c r="M34" s="106">
        <f t="shared" si="5"/>
        <v>642213</v>
      </c>
      <c r="N34" s="106">
        <f t="shared" si="5"/>
        <v>657027</v>
      </c>
      <c r="O34" s="106">
        <f>O16</f>
        <v>7619812</v>
      </c>
      <c r="Q34" s="51">
        <f>C34+D34+E34+F34+G34+H34+I34++J34+K34+L34+M34+N34</f>
        <v>7619062</v>
      </c>
    </row>
    <row r="35" spans="1:15" s="28" customFormat="1" ht="29.25" customHeight="1">
      <c r="A35" s="18"/>
      <c r="B35" s="18"/>
      <c r="C35" s="19"/>
      <c r="D35" s="19"/>
      <c r="E35" s="19"/>
      <c r="F35" s="19"/>
      <c r="G35" s="19"/>
      <c r="H35" s="19"/>
      <c r="I35" s="19"/>
      <c r="J35" s="19"/>
      <c r="K35" s="19"/>
      <c r="L35" s="8"/>
      <c r="M35" s="8"/>
      <c r="N35" s="8"/>
      <c r="O35" s="19"/>
    </row>
    <row r="36" spans="1:15" ht="33" customHeight="1">
      <c r="A36" s="11"/>
      <c r="B36" s="11"/>
      <c r="C36" s="11"/>
      <c r="D36" s="48" t="s">
        <v>82</v>
      </c>
      <c r="E36" s="48"/>
      <c r="F36" s="48"/>
      <c r="G36" s="48"/>
      <c r="H36" s="101"/>
      <c r="I36" s="101"/>
      <c r="J36" s="5"/>
      <c r="K36" s="5"/>
      <c r="L36" s="48"/>
      <c r="M36" s="20"/>
      <c r="N36" s="11"/>
      <c r="O36" s="11"/>
    </row>
    <row r="37" spans="1:15" ht="37.5" customHeight="1">
      <c r="A37" s="11"/>
      <c r="B37" s="11"/>
      <c r="C37" s="11"/>
      <c r="D37" s="48"/>
      <c r="E37" s="48"/>
      <c r="F37" s="48"/>
      <c r="G37" s="48"/>
      <c r="H37" s="48"/>
      <c r="I37" s="48"/>
      <c r="J37" s="48"/>
      <c r="K37" s="48"/>
      <c r="L37" s="48"/>
      <c r="M37" s="20"/>
      <c r="N37" s="11"/>
      <c r="O37" s="11"/>
    </row>
    <row r="38" spans="1:15" ht="48" customHeight="1">
      <c r="A38" s="11"/>
      <c r="B38" s="11"/>
      <c r="C38" s="11"/>
      <c r="D38" s="65" t="s">
        <v>20</v>
      </c>
      <c r="E38" s="65"/>
      <c r="F38" s="102" t="s">
        <v>34</v>
      </c>
      <c r="G38" s="102"/>
      <c r="H38" s="139" t="s">
        <v>81</v>
      </c>
      <c r="I38" s="139"/>
      <c r="J38" s="139"/>
      <c r="K38" s="66"/>
      <c r="L38" s="48"/>
      <c r="M38" s="11"/>
      <c r="N38" s="20"/>
      <c r="O38" s="11"/>
    </row>
    <row r="39" spans="4:18" ht="9" customHeight="1" hidden="1">
      <c r="D39" s="158"/>
      <c r="E39" s="158"/>
      <c r="F39" s="158"/>
      <c r="G39" s="158"/>
      <c r="H39" s="158"/>
      <c r="I39" s="158"/>
      <c r="J39" s="158"/>
      <c r="K39" s="158"/>
      <c r="R39" s="33"/>
    </row>
    <row r="40" ht="15">
      <c r="K40" s="33"/>
    </row>
    <row r="41" spans="14:18" ht="23.25">
      <c r="N41" s="33"/>
      <c r="R41" s="50" t="e">
        <f>14893500-#REF!</f>
        <v>#REF!</v>
      </c>
    </row>
  </sheetData>
  <sheetProtection/>
  <mergeCells count="9">
    <mergeCell ref="D39:K39"/>
    <mergeCell ref="I13:J13"/>
    <mergeCell ref="J1:O1"/>
    <mergeCell ref="C9:K9"/>
    <mergeCell ref="C10:K10"/>
    <mergeCell ref="C8:K8"/>
    <mergeCell ref="A7:O7"/>
    <mergeCell ref="A6:P6"/>
    <mergeCell ref="H38:J38"/>
  </mergeCells>
  <printOptions horizontalCentered="1"/>
  <pageMargins left="0" right="0" top="0" bottom="0" header="0" footer="0"/>
  <pageSetup horizontalDpi="600" verticalDpi="600" orientation="landscape" paperSize="9" scale="42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36"/>
  <sheetViews>
    <sheetView view="pageBreakPreview" zoomScale="60" zoomScaleNormal="75" zoomScalePageLayoutView="0" workbookViewId="0" topLeftCell="A4">
      <selection activeCell="D33" sqref="D33:K33"/>
    </sheetView>
  </sheetViews>
  <sheetFormatPr defaultColWidth="9.375" defaultRowHeight="12.75"/>
  <cols>
    <col min="1" max="1" width="60.75390625" style="23" customWidth="1"/>
    <col min="2" max="3" width="14.875" style="23" customWidth="1"/>
    <col min="4" max="4" width="16.75390625" style="23" customWidth="1"/>
    <col min="5" max="5" width="17.00390625" style="23" customWidth="1"/>
    <col min="6" max="6" width="13.75390625" style="23" customWidth="1"/>
    <col min="7" max="7" width="15.00390625" style="23" customWidth="1"/>
    <col min="8" max="8" width="14.75390625" style="23" customWidth="1"/>
    <col min="9" max="9" width="15.375" style="23" customWidth="1"/>
    <col min="10" max="10" width="15.875" style="23" customWidth="1"/>
    <col min="11" max="11" width="15.00390625" style="23" customWidth="1"/>
    <col min="12" max="12" width="15.125" style="23" customWidth="1"/>
    <col min="13" max="13" width="19.125" style="23" customWidth="1"/>
    <col min="14" max="14" width="17.625" style="23" customWidth="1"/>
    <col min="15" max="15" width="20.625" style="23" customWidth="1"/>
    <col min="16" max="16384" width="9.375" style="23" customWidth="1"/>
  </cols>
  <sheetData>
    <row r="1" spans="10:15" ht="15">
      <c r="J1" s="155"/>
      <c r="K1" s="155"/>
      <c r="L1" s="155"/>
      <c r="M1" s="155"/>
      <c r="N1" s="155"/>
      <c r="O1" s="155"/>
    </row>
    <row r="2" spans="10:20" ht="20.25"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</row>
    <row r="3" spans="10:15" ht="15">
      <c r="J3" s="155"/>
      <c r="K3" s="155"/>
      <c r="L3" s="155"/>
      <c r="M3" s="155"/>
      <c r="N3" s="155"/>
      <c r="O3" s="155"/>
    </row>
    <row r="5" spans="1:18" ht="20.25">
      <c r="A5" s="146" t="s">
        <v>55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</row>
    <row r="6" spans="1:15" ht="32.25" customHeight="1">
      <c r="A6" s="149" t="s">
        <v>53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</row>
    <row r="7" spans="1:15" ht="20.25">
      <c r="A7" s="5"/>
      <c r="B7" s="5"/>
      <c r="C7" s="151" t="s">
        <v>0</v>
      </c>
      <c r="D7" s="151"/>
      <c r="E7" s="151"/>
      <c r="F7" s="151"/>
      <c r="G7" s="151"/>
      <c r="H7" s="151"/>
      <c r="I7" s="151"/>
      <c r="J7" s="151"/>
      <c r="K7" s="151"/>
      <c r="L7" s="5"/>
      <c r="M7" s="5"/>
      <c r="N7" s="5"/>
      <c r="O7" s="5"/>
    </row>
    <row r="8" spans="1:15" ht="20.25">
      <c r="A8" s="5"/>
      <c r="B8" s="5"/>
      <c r="C8" s="150" t="s">
        <v>32</v>
      </c>
      <c r="D8" s="150"/>
      <c r="E8" s="150"/>
      <c r="F8" s="150"/>
      <c r="G8" s="150"/>
      <c r="H8" s="150"/>
      <c r="I8" s="150"/>
      <c r="J8" s="150"/>
      <c r="K8" s="150"/>
      <c r="L8" s="5"/>
      <c r="M8" s="5"/>
      <c r="N8" s="5"/>
      <c r="O8" s="5"/>
    </row>
    <row r="9" spans="1:15" ht="20.25">
      <c r="A9" s="5"/>
      <c r="B9" s="5"/>
      <c r="C9" s="157" t="s">
        <v>1</v>
      </c>
      <c r="D9" s="157"/>
      <c r="E9" s="157"/>
      <c r="F9" s="157"/>
      <c r="G9" s="157"/>
      <c r="H9" s="157"/>
      <c r="I9" s="157"/>
      <c r="J9" s="157"/>
      <c r="K9" s="157"/>
      <c r="L9" s="5"/>
      <c r="M9" s="5"/>
      <c r="N9" s="5"/>
      <c r="O9" s="5"/>
    </row>
    <row r="10" spans="1:4" ht="15">
      <c r="A10" s="23" t="s">
        <v>2</v>
      </c>
      <c r="B10" s="26"/>
      <c r="C10" s="26" t="s">
        <v>21</v>
      </c>
      <c r="D10" s="26"/>
    </row>
    <row r="11" spans="1:15" ht="20.25">
      <c r="A11" s="37" t="s">
        <v>52</v>
      </c>
      <c r="B11" s="37"/>
      <c r="C11" s="38"/>
      <c r="D11" s="38"/>
      <c r="E11" s="38"/>
      <c r="F11" s="37"/>
      <c r="G11" s="37"/>
      <c r="H11" s="37"/>
      <c r="I11" s="37"/>
      <c r="J11" s="37"/>
      <c r="K11" s="37"/>
      <c r="L11" s="14"/>
      <c r="M11" s="14"/>
      <c r="N11" s="14"/>
      <c r="O11" s="26"/>
    </row>
    <row r="12" spans="1:16" ht="20.25">
      <c r="A12" s="23" t="s">
        <v>4</v>
      </c>
      <c r="C12" s="156" t="s">
        <v>58</v>
      </c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58"/>
    </row>
    <row r="13" spans="1:15" s="28" customFormat="1" ht="41.25" customHeight="1">
      <c r="A13" s="27" t="s">
        <v>19</v>
      </c>
      <c r="B13" s="27" t="s">
        <v>5</v>
      </c>
      <c r="C13" s="27" t="s">
        <v>6</v>
      </c>
      <c r="D13" s="27" t="s">
        <v>7</v>
      </c>
      <c r="E13" s="27" t="s">
        <v>8</v>
      </c>
      <c r="F13" s="27" t="s">
        <v>9</v>
      </c>
      <c r="G13" s="27" t="s">
        <v>10</v>
      </c>
      <c r="H13" s="27" t="s">
        <v>11</v>
      </c>
      <c r="I13" s="27" t="s">
        <v>12</v>
      </c>
      <c r="J13" s="27" t="s">
        <v>13</v>
      </c>
      <c r="K13" s="27" t="s">
        <v>14</v>
      </c>
      <c r="L13" s="27" t="s">
        <v>38</v>
      </c>
      <c r="M13" s="27" t="s">
        <v>16</v>
      </c>
      <c r="N13" s="27" t="s">
        <v>17</v>
      </c>
      <c r="O13" s="27" t="s">
        <v>18</v>
      </c>
    </row>
    <row r="14" spans="1:15" s="28" customFormat="1" ht="15">
      <c r="A14" s="27">
        <v>1</v>
      </c>
      <c r="B14" s="27">
        <v>2</v>
      </c>
      <c r="C14" s="27">
        <v>3</v>
      </c>
      <c r="D14" s="27">
        <v>4</v>
      </c>
      <c r="E14" s="27">
        <v>5</v>
      </c>
      <c r="F14" s="27">
        <v>6</v>
      </c>
      <c r="G14" s="27">
        <v>7</v>
      </c>
      <c r="H14" s="27">
        <v>8</v>
      </c>
      <c r="I14" s="27">
        <v>9</v>
      </c>
      <c r="J14" s="27">
        <v>10</v>
      </c>
      <c r="K14" s="27">
        <v>11</v>
      </c>
      <c r="L14" s="27"/>
      <c r="M14" s="27">
        <v>14</v>
      </c>
      <c r="N14" s="27"/>
      <c r="O14" s="27">
        <v>15</v>
      </c>
    </row>
    <row r="15" spans="1:15" s="28" customFormat="1" ht="33" customHeight="1">
      <c r="A15" s="60" t="s">
        <v>23</v>
      </c>
      <c r="B15" s="6">
        <v>2000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>
        <f>SUM(C15:N15)</f>
        <v>0</v>
      </c>
    </row>
    <row r="16" spans="1:15" s="28" customFormat="1" ht="54.75" customHeight="1">
      <c r="A16" s="60" t="s">
        <v>43</v>
      </c>
      <c r="B16" s="6">
        <v>2100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</row>
    <row r="17" spans="1:15" s="28" customFormat="1" ht="33" customHeight="1">
      <c r="A17" s="60" t="s">
        <v>42</v>
      </c>
      <c r="B17" s="6">
        <v>2110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</row>
    <row r="18" spans="1:15" s="28" customFormat="1" ht="39.75" customHeight="1">
      <c r="A18" s="60" t="s">
        <v>44</v>
      </c>
      <c r="B18" s="6">
        <v>2120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</row>
    <row r="19" spans="1:15" s="28" customFormat="1" ht="38.25" customHeight="1">
      <c r="A19" s="60" t="s">
        <v>45</v>
      </c>
      <c r="B19" s="6">
        <v>2200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</row>
    <row r="20" spans="1:15" s="28" customFormat="1" ht="56.25" customHeight="1">
      <c r="A20" s="60" t="s">
        <v>36</v>
      </c>
      <c r="B20" s="6">
        <v>2210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</row>
    <row r="21" spans="1:15" s="28" customFormat="1" ht="57" customHeight="1">
      <c r="A21" s="60" t="s">
        <v>24</v>
      </c>
      <c r="B21" s="6">
        <v>2220</v>
      </c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</row>
    <row r="22" spans="1:15" s="28" customFormat="1" ht="45.75" customHeight="1">
      <c r="A22" s="60" t="s">
        <v>25</v>
      </c>
      <c r="B22" s="6">
        <v>2230</v>
      </c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</row>
    <row r="23" spans="1:15" s="28" customFormat="1" ht="48" customHeight="1">
      <c r="A23" s="60" t="s">
        <v>37</v>
      </c>
      <c r="B23" s="6">
        <v>2240</v>
      </c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</row>
    <row r="24" spans="1:15" s="28" customFormat="1" ht="39.75" customHeight="1">
      <c r="A24" s="60" t="s">
        <v>26</v>
      </c>
      <c r="B24" s="6">
        <v>2250</v>
      </c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</row>
    <row r="25" spans="1:15" s="28" customFormat="1" ht="60.75" customHeight="1">
      <c r="A25" s="60" t="s">
        <v>27</v>
      </c>
      <c r="B25" s="6">
        <v>2270</v>
      </c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</row>
    <row r="26" spans="1:15" s="28" customFormat="1" ht="38.25" customHeight="1">
      <c r="A26" s="60" t="s">
        <v>28</v>
      </c>
      <c r="B26" s="6">
        <v>2272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</row>
    <row r="27" spans="1:15" s="28" customFormat="1" ht="43.5" customHeight="1">
      <c r="A27" s="60" t="s">
        <v>29</v>
      </c>
      <c r="B27" s="6">
        <v>2273</v>
      </c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</row>
    <row r="28" spans="1:15" s="28" customFormat="1" ht="44.25" customHeight="1">
      <c r="A28" s="60" t="s">
        <v>30</v>
      </c>
      <c r="B28" s="6">
        <v>2275</v>
      </c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</row>
    <row r="29" spans="1:15" s="28" customFormat="1" ht="39.75" customHeight="1">
      <c r="A29" s="60" t="s">
        <v>46</v>
      </c>
      <c r="B29" s="6">
        <v>2700</v>
      </c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>
        <f>O30</f>
        <v>0</v>
      </c>
    </row>
    <row r="30" spans="1:15" s="28" customFormat="1" ht="46.5" customHeight="1">
      <c r="A30" s="60" t="s">
        <v>47</v>
      </c>
      <c r="B30" s="6">
        <v>2730</v>
      </c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>
        <f>SUM(C30:N30)</f>
        <v>0</v>
      </c>
    </row>
    <row r="31" spans="1:15" s="28" customFormat="1" ht="32.25" customHeight="1">
      <c r="A31" s="61" t="s">
        <v>39</v>
      </c>
      <c r="B31" s="61"/>
      <c r="C31" s="45">
        <f>C15</f>
        <v>0</v>
      </c>
      <c r="D31" s="45">
        <f aca="true" t="shared" si="0" ref="D31:O31">D15</f>
        <v>0</v>
      </c>
      <c r="E31" s="45">
        <f t="shared" si="0"/>
        <v>0</v>
      </c>
      <c r="F31" s="45">
        <f t="shared" si="0"/>
        <v>0</v>
      </c>
      <c r="G31" s="45">
        <f t="shared" si="0"/>
        <v>0</v>
      </c>
      <c r="H31" s="45">
        <f t="shared" si="0"/>
        <v>0</v>
      </c>
      <c r="I31" s="45">
        <f t="shared" si="0"/>
        <v>0</v>
      </c>
      <c r="J31" s="45">
        <f t="shared" si="0"/>
        <v>0</v>
      </c>
      <c r="K31" s="45">
        <f t="shared" si="0"/>
        <v>0</v>
      </c>
      <c r="L31" s="45">
        <f t="shared" si="0"/>
        <v>0</v>
      </c>
      <c r="M31" s="45">
        <f t="shared" si="0"/>
        <v>0</v>
      </c>
      <c r="N31" s="45">
        <f t="shared" si="0"/>
        <v>0</v>
      </c>
      <c r="O31" s="45">
        <f t="shared" si="0"/>
        <v>0</v>
      </c>
    </row>
    <row r="32" spans="1:15" s="28" customFormat="1" ht="27" customHeight="1">
      <c r="A32" s="31"/>
      <c r="B32" s="31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</row>
    <row r="33" spans="3:15" ht="20.25">
      <c r="C33" s="5"/>
      <c r="D33" s="5" t="s">
        <v>60</v>
      </c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</row>
    <row r="34" spans="3:15" ht="23.25" customHeight="1"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</row>
    <row r="35" spans="3:15" ht="20.25">
      <c r="C35" s="5"/>
      <c r="D35" s="10" t="s">
        <v>20</v>
      </c>
      <c r="E35" s="10"/>
      <c r="F35" s="43" t="s">
        <v>34</v>
      </c>
      <c r="G35" s="43"/>
      <c r="H35" s="43"/>
      <c r="I35" s="43" t="s">
        <v>48</v>
      </c>
      <c r="J35" s="43"/>
      <c r="K35" s="43"/>
      <c r="L35" s="5"/>
      <c r="M35" s="5"/>
      <c r="N35" s="5"/>
      <c r="O35" s="5"/>
    </row>
    <row r="36" spans="3:15" ht="20.25"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</row>
  </sheetData>
  <sheetProtection/>
  <mergeCells count="9">
    <mergeCell ref="C12:O12"/>
    <mergeCell ref="A6:O6"/>
    <mergeCell ref="C7:K7"/>
    <mergeCell ref="C8:K8"/>
    <mergeCell ref="C9:K9"/>
    <mergeCell ref="J1:O1"/>
    <mergeCell ref="J2:T2"/>
    <mergeCell ref="J3:O3"/>
    <mergeCell ref="A5:R5"/>
  </mergeCells>
  <printOptions/>
  <pageMargins left="0.7" right="0.7" top="0.75" bottom="0.75" header="0.3" footer="0.3"/>
  <pageSetup horizontalDpi="600" verticalDpi="600" orientation="portrait" paperSize="9" scale="31" r:id="rId1"/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47"/>
  <sheetViews>
    <sheetView tabSelected="1" view="pageBreakPreview" zoomScale="75" zoomScaleSheetLayoutView="75" zoomScalePageLayoutView="0" workbookViewId="0" topLeftCell="F2">
      <selection activeCell="O29" sqref="O29"/>
    </sheetView>
  </sheetViews>
  <sheetFormatPr defaultColWidth="9.375" defaultRowHeight="12.75"/>
  <cols>
    <col min="1" max="1" width="51.125" style="11" customWidth="1"/>
    <col min="2" max="2" width="10.25390625" style="11" customWidth="1"/>
    <col min="3" max="3" width="16.875" style="11" customWidth="1"/>
    <col min="4" max="4" width="17.125" style="11" customWidth="1"/>
    <col min="5" max="5" width="17.625" style="11" customWidth="1"/>
    <col min="6" max="6" width="17.875" style="11" customWidth="1"/>
    <col min="7" max="7" width="17.375" style="11" customWidth="1"/>
    <col min="8" max="8" width="16.875" style="11" customWidth="1"/>
    <col min="9" max="9" width="16.625" style="11" customWidth="1"/>
    <col min="10" max="10" width="18.25390625" style="11" customWidth="1"/>
    <col min="11" max="11" width="17.75390625" style="11" customWidth="1"/>
    <col min="12" max="12" width="17.00390625" style="11" customWidth="1"/>
    <col min="13" max="13" width="17.375" style="11" customWidth="1"/>
    <col min="14" max="14" width="17.125" style="11" customWidth="1"/>
    <col min="15" max="15" width="17.875" style="11" customWidth="1"/>
    <col min="16" max="16" width="9.375" style="11" customWidth="1"/>
    <col min="17" max="17" width="24.75390625" style="11" customWidth="1"/>
    <col min="18" max="16384" width="9.375" style="11" customWidth="1"/>
  </cols>
  <sheetData>
    <row r="1" spans="10:15" ht="18">
      <c r="J1" s="143"/>
      <c r="K1" s="143"/>
      <c r="L1" s="143"/>
      <c r="M1" s="143"/>
      <c r="N1" s="143"/>
      <c r="O1" s="143"/>
    </row>
    <row r="2" spans="10:15" ht="18">
      <c r="J2" s="13"/>
      <c r="K2" s="13"/>
      <c r="L2" s="145"/>
      <c r="M2" s="145"/>
      <c r="N2" s="145"/>
      <c r="O2" s="13"/>
    </row>
    <row r="3" spans="10:15" ht="18">
      <c r="J3" s="145"/>
      <c r="K3" s="145"/>
      <c r="L3" s="145"/>
      <c r="M3" s="145"/>
      <c r="N3" s="145"/>
      <c r="O3" s="145"/>
    </row>
    <row r="4" ht="6" customHeight="1"/>
    <row r="5" spans="1:16" ht="20.25">
      <c r="A5" s="146" t="s">
        <v>105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</row>
    <row r="6" spans="3:12" ht="23.25">
      <c r="C6" s="124" t="s">
        <v>102</v>
      </c>
      <c r="D6" s="124"/>
      <c r="E6" s="124"/>
      <c r="F6" s="124"/>
      <c r="G6" s="124"/>
      <c r="H6" s="125"/>
      <c r="I6" s="125"/>
      <c r="J6" s="125"/>
      <c r="K6" s="125"/>
      <c r="L6" s="126"/>
    </row>
    <row r="7" spans="3:11" ht="18">
      <c r="C7" s="141" t="s">
        <v>0</v>
      </c>
      <c r="D7" s="141"/>
      <c r="E7" s="141"/>
      <c r="F7" s="141"/>
      <c r="G7" s="141"/>
      <c r="H7" s="141"/>
      <c r="I7" s="141"/>
      <c r="J7" s="141"/>
      <c r="K7" s="141"/>
    </row>
    <row r="8" spans="3:11" ht="18">
      <c r="C8" s="142" t="s">
        <v>32</v>
      </c>
      <c r="D8" s="142"/>
      <c r="E8" s="142"/>
      <c r="F8" s="142"/>
      <c r="G8" s="142"/>
      <c r="H8" s="142"/>
      <c r="I8" s="142"/>
      <c r="J8" s="142"/>
      <c r="K8" s="142"/>
    </row>
    <row r="9" spans="3:11" ht="18">
      <c r="C9" s="143" t="s">
        <v>1</v>
      </c>
      <c r="D9" s="143"/>
      <c r="E9" s="143"/>
      <c r="F9" s="143"/>
      <c r="G9" s="143"/>
      <c r="H9" s="143"/>
      <c r="I9" s="143"/>
      <c r="J9" s="143"/>
      <c r="K9" s="143"/>
    </row>
    <row r="10" spans="1:4" ht="18">
      <c r="A10" s="11" t="s">
        <v>2</v>
      </c>
      <c r="B10" s="14"/>
      <c r="C10" s="14" t="s">
        <v>21</v>
      </c>
      <c r="D10" s="14"/>
    </row>
    <row r="11" spans="1:19" ht="20.25">
      <c r="A11" s="37" t="s">
        <v>52</v>
      </c>
      <c r="B11" s="37"/>
      <c r="C11" s="38"/>
      <c r="D11" s="38"/>
      <c r="E11" s="38"/>
      <c r="F11" s="37"/>
      <c r="G11" s="37"/>
      <c r="H11" s="37"/>
      <c r="I11" s="37"/>
      <c r="J11" s="37"/>
      <c r="K11" s="37"/>
      <c r="L11" s="14"/>
      <c r="M11" s="14"/>
      <c r="N11" s="14"/>
      <c r="O11" s="14"/>
      <c r="S11" s="108"/>
    </row>
    <row r="12" spans="1:15" ht="64.5" customHeight="1">
      <c r="A12" s="109" t="s">
        <v>4</v>
      </c>
      <c r="G12" s="34"/>
      <c r="H12" s="1">
        <v>1011020</v>
      </c>
      <c r="I12" s="140" t="s">
        <v>101</v>
      </c>
      <c r="J12" s="140"/>
      <c r="K12" s="140"/>
      <c r="L12" s="140"/>
      <c r="M12" s="140"/>
      <c r="N12" s="140"/>
      <c r="O12" s="140"/>
    </row>
    <row r="13" ht="13.5" customHeight="1">
      <c r="M13" s="12" t="s">
        <v>31</v>
      </c>
    </row>
    <row r="14" spans="1:15" s="16" customFormat="1" ht="22.5" customHeight="1">
      <c r="A14" s="111" t="s">
        <v>19</v>
      </c>
      <c r="B14" s="111" t="s">
        <v>5</v>
      </c>
      <c r="C14" s="111" t="s">
        <v>6</v>
      </c>
      <c r="D14" s="111" t="s">
        <v>7</v>
      </c>
      <c r="E14" s="111" t="s">
        <v>8</v>
      </c>
      <c r="F14" s="111" t="s">
        <v>9</v>
      </c>
      <c r="G14" s="111" t="s">
        <v>10</v>
      </c>
      <c r="H14" s="111" t="s">
        <v>11</v>
      </c>
      <c r="I14" s="111" t="s">
        <v>12</v>
      </c>
      <c r="J14" s="111" t="s">
        <v>13</v>
      </c>
      <c r="K14" s="111" t="s">
        <v>14</v>
      </c>
      <c r="L14" s="111" t="s">
        <v>15</v>
      </c>
      <c r="M14" s="111" t="s">
        <v>16</v>
      </c>
      <c r="N14" s="111" t="s">
        <v>17</v>
      </c>
      <c r="O14" s="111" t="s">
        <v>18</v>
      </c>
    </row>
    <row r="15" spans="1:15" s="16" customFormat="1" ht="18">
      <c r="A15" s="111">
        <v>1</v>
      </c>
      <c r="B15" s="111">
        <v>2</v>
      </c>
      <c r="C15" s="111">
        <v>3</v>
      </c>
      <c r="D15" s="111">
        <v>4</v>
      </c>
      <c r="E15" s="111">
        <v>5</v>
      </c>
      <c r="F15" s="111">
        <v>6</v>
      </c>
      <c r="G15" s="111">
        <v>7</v>
      </c>
      <c r="H15" s="111">
        <v>8</v>
      </c>
      <c r="I15" s="111">
        <v>9</v>
      </c>
      <c r="J15" s="111">
        <v>10</v>
      </c>
      <c r="K15" s="111">
        <v>11</v>
      </c>
      <c r="L15" s="111"/>
      <c r="M15" s="111">
        <v>14</v>
      </c>
      <c r="N15" s="111"/>
      <c r="O15" s="111">
        <v>15</v>
      </c>
    </row>
    <row r="16" spans="1:15" s="16" customFormat="1" ht="33" customHeight="1">
      <c r="A16" s="112" t="s">
        <v>23</v>
      </c>
      <c r="B16" s="110">
        <v>2000</v>
      </c>
      <c r="C16" s="113">
        <f>C17+C20+C33</f>
        <v>406744</v>
      </c>
      <c r="D16" s="113">
        <f aca="true" t="shared" si="0" ref="D16:N16">D17+D20+D33</f>
        <v>351600</v>
      </c>
      <c r="E16" s="113">
        <f t="shared" si="0"/>
        <v>348400</v>
      </c>
      <c r="F16" s="113">
        <f t="shared" si="0"/>
        <v>326100</v>
      </c>
      <c r="G16" s="113">
        <f t="shared" si="0"/>
        <v>395100</v>
      </c>
      <c r="H16" s="113">
        <f t="shared" si="0"/>
        <v>609998</v>
      </c>
      <c r="I16" s="113">
        <f t="shared" si="0"/>
        <v>191140</v>
      </c>
      <c r="J16" s="113">
        <f t="shared" si="0"/>
        <v>171816</v>
      </c>
      <c r="K16" s="113">
        <f t="shared" si="0"/>
        <v>321340</v>
      </c>
      <c r="L16" s="113">
        <f t="shared" si="0"/>
        <v>330900</v>
      </c>
      <c r="M16" s="113">
        <f t="shared" si="0"/>
        <v>388243</v>
      </c>
      <c r="N16" s="113">
        <f t="shared" si="0"/>
        <v>393871</v>
      </c>
      <c r="O16" s="113">
        <f>O17+O20+O31+O33</f>
        <v>4235252</v>
      </c>
    </row>
    <row r="17" spans="1:16" s="16" customFormat="1" ht="43.5" customHeight="1">
      <c r="A17" s="112" t="s">
        <v>43</v>
      </c>
      <c r="B17" s="110">
        <v>2100</v>
      </c>
      <c r="C17" s="113">
        <f>C18+C19</f>
        <v>309244</v>
      </c>
      <c r="D17" s="113">
        <f>D18+D19</f>
        <v>317200</v>
      </c>
      <c r="E17" s="113">
        <f>E18+E19</f>
        <v>305000</v>
      </c>
      <c r="F17" s="113">
        <f aca="true" t="shared" si="1" ref="F17:N17">F18+F19</f>
        <v>292800</v>
      </c>
      <c r="G17" s="113">
        <f t="shared" si="1"/>
        <v>359900</v>
      </c>
      <c r="H17" s="113">
        <f t="shared" si="1"/>
        <v>598898</v>
      </c>
      <c r="I17" s="113">
        <f t="shared" si="1"/>
        <v>190540</v>
      </c>
      <c r="J17" s="113">
        <f t="shared" si="1"/>
        <v>161216</v>
      </c>
      <c r="K17" s="113">
        <f t="shared" si="1"/>
        <v>295240</v>
      </c>
      <c r="L17" s="113">
        <f t="shared" si="1"/>
        <v>305000</v>
      </c>
      <c r="M17" s="113">
        <f t="shared" si="1"/>
        <v>292800</v>
      </c>
      <c r="N17" s="113">
        <f t="shared" si="1"/>
        <v>312564</v>
      </c>
      <c r="O17" s="113">
        <f>O18+O19</f>
        <v>3740402</v>
      </c>
      <c r="P17" s="17"/>
    </row>
    <row r="18" spans="1:17" s="16" customFormat="1" ht="28.5" customHeight="1">
      <c r="A18" s="112" t="s">
        <v>42</v>
      </c>
      <c r="B18" s="110">
        <v>2110</v>
      </c>
      <c r="C18" s="113">
        <v>253610</v>
      </c>
      <c r="D18" s="113">
        <v>260000</v>
      </c>
      <c r="E18" s="113">
        <v>250000</v>
      </c>
      <c r="F18" s="113">
        <v>240000</v>
      </c>
      <c r="G18" s="113">
        <v>295000</v>
      </c>
      <c r="H18" s="113">
        <v>490900</v>
      </c>
      <c r="I18" s="113">
        <v>156180</v>
      </c>
      <c r="J18" s="113">
        <v>132144</v>
      </c>
      <c r="K18" s="113">
        <v>242000</v>
      </c>
      <c r="L18" s="113">
        <v>250000</v>
      </c>
      <c r="M18" s="113">
        <v>240000</v>
      </c>
      <c r="N18" s="113">
        <v>256200</v>
      </c>
      <c r="O18" s="113">
        <f>C18+D18+E18+F18+G18+H18+I18+J18+K18+L18+M18+N18</f>
        <v>3066034</v>
      </c>
      <c r="Q18" s="46"/>
    </row>
    <row r="19" spans="1:15" s="16" customFormat="1" ht="33.75" customHeight="1">
      <c r="A19" s="112" t="s">
        <v>44</v>
      </c>
      <c r="B19" s="110">
        <v>2120</v>
      </c>
      <c r="C19" s="115">
        <v>55634</v>
      </c>
      <c r="D19" s="115">
        <v>57200</v>
      </c>
      <c r="E19" s="115">
        <v>55000</v>
      </c>
      <c r="F19" s="115">
        <v>52800</v>
      </c>
      <c r="G19" s="115">
        <v>64900</v>
      </c>
      <c r="H19" s="115">
        <v>107998</v>
      </c>
      <c r="I19" s="115">
        <v>34360</v>
      </c>
      <c r="J19" s="115">
        <v>29072</v>
      </c>
      <c r="K19" s="115">
        <v>53240</v>
      </c>
      <c r="L19" s="115">
        <v>55000</v>
      </c>
      <c r="M19" s="115">
        <v>52800</v>
      </c>
      <c r="N19" s="115">
        <v>56364</v>
      </c>
      <c r="O19" s="113">
        <f>C19+D19+E19+F19+G19+H19+I19+J19+K19+L19+M19+N19</f>
        <v>674368</v>
      </c>
    </row>
    <row r="20" spans="1:15" s="16" customFormat="1" ht="33" customHeight="1">
      <c r="A20" s="112" t="s">
        <v>45</v>
      </c>
      <c r="B20" s="110">
        <v>2200</v>
      </c>
      <c r="C20" s="114">
        <f>C21+C22+C23+C24+C25+C26+C30</f>
        <v>97500</v>
      </c>
      <c r="D20" s="114">
        <f>D21+D22+D23+D24+D25+D26+D30</f>
        <v>34400</v>
      </c>
      <c r="E20" s="114">
        <f>E21+E22+E23+E24+E25+E26+E30</f>
        <v>43400</v>
      </c>
      <c r="F20" s="114">
        <f aca="true" t="shared" si="2" ref="F20:N20">F21+F22+F23+F24+F25+F26+F30</f>
        <v>33300</v>
      </c>
      <c r="G20" s="114">
        <f t="shared" si="2"/>
        <v>35200</v>
      </c>
      <c r="H20" s="114">
        <f t="shared" si="2"/>
        <v>11100</v>
      </c>
      <c r="I20" s="114">
        <f t="shared" si="2"/>
        <v>600</v>
      </c>
      <c r="J20" s="114">
        <f t="shared" si="2"/>
        <v>10600</v>
      </c>
      <c r="K20" s="114">
        <f t="shared" si="2"/>
        <v>26100</v>
      </c>
      <c r="L20" s="114">
        <f t="shared" si="2"/>
        <v>25900</v>
      </c>
      <c r="M20" s="114">
        <f t="shared" si="2"/>
        <v>95443</v>
      </c>
      <c r="N20" s="114">
        <f t="shared" si="2"/>
        <v>81307</v>
      </c>
      <c r="O20" s="113">
        <f>O21+O22+O23+O24+O25+O26+O30</f>
        <v>494850</v>
      </c>
    </row>
    <row r="21" spans="1:17" s="16" customFormat="1" ht="38.25" customHeight="1">
      <c r="A21" s="112" t="s">
        <v>36</v>
      </c>
      <c r="B21" s="110">
        <v>2210</v>
      </c>
      <c r="C21" s="116">
        <v>20000</v>
      </c>
      <c r="D21" s="116">
        <v>28000</v>
      </c>
      <c r="E21" s="116">
        <v>32000</v>
      </c>
      <c r="F21" s="116">
        <v>25000</v>
      </c>
      <c r="G21" s="116">
        <v>25000</v>
      </c>
      <c r="H21" s="116">
        <v>10000</v>
      </c>
      <c r="I21" s="116"/>
      <c r="J21" s="116">
        <v>10000</v>
      </c>
      <c r="K21" s="116">
        <v>25000</v>
      </c>
      <c r="L21" s="116">
        <v>25000</v>
      </c>
      <c r="M21" s="116">
        <v>25000</v>
      </c>
      <c r="N21" s="116">
        <v>20000</v>
      </c>
      <c r="O21" s="113">
        <f>C21+D21+E21+F21+G21+H21+I21+J21+K21+L21+M21+N21</f>
        <v>245000</v>
      </c>
      <c r="Q21" s="46"/>
    </row>
    <row r="22" spans="1:17" s="16" customFormat="1" ht="31.5" customHeight="1">
      <c r="A22" s="112" t="s">
        <v>24</v>
      </c>
      <c r="B22" s="110">
        <v>2220</v>
      </c>
      <c r="C22" s="114">
        <v>600</v>
      </c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3">
        <f>SUM(C22:N22)</f>
        <v>600</v>
      </c>
      <c r="Q22" s="46"/>
    </row>
    <row r="23" spans="1:15" s="16" customFormat="1" ht="36.75" customHeight="1">
      <c r="A23" s="112" t="s">
        <v>25</v>
      </c>
      <c r="B23" s="110">
        <v>2230</v>
      </c>
      <c r="C23" s="114">
        <v>5800</v>
      </c>
      <c r="D23" s="114">
        <v>5800</v>
      </c>
      <c r="E23" s="114">
        <v>5800</v>
      </c>
      <c r="F23" s="114">
        <v>4600</v>
      </c>
      <c r="G23" s="114">
        <v>8000</v>
      </c>
      <c r="H23" s="114"/>
      <c r="I23" s="114"/>
      <c r="J23" s="114"/>
      <c r="K23" s="114"/>
      <c r="L23" s="114"/>
      <c r="M23" s="114"/>
      <c r="N23" s="114"/>
      <c r="O23" s="113">
        <f>SUM(C23:N23)</f>
        <v>30000</v>
      </c>
    </row>
    <row r="24" spans="1:15" s="16" customFormat="1" ht="31.5" customHeight="1">
      <c r="A24" s="112" t="s">
        <v>37</v>
      </c>
      <c r="B24" s="110">
        <v>2240</v>
      </c>
      <c r="C24" s="117">
        <v>500</v>
      </c>
      <c r="D24" s="117">
        <v>500</v>
      </c>
      <c r="E24" s="117">
        <v>500</v>
      </c>
      <c r="F24" s="117">
        <v>1000</v>
      </c>
      <c r="G24" s="117">
        <v>2000</v>
      </c>
      <c r="H24" s="117">
        <v>1000</v>
      </c>
      <c r="I24" s="117">
        <v>500</v>
      </c>
      <c r="J24" s="117">
        <v>500</v>
      </c>
      <c r="K24" s="117">
        <v>1000</v>
      </c>
      <c r="L24" s="117">
        <v>800</v>
      </c>
      <c r="M24" s="117">
        <v>250</v>
      </c>
      <c r="N24" s="117">
        <v>300</v>
      </c>
      <c r="O24" s="113">
        <f>SUM(C24:N24)</f>
        <v>8850</v>
      </c>
    </row>
    <row r="25" spans="1:15" s="16" customFormat="1" ht="32.25" customHeight="1">
      <c r="A25" s="112" t="s">
        <v>26</v>
      </c>
      <c r="B25" s="110">
        <v>2250</v>
      </c>
      <c r="C25" s="114">
        <v>2500</v>
      </c>
      <c r="D25" s="114"/>
      <c r="E25" s="114">
        <v>5000</v>
      </c>
      <c r="F25" s="114">
        <v>2500</v>
      </c>
      <c r="G25" s="114"/>
      <c r="H25" s="114"/>
      <c r="I25" s="114"/>
      <c r="J25" s="114"/>
      <c r="K25" s="114"/>
      <c r="L25" s="114"/>
      <c r="M25" s="114"/>
      <c r="N25" s="114"/>
      <c r="O25" s="113">
        <f>SUM(C25:N25)</f>
        <v>10000</v>
      </c>
    </row>
    <row r="26" spans="1:15" s="16" customFormat="1" ht="44.25" customHeight="1">
      <c r="A26" s="112" t="s">
        <v>27</v>
      </c>
      <c r="B26" s="110">
        <v>2270</v>
      </c>
      <c r="C26" s="114">
        <f>C27+C28+C29</f>
        <v>68100</v>
      </c>
      <c r="D26" s="114">
        <f>D27+D28+D29</f>
        <v>100</v>
      </c>
      <c r="E26" s="114">
        <f>E27+E28+E29</f>
        <v>100</v>
      </c>
      <c r="F26" s="114">
        <f aca="true" t="shared" si="3" ref="F26:N26">F27+F28+F29</f>
        <v>200</v>
      </c>
      <c r="G26" s="114">
        <f t="shared" si="3"/>
        <v>200</v>
      </c>
      <c r="H26" s="114">
        <f t="shared" si="3"/>
        <v>100</v>
      </c>
      <c r="I26" s="114">
        <f t="shared" si="3"/>
        <v>100</v>
      </c>
      <c r="J26" s="114">
        <f t="shared" si="3"/>
        <v>100</v>
      </c>
      <c r="K26" s="114">
        <f t="shared" si="3"/>
        <v>100</v>
      </c>
      <c r="L26" s="114">
        <f t="shared" si="3"/>
        <v>100</v>
      </c>
      <c r="M26" s="114">
        <f t="shared" si="3"/>
        <v>70193</v>
      </c>
      <c r="N26" s="114">
        <f t="shared" si="3"/>
        <v>61007</v>
      </c>
      <c r="O26" s="113">
        <f>O27+O28+O29</f>
        <v>200400</v>
      </c>
    </row>
    <row r="27" spans="1:15" s="16" customFormat="1" ht="39.75" customHeight="1">
      <c r="A27" s="112" t="s">
        <v>28</v>
      </c>
      <c r="B27" s="110">
        <v>2272</v>
      </c>
      <c r="C27" s="117">
        <v>100</v>
      </c>
      <c r="D27" s="117">
        <v>100</v>
      </c>
      <c r="E27" s="117">
        <v>100</v>
      </c>
      <c r="F27" s="117">
        <v>200</v>
      </c>
      <c r="G27" s="117">
        <v>200</v>
      </c>
      <c r="H27" s="117">
        <v>100</v>
      </c>
      <c r="I27" s="117">
        <v>100</v>
      </c>
      <c r="J27" s="117">
        <v>100</v>
      </c>
      <c r="K27" s="117">
        <v>100</v>
      </c>
      <c r="L27" s="117">
        <v>100</v>
      </c>
      <c r="M27" s="117">
        <v>100</v>
      </c>
      <c r="N27" s="117">
        <v>200</v>
      </c>
      <c r="O27" s="113">
        <f>SUM(C27:N27)</f>
        <v>1500</v>
      </c>
    </row>
    <row r="28" spans="1:15" s="16" customFormat="1" ht="38.25" customHeight="1">
      <c r="A28" s="112" t="s">
        <v>29</v>
      </c>
      <c r="B28" s="110">
        <v>2273</v>
      </c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3">
        <f>C28+D28+E28+F28+G28+H28+I28+J28+K28+L28+M28+N28</f>
        <v>0</v>
      </c>
    </row>
    <row r="29" spans="1:15" s="16" customFormat="1" ht="40.5" customHeight="1">
      <c r="A29" s="112" t="s">
        <v>30</v>
      </c>
      <c r="B29" s="110">
        <v>2275</v>
      </c>
      <c r="C29" s="117">
        <v>68000</v>
      </c>
      <c r="D29" s="117"/>
      <c r="E29" s="117"/>
      <c r="F29" s="117"/>
      <c r="G29" s="117"/>
      <c r="H29" s="117"/>
      <c r="I29" s="117"/>
      <c r="J29" s="117"/>
      <c r="K29" s="117"/>
      <c r="L29" s="117"/>
      <c r="M29" s="117">
        <v>70093</v>
      </c>
      <c r="N29" s="117">
        <v>60807</v>
      </c>
      <c r="O29" s="113">
        <f>SUM(C29:N29)</f>
        <v>198900</v>
      </c>
    </row>
    <row r="30" spans="1:15" s="16" customFormat="1" ht="63" customHeight="1">
      <c r="A30" s="112" t="s">
        <v>56</v>
      </c>
      <c r="B30" s="110">
        <v>2282</v>
      </c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3">
        <f>SUM(C30:N30)</f>
        <v>0</v>
      </c>
    </row>
    <row r="31" spans="1:15" s="16" customFormat="1" ht="26.25" customHeight="1" hidden="1">
      <c r="A31" s="112" t="s">
        <v>46</v>
      </c>
      <c r="B31" s="110">
        <v>2700</v>
      </c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3">
        <f>SUM(C31:N31)</f>
        <v>0</v>
      </c>
    </row>
    <row r="32" spans="1:15" s="16" customFormat="1" ht="33.75" customHeight="1" hidden="1">
      <c r="A32" s="112" t="s">
        <v>57</v>
      </c>
      <c r="B32" s="110">
        <v>2730</v>
      </c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3">
        <f>SUM(C32:N32)</f>
        <v>0</v>
      </c>
    </row>
    <row r="33" spans="1:17" s="16" customFormat="1" ht="39.75" customHeight="1">
      <c r="A33" s="112" t="s">
        <v>54</v>
      </c>
      <c r="B33" s="110">
        <v>2800</v>
      </c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3">
        <f>C33+D33+E33+F33+G33+H33+I33+J33+K33+L33+M33+N33</f>
        <v>0</v>
      </c>
      <c r="Q33" s="119"/>
    </row>
    <row r="34" spans="1:17" s="16" customFormat="1" ht="40.5" customHeight="1">
      <c r="A34" s="110" t="s">
        <v>39</v>
      </c>
      <c r="B34" s="110"/>
      <c r="C34" s="113">
        <f>C16</f>
        <v>406744</v>
      </c>
      <c r="D34" s="113">
        <f>D16</f>
        <v>351600</v>
      </c>
      <c r="E34" s="113">
        <f>E16</f>
        <v>348400</v>
      </c>
      <c r="F34" s="113">
        <f aca="true" t="shared" si="4" ref="F34:N34">F16</f>
        <v>326100</v>
      </c>
      <c r="G34" s="113">
        <f t="shared" si="4"/>
        <v>395100</v>
      </c>
      <c r="H34" s="113">
        <f t="shared" si="4"/>
        <v>609998</v>
      </c>
      <c r="I34" s="113">
        <f t="shared" si="4"/>
        <v>191140</v>
      </c>
      <c r="J34" s="113">
        <f t="shared" si="4"/>
        <v>171816</v>
      </c>
      <c r="K34" s="113">
        <f t="shared" si="4"/>
        <v>321340</v>
      </c>
      <c r="L34" s="113">
        <f t="shared" si="4"/>
        <v>330900</v>
      </c>
      <c r="M34" s="113">
        <f t="shared" si="4"/>
        <v>388243</v>
      </c>
      <c r="N34" s="113">
        <f t="shared" si="4"/>
        <v>393871</v>
      </c>
      <c r="O34" s="113">
        <f>O16</f>
        <v>4235252</v>
      </c>
      <c r="Q34" s="69"/>
    </row>
    <row r="35" spans="1:15" s="16" customFormat="1" ht="24.75" customHeight="1">
      <c r="A35" s="18"/>
      <c r="B35" s="18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</row>
    <row r="36" spans="3:14" ht="23.25">
      <c r="C36" s="5"/>
      <c r="D36" s="48" t="s">
        <v>103</v>
      </c>
      <c r="E36" s="48"/>
      <c r="F36" s="48"/>
      <c r="G36" s="48"/>
      <c r="H36" s="48"/>
      <c r="I36" s="144" t="s">
        <v>104</v>
      </c>
      <c r="J36" s="144"/>
      <c r="K36" s="5"/>
      <c r="L36" s="20"/>
      <c r="N36" s="20"/>
    </row>
    <row r="37" spans="3:11" ht="18.75" customHeight="1">
      <c r="C37" s="5"/>
      <c r="D37" s="48"/>
      <c r="E37" s="48"/>
      <c r="F37" s="48"/>
      <c r="G37" s="48"/>
      <c r="H37" s="48"/>
      <c r="I37" s="48"/>
      <c r="J37" s="48"/>
      <c r="K37" s="5"/>
    </row>
    <row r="38" spans="3:11" ht="18.75" customHeight="1">
      <c r="C38" s="5"/>
      <c r="D38" s="48"/>
      <c r="E38" s="48"/>
      <c r="F38" s="48"/>
      <c r="G38" s="48"/>
      <c r="H38" s="48"/>
      <c r="I38" s="48"/>
      <c r="J38" s="48"/>
      <c r="K38" s="5"/>
    </row>
    <row r="39" spans="3:14" s="13" customFormat="1" ht="27" customHeight="1">
      <c r="C39" s="10"/>
      <c r="D39" s="65" t="s">
        <v>20</v>
      </c>
      <c r="E39" s="65"/>
      <c r="F39" s="139" t="s">
        <v>34</v>
      </c>
      <c r="G39" s="139"/>
      <c r="H39" s="139"/>
      <c r="I39" s="139" t="s">
        <v>106</v>
      </c>
      <c r="J39" s="139"/>
      <c r="K39" s="43"/>
      <c r="N39" s="39"/>
    </row>
    <row r="40" spans="3:11" ht="20.25">
      <c r="C40" s="5"/>
      <c r="D40" s="5"/>
      <c r="E40" s="5"/>
      <c r="F40" s="5"/>
      <c r="G40" s="5"/>
      <c r="H40" s="5"/>
      <c r="I40" s="5"/>
      <c r="J40" s="5"/>
      <c r="K40" s="5"/>
    </row>
    <row r="47" ht="18">
      <c r="L47" s="20"/>
    </row>
  </sheetData>
  <sheetProtection/>
  <mergeCells count="11">
    <mergeCell ref="J1:O1"/>
    <mergeCell ref="L2:N2"/>
    <mergeCell ref="J3:O3"/>
    <mergeCell ref="A5:P5"/>
    <mergeCell ref="I39:J39"/>
    <mergeCell ref="I12:O12"/>
    <mergeCell ref="F39:H39"/>
    <mergeCell ref="C7:K7"/>
    <mergeCell ref="C8:K8"/>
    <mergeCell ref="C9:K9"/>
    <mergeCell ref="I36:J36"/>
  </mergeCells>
  <printOptions horizontalCentered="1"/>
  <pageMargins left="0" right="0" top="0" bottom="0" header="0" footer="0"/>
  <pageSetup horizontalDpi="600" verticalDpi="600" orientation="landscape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7"/>
  <sheetViews>
    <sheetView view="pageBreakPreview" zoomScale="50" zoomScaleSheetLayoutView="50" zoomScalePageLayoutView="0" workbookViewId="0" topLeftCell="B4">
      <selection activeCell="J39" sqref="J39"/>
    </sheetView>
  </sheetViews>
  <sheetFormatPr defaultColWidth="9.375" defaultRowHeight="12.75"/>
  <cols>
    <col min="1" max="1" width="63.625" style="11" customWidth="1"/>
    <col min="2" max="2" width="9.75390625" style="11" customWidth="1"/>
    <col min="3" max="3" width="16.00390625" style="11" customWidth="1"/>
    <col min="4" max="4" width="14.125" style="11" customWidth="1"/>
    <col min="5" max="5" width="14.375" style="11" customWidth="1"/>
    <col min="6" max="6" width="14.25390625" style="11" customWidth="1"/>
    <col min="7" max="7" width="14.625" style="11" customWidth="1"/>
    <col min="8" max="8" width="14.875" style="11" customWidth="1"/>
    <col min="9" max="9" width="14.625" style="11" customWidth="1"/>
    <col min="10" max="10" width="15.00390625" style="11" customWidth="1"/>
    <col min="11" max="11" width="14.375" style="11" customWidth="1"/>
    <col min="12" max="12" width="14.625" style="11" customWidth="1"/>
    <col min="13" max="13" width="15.375" style="11" customWidth="1"/>
    <col min="14" max="14" width="16.00390625" style="11" customWidth="1"/>
    <col min="15" max="15" width="18.25390625" style="11" customWidth="1"/>
    <col min="16" max="16" width="9.375" style="11" customWidth="1"/>
    <col min="17" max="17" width="17.00390625" style="11" customWidth="1"/>
    <col min="18" max="16384" width="9.375" style="11" customWidth="1"/>
  </cols>
  <sheetData>
    <row r="1" spans="10:15" ht="18">
      <c r="J1" s="145"/>
      <c r="K1" s="145"/>
      <c r="L1" s="145"/>
      <c r="M1" s="145"/>
      <c r="N1" s="145"/>
      <c r="O1" s="145"/>
    </row>
    <row r="3" spans="1:18" ht="20.25">
      <c r="A3" s="146" t="s">
        <v>86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</row>
    <row r="4" spans="1:17" ht="20.25" customHeight="1">
      <c r="A4" s="149" t="s">
        <v>53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</row>
    <row r="5" spans="3:13" ht="18">
      <c r="C5" s="141" t="s">
        <v>0</v>
      </c>
      <c r="D5" s="141"/>
      <c r="E5" s="141"/>
      <c r="F5" s="141"/>
      <c r="G5" s="141"/>
      <c r="H5" s="141"/>
      <c r="I5" s="141"/>
      <c r="J5" s="141"/>
      <c r="K5" s="141"/>
      <c r="L5" s="141"/>
      <c r="M5" s="141"/>
    </row>
    <row r="6" spans="3:13" ht="18">
      <c r="C6" s="142" t="s">
        <v>32</v>
      </c>
      <c r="D6" s="142"/>
      <c r="E6" s="142"/>
      <c r="F6" s="142"/>
      <c r="G6" s="142"/>
      <c r="H6" s="142"/>
      <c r="I6" s="142"/>
      <c r="J6" s="142"/>
      <c r="K6" s="142"/>
      <c r="L6" s="142"/>
      <c r="M6" s="142"/>
    </row>
    <row r="7" spans="3:14" ht="18">
      <c r="C7" s="141" t="s">
        <v>1</v>
      </c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20"/>
    </row>
    <row r="8" spans="1:4" ht="18">
      <c r="A8" s="11" t="s">
        <v>2</v>
      </c>
      <c r="B8" s="14"/>
      <c r="C8" s="14" t="s">
        <v>21</v>
      </c>
      <c r="D8" s="14"/>
    </row>
    <row r="9" spans="1:15" ht="20.25">
      <c r="A9" s="37" t="s">
        <v>52</v>
      </c>
      <c r="B9" s="37"/>
      <c r="C9" s="38"/>
      <c r="D9" s="38"/>
      <c r="E9" s="38"/>
      <c r="F9" s="37"/>
      <c r="G9" s="37"/>
      <c r="H9" s="37"/>
      <c r="I9" s="37"/>
      <c r="J9" s="37"/>
      <c r="K9" s="37"/>
      <c r="L9" s="14"/>
      <c r="M9" s="14"/>
      <c r="N9" s="14"/>
      <c r="O9" s="14"/>
    </row>
    <row r="10" spans="1:22" ht="43.5" customHeight="1">
      <c r="A10" s="11" t="s">
        <v>4</v>
      </c>
      <c r="F10" s="5"/>
      <c r="G10" s="2"/>
      <c r="H10" s="1">
        <v>1011090</v>
      </c>
      <c r="I10" s="140" t="s">
        <v>87</v>
      </c>
      <c r="J10" s="140"/>
      <c r="K10" s="140"/>
      <c r="L10" s="140"/>
      <c r="M10" s="140"/>
      <c r="N10" s="140"/>
      <c r="O10" s="140"/>
      <c r="P10" s="120"/>
      <c r="Q10" s="120"/>
      <c r="R10" s="120"/>
      <c r="S10" s="120"/>
      <c r="T10" s="120"/>
      <c r="U10" s="120"/>
      <c r="V10" s="120"/>
    </row>
    <row r="11" ht="18">
      <c r="N11" s="12" t="s">
        <v>31</v>
      </c>
    </row>
    <row r="12" spans="1:15" s="16" customFormat="1" ht="41.25" customHeight="1">
      <c r="A12" s="15" t="s">
        <v>19</v>
      </c>
      <c r="B12" s="15" t="s">
        <v>5</v>
      </c>
      <c r="C12" s="15" t="s">
        <v>6</v>
      </c>
      <c r="D12" s="15" t="s">
        <v>7</v>
      </c>
      <c r="E12" s="15" t="s">
        <v>8</v>
      </c>
      <c r="F12" s="15" t="s">
        <v>9</v>
      </c>
      <c r="G12" s="15" t="s">
        <v>10</v>
      </c>
      <c r="H12" s="15" t="s">
        <v>11</v>
      </c>
      <c r="I12" s="15" t="s">
        <v>12</v>
      </c>
      <c r="J12" s="15" t="s">
        <v>13</v>
      </c>
      <c r="K12" s="15" t="s">
        <v>14</v>
      </c>
      <c r="L12" s="15" t="s">
        <v>15</v>
      </c>
      <c r="M12" s="15" t="s">
        <v>16</v>
      </c>
      <c r="N12" s="15" t="s">
        <v>17</v>
      </c>
      <c r="O12" s="15" t="s">
        <v>35</v>
      </c>
    </row>
    <row r="13" spans="1:15" s="16" customFormat="1" ht="18">
      <c r="A13" s="15">
        <v>1</v>
      </c>
      <c r="B13" s="15">
        <v>2</v>
      </c>
      <c r="C13" s="15">
        <v>3</v>
      </c>
      <c r="D13" s="15">
        <v>4</v>
      </c>
      <c r="E13" s="15">
        <v>5</v>
      </c>
      <c r="F13" s="15">
        <v>6</v>
      </c>
      <c r="G13" s="15">
        <v>7</v>
      </c>
      <c r="H13" s="15">
        <v>8</v>
      </c>
      <c r="I13" s="15">
        <v>9</v>
      </c>
      <c r="J13" s="15">
        <v>10</v>
      </c>
      <c r="K13" s="15">
        <v>11</v>
      </c>
      <c r="L13" s="15">
        <v>12</v>
      </c>
      <c r="M13" s="15">
        <v>13</v>
      </c>
      <c r="N13" s="15">
        <v>14</v>
      </c>
      <c r="O13" s="15"/>
    </row>
    <row r="14" spans="1:17" s="16" customFormat="1" ht="36" customHeight="1">
      <c r="A14" s="60" t="s">
        <v>23</v>
      </c>
      <c r="B14" s="62">
        <v>2000</v>
      </c>
      <c r="C14" s="67">
        <f>C15+C18</f>
        <v>41540</v>
      </c>
      <c r="D14" s="67">
        <f>D15+D18</f>
        <v>40140</v>
      </c>
      <c r="E14" s="67">
        <f>E15+E18</f>
        <v>45940</v>
      </c>
      <c r="F14" s="67">
        <f aca="true" t="shared" si="0" ref="F14:N14">F15+F18</f>
        <v>43940</v>
      </c>
      <c r="G14" s="67">
        <f t="shared" si="0"/>
        <v>61860</v>
      </c>
      <c r="H14" s="67">
        <f t="shared" si="0"/>
        <v>98000</v>
      </c>
      <c r="I14" s="67">
        <f t="shared" si="0"/>
        <v>38100</v>
      </c>
      <c r="J14" s="67">
        <f t="shared" si="0"/>
        <v>19500</v>
      </c>
      <c r="K14" s="67">
        <f t="shared" si="0"/>
        <v>43200</v>
      </c>
      <c r="L14" s="67">
        <f t="shared" si="0"/>
        <v>47100</v>
      </c>
      <c r="M14" s="67">
        <f t="shared" si="0"/>
        <v>43500</v>
      </c>
      <c r="N14" s="67">
        <f t="shared" si="0"/>
        <v>50680</v>
      </c>
      <c r="O14" s="67">
        <f>O15+O18</f>
        <v>573500</v>
      </c>
      <c r="Q14" s="46">
        <f>C14+D14+E14+F14+G14+H14+I14+J14+K14+L14+M14+N14</f>
        <v>573500</v>
      </c>
    </row>
    <row r="15" spans="1:15" s="16" customFormat="1" ht="39" customHeight="1">
      <c r="A15" s="60" t="s">
        <v>43</v>
      </c>
      <c r="B15" s="62">
        <v>2100</v>
      </c>
      <c r="C15" s="67">
        <f>C16+C17</f>
        <v>39040</v>
      </c>
      <c r="D15" s="67">
        <f>D16+D17</f>
        <v>39040</v>
      </c>
      <c r="E15" s="67">
        <f>E16+E17</f>
        <v>39040</v>
      </c>
      <c r="F15" s="67">
        <f aca="true" t="shared" si="1" ref="F15:N15">F16+F17</f>
        <v>39040</v>
      </c>
      <c r="G15" s="67">
        <f t="shared" si="1"/>
        <v>46360</v>
      </c>
      <c r="H15" s="67">
        <f t="shared" si="1"/>
        <v>97600</v>
      </c>
      <c r="I15" s="67">
        <f t="shared" si="1"/>
        <v>36600</v>
      </c>
      <c r="J15" s="67">
        <f t="shared" si="1"/>
        <v>18300</v>
      </c>
      <c r="K15" s="67">
        <f t="shared" si="1"/>
        <v>42700</v>
      </c>
      <c r="L15" s="67">
        <f t="shared" si="1"/>
        <v>42700</v>
      </c>
      <c r="M15" s="67">
        <f t="shared" si="1"/>
        <v>42700</v>
      </c>
      <c r="N15" s="67">
        <f t="shared" si="1"/>
        <v>46380</v>
      </c>
      <c r="O15" s="67">
        <f aca="true" t="shared" si="2" ref="O15:O23">SUM(C15:N15)</f>
        <v>529500</v>
      </c>
    </row>
    <row r="16" spans="1:15" s="16" customFormat="1" ht="28.5" customHeight="1">
      <c r="A16" s="60" t="s">
        <v>42</v>
      </c>
      <c r="B16" s="62">
        <v>2110</v>
      </c>
      <c r="C16" s="67">
        <v>32000</v>
      </c>
      <c r="D16" s="67">
        <v>32000</v>
      </c>
      <c r="E16" s="67">
        <v>32000</v>
      </c>
      <c r="F16" s="67">
        <v>32000</v>
      </c>
      <c r="G16" s="67">
        <v>38000</v>
      </c>
      <c r="H16" s="67">
        <v>80000</v>
      </c>
      <c r="I16" s="67">
        <v>30000</v>
      </c>
      <c r="J16" s="67">
        <v>15000</v>
      </c>
      <c r="K16" s="67">
        <v>35000</v>
      </c>
      <c r="L16" s="67">
        <v>35000</v>
      </c>
      <c r="M16" s="67">
        <v>35000</v>
      </c>
      <c r="N16" s="67">
        <v>38000</v>
      </c>
      <c r="O16" s="67">
        <f t="shared" si="2"/>
        <v>434000</v>
      </c>
    </row>
    <row r="17" spans="1:15" s="16" customFormat="1" ht="32.25" customHeight="1">
      <c r="A17" s="60" t="s">
        <v>44</v>
      </c>
      <c r="B17" s="62">
        <v>2120</v>
      </c>
      <c r="C17" s="67">
        <f>C16*0.22</f>
        <v>7040</v>
      </c>
      <c r="D17" s="67">
        <f aca="true" t="shared" si="3" ref="D17:M17">D16*0.22</f>
        <v>7040</v>
      </c>
      <c r="E17" s="67">
        <f t="shared" si="3"/>
        <v>7040</v>
      </c>
      <c r="F17" s="67">
        <f t="shared" si="3"/>
        <v>7040</v>
      </c>
      <c r="G17" s="67">
        <f t="shared" si="3"/>
        <v>8360</v>
      </c>
      <c r="H17" s="67">
        <f t="shared" si="3"/>
        <v>17600</v>
      </c>
      <c r="I17" s="67">
        <f t="shared" si="3"/>
        <v>6600</v>
      </c>
      <c r="J17" s="67">
        <f t="shared" si="3"/>
        <v>3300</v>
      </c>
      <c r="K17" s="67">
        <f t="shared" si="3"/>
        <v>7700</v>
      </c>
      <c r="L17" s="67">
        <f t="shared" si="3"/>
        <v>7700</v>
      </c>
      <c r="M17" s="67">
        <f t="shared" si="3"/>
        <v>7700</v>
      </c>
      <c r="N17" s="67">
        <v>8380</v>
      </c>
      <c r="O17" s="67">
        <f>C17+D17+E17+F17+G17+H17+I17+J17+K17+L17+M17+N17</f>
        <v>95500</v>
      </c>
    </row>
    <row r="18" spans="1:15" s="16" customFormat="1" ht="27.75" customHeight="1">
      <c r="A18" s="60" t="s">
        <v>45</v>
      </c>
      <c r="B18" s="62">
        <v>2200</v>
      </c>
      <c r="C18" s="67">
        <f>C23</f>
        <v>2500</v>
      </c>
      <c r="D18" s="67">
        <f>D19+D20+D21+D22+D23</f>
        <v>1100</v>
      </c>
      <c r="E18" s="67">
        <f aca="true" t="shared" si="4" ref="E18:N18">E19+E20+E21+E22+E23</f>
        <v>6900</v>
      </c>
      <c r="F18" s="67">
        <f t="shared" si="4"/>
        <v>4900</v>
      </c>
      <c r="G18" s="67">
        <f t="shared" si="4"/>
        <v>15500</v>
      </c>
      <c r="H18" s="67">
        <f t="shared" si="4"/>
        <v>400</v>
      </c>
      <c r="I18" s="67">
        <f t="shared" si="4"/>
        <v>1500</v>
      </c>
      <c r="J18" s="67">
        <f t="shared" si="4"/>
        <v>1200</v>
      </c>
      <c r="K18" s="67">
        <f t="shared" si="4"/>
        <v>500</v>
      </c>
      <c r="L18" s="67">
        <f t="shared" si="4"/>
        <v>4400</v>
      </c>
      <c r="M18" s="67">
        <f t="shared" si="4"/>
        <v>800</v>
      </c>
      <c r="N18" s="67">
        <f t="shared" si="4"/>
        <v>4300</v>
      </c>
      <c r="O18" s="67">
        <f t="shared" si="2"/>
        <v>44000</v>
      </c>
    </row>
    <row r="19" spans="1:15" s="16" customFormat="1" ht="38.25" customHeight="1">
      <c r="A19" s="60" t="s">
        <v>36</v>
      </c>
      <c r="B19" s="62">
        <v>2210</v>
      </c>
      <c r="C19" s="67"/>
      <c r="D19" s="67">
        <v>500</v>
      </c>
      <c r="E19" s="67">
        <v>3300</v>
      </c>
      <c r="F19" s="67">
        <v>100</v>
      </c>
      <c r="G19" s="67">
        <v>1000</v>
      </c>
      <c r="H19" s="67">
        <v>400</v>
      </c>
      <c r="I19" s="67">
        <v>1500</v>
      </c>
      <c r="J19" s="67">
        <v>1200</v>
      </c>
      <c r="K19" s="67">
        <v>500</v>
      </c>
      <c r="L19" s="67">
        <v>400</v>
      </c>
      <c r="M19" s="67">
        <v>800</v>
      </c>
      <c r="N19" s="67">
        <v>300</v>
      </c>
      <c r="O19" s="67">
        <f t="shared" si="2"/>
        <v>10000</v>
      </c>
    </row>
    <row r="20" spans="1:15" s="16" customFormat="1" ht="30.75" customHeight="1">
      <c r="A20" s="60" t="s">
        <v>24</v>
      </c>
      <c r="B20" s="62">
        <v>2220</v>
      </c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</row>
    <row r="21" spans="1:15" s="16" customFormat="1" ht="24.75" customHeight="1">
      <c r="A21" s="60" t="s">
        <v>25</v>
      </c>
      <c r="B21" s="62">
        <v>2230</v>
      </c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</row>
    <row r="22" spans="1:15" s="16" customFormat="1" ht="30" customHeight="1">
      <c r="A22" s="60" t="s">
        <v>37</v>
      </c>
      <c r="B22" s="62">
        <v>2240</v>
      </c>
      <c r="C22" s="67"/>
      <c r="D22" s="67"/>
      <c r="E22" s="67">
        <v>3000</v>
      </c>
      <c r="F22" s="67">
        <v>2300</v>
      </c>
      <c r="G22" s="67">
        <v>11700</v>
      </c>
      <c r="H22" s="67"/>
      <c r="I22" s="67"/>
      <c r="J22" s="67"/>
      <c r="K22" s="67"/>
      <c r="L22" s="67">
        <v>4000</v>
      </c>
      <c r="M22" s="67"/>
      <c r="N22" s="67">
        <v>4000</v>
      </c>
      <c r="O22" s="67">
        <f t="shared" si="2"/>
        <v>25000</v>
      </c>
    </row>
    <row r="23" spans="1:15" s="16" customFormat="1" ht="39" customHeight="1">
      <c r="A23" s="60" t="s">
        <v>26</v>
      </c>
      <c r="B23" s="62">
        <v>2250</v>
      </c>
      <c r="C23" s="67">
        <v>2500</v>
      </c>
      <c r="D23" s="67">
        <v>600</v>
      </c>
      <c r="E23" s="67">
        <v>600</v>
      </c>
      <c r="F23" s="67">
        <v>2500</v>
      </c>
      <c r="G23" s="67">
        <v>2800</v>
      </c>
      <c r="H23" s="67"/>
      <c r="I23" s="67"/>
      <c r="J23" s="67"/>
      <c r="K23" s="67"/>
      <c r="L23" s="67"/>
      <c r="M23" s="67"/>
      <c r="N23" s="67"/>
      <c r="O23" s="67">
        <f t="shared" si="2"/>
        <v>9000</v>
      </c>
    </row>
    <row r="24" spans="1:15" s="16" customFormat="1" ht="29.25" customHeight="1">
      <c r="A24" s="60" t="s">
        <v>27</v>
      </c>
      <c r="B24" s="62">
        <v>2270</v>
      </c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</row>
    <row r="25" spans="1:15" s="16" customFormat="1" ht="35.25" customHeight="1">
      <c r="A25" s="60" t="s">
        <v>28</v>
      </c>
      <c r="B25" s="62">
        <v>2272</v>
      </c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</row>
    <row r="26" spans="1:15" s="16" customFormat="1" ht="33.75" customHeight="1">
      <c r="A26" s="60" t="s">
        <v>29</v>
      </c>
      <c r="B26" s="62">
        <v>2273</v>
      </c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</row>
    <row r="27" spans="1:15" s="16" customFormat="1" ht="29.25" customHeight="1">
      <c r="A27" s="60" t="s">
        <v>30</v>
      </c>
      <c r="B27" s="62">
        <v>2275</v>
      </c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</row>
    <row r="28" spans="1:15" s="16" customFormat="1" ht="27.75" customHeight="1">
      <c r="A28" s="60" t="s">
        <v>46</v>
      </c>
      <c r="B28" s="62">
        <v>2700</v>
      </c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</row>
    <row r="29" spans="1:15" s="16" customFormat="1" ht="28.5" customHeight="1">
      <c r="A29" s="60" t="s">
        <v>47</v>
      </c>
      <c r="B29" s="62">
        <v>2730</v>
      </c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</row>
    <row r="30" spans="1:15" s="16" customFormat="1" ht="27" customHeight="1">
      <c r="A30" s="61" t="s">
        <v>39</v>
      </c>
      <c r="B30" s="63"/>
      <c r="C30" s="67">
        <f>C14</f>
        <v>41540</v>
      </c>
      <c r="D30" s="67">
        <f>D14</f>
        <v>40140</v>
      </c>
      <c r="E30" s="67">
        <f>E14</f>
        <v>45940</v>
      </c>
      <c r="F30" s="67">
        <f aca="true" t="shared" si="5" ref="F30:O30">F14</f>
        <v>43940</v>
      </c>
      <c r="G30" s="67">
        <f t="shared" si="5"/>
        <v>61860</v>
      </c>
      <c r="H30" s="67">
        <f t="shared" si="5"/>
        <v>98000</v>
      </c>
      <c r="I30" s="67">
        <f t="shared" si="5"/>
        <v>38100</v>
      </c>
      <c r="J30" s="67">
        <f t="shared" si="5"/>
        <v>19500</v>
      </c>
      <c r="K30" s="67">
        <f t="shared" si="5"/>
        <v>43200</v>
      </c>
      <c r="L30" s="67">
        <f t="shared" si="5"/>
        <v>47100</v>
      </c>
      <c r="M30" s="67">
        <f t="shared" si="5"/>
        <v>43500</v>
      </c>
      <c r="N30" s="67">
        <f t="shared" si="5"/>
        <v>50680</v>
      </c>
      <c r="O30" s="67">
        <f t="shared" si="5"/>
        <v>573500</v>
      </c>
    </row>
    <row r="31" spans="1:17" s="16" customFormat="1" ht="19.5" customHeight="1">
      <c r="A31" s="53"/>
      <c r="B31" s="36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Q31" s="46"/>
    </row>
    <row r="32" spans="1:15" s="16" customFormat="1" ht="24" customHeight="1">
      <c r="A32" s="18"/>
      <c r="B32" s="18"/>
      <c r="C32" s="19"/>
      <c r="D32" s="5" t="s">
        <v>60</v>
      </c>
      <c r="E32" s="5"/>
      <c r="F32" s="5"/>
      <c r="G32" s="5"/>
      <c r="H32" s="5"/>
      <c r="I32" s="5"/>
      <c r="J32" s="5"/>
      <c r="K32" s="5"/>
      <c r="L32" s="19"/>
      <c r="M32" s="19"/>
      <c r="N32" s="19"/>
      <c r="O32" s="19"/>
    </row>
    <row r="33" spans="1:15" s="16" customFormat="1" ht="24" customHeight="1">
      <c r="A33" s="18"/>
      <c r="B33" s="18"/>
      <c r="C33" s="19"/>
      <c r="D33" s="5"/>
      <c r="E33" s="5"/>
      <c r="F33" s="5"/>
      <c r="G33" s="5"/>
      <c r="H33" s="5"/>
      <c r="I33" s="5"/>
      <c r="J33" s="5"/>
      <c r="K33" s="5"/>
      <c r="L33" s="19"/>
      <c r="M33" s="19"/>
      <c r="N33" s="19"/>
      <c r="O33" s="19"/>
    </row>
    <row r="34" spans="4:11" ht="20.25">
      <c r="D34" s="5"/>
      <c r="E34" s="5"/>
      <c r="F34" s="5"/>
      <c r="G34" s="5"/>
      <c r="H34" s="5"/>
      <c r="I34" s="5"/>
      <c r="J34" s="5"/>
      <c r="K34" s="5"/>
    </row>
    <row r="35" spans="4:12" ht="26.25" customHeight="1">
      <c r="D35" s="43" t="s">
        <v>20</v>
      </c>
      <c r="E35" s="43"/>
      <c r="F35" s="43"/>
      <c r="G35" s="56" t="s">
        <v>40</v>
      </c>
      <c r="H35" s="56"/>
      <c r="I35" s="43" t="s">
        <v>92</v>
      </c>
      <c r="J35" s="43"/>
      <c r="K35" s="43"/>
      <c r="L35" s="43"/>
    </row>
    <row r="36" spans="4:12" ht="20.25">
      <c r="D36" s="5"/>
      <c r="E36" s="5"/>
      <c r="F36" s="5"/>
      <c r="G36" s="54"/>
      <c r="H36" s="54"/>
      <c r="I36" s="147"/>
      <c r="J36" s="148"/>
      <c r="K36" s="148"/>
      <c r="L36" s="21"/>
    </row>
    <row r="37" spans="7:12" ht="18">
      <c r="G37" s="13"/>
      <c r="H37" s="13"/>
      <c r="I37" s="13"/>
      <c r="J37" s="13"/>
      <c r="K37" s="13"/>
      <c r="L37" s="13"/>
    </row>
  </sheetData>
  <sheetProtection/>
  <mergeCells count="8">
    <mergeCell ref="C7:M7"/>
    <mergeCell ref="I36:K36"/>
    <mergeCell ref="J1:O1"/>
    <mergeCell ref="C5:M5"/>
    <mergeCell ref="C6:M6"/>
    <mergeCell ref="A4:Q4"/>
    <mergeCell ref="A3:R3"/>
    <mergeCell ref="I10:O10"/>
  </mergeCells>
  <printOptions horizontalCentered="1"/>
  <pageMargins left="0" right="0" top="0" bottom="0" header="0" footer="0"/>
  <pageSetup horizontalDpi="600" verticalDpi="600" orientation="landscape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3"/>
  <sheetViews>
    <sheetView view="pageBreakPreview" zoomScale="50" zoomScaleSheetLayoutView="50" zoomScalePageLayoutView="0" workbookViewId="0" topLeftCell="B1">
      <selection activeCell="H10" sqref="H10"/>
    </sheetView>
  </sheetViews>
  <sheetFormatPr defaultColWidth="9.375" defaultRowHeight="12.75"/>
  <cols>
    <col min="1" max="1" width="62.875" style="5" customWidth="1"/>
    <col min="2" max="2" width="16.25390625" style="5" customWidth="1"/>
    <col min="3" max="3" width="15.875" style="5" customWidth="1"/>
    <col min="4" max="4" width="16.25390625" style="5" customWidth="1"/>
    <col min="5" max="5" width="15.625" style="5" customWidth="1"/>
    <col min="6" max="6" width="14.25390625" style="5" customWidth="1"/>
    <col min="7" max="7" width="14.875" style="5" customWidth="1"/>
    <col min="8" max="8" width="17.375" style="5" customWidth="1"/>
    <col min="9" max="10" width="14.375" style="5" customWidth="1"/>
    <col min="11" max="11" width="16.00390625" style="5" customWidth="1"/>
    <col min="12" max="12" width="15.75390625" style="5" customWidth="1"/>
    <col min="13" max="13" width="16.375" style="5" customWidth="1"/>
    <col min="14" max="14" width="15.125" style="5" customWidth="1"/>
    <col min="15" max="15" width="15.875" style="5" hidden="1" customWidth="1"/>
    <col min="16" max="16" width="16.625" style="5" customWidth="1"/>
    <col min="17" max="17" width="9.375" style="5" customWidth="1"/>
    <col min="18" max="18" width="13.375" style="5" customWidth="1"/>
    <col min="19" max="16384" width="9.375" style="5" customWidth="1"/>
  </cols>
  <sheetData>
    <row r="1" spans="10:16" ht="20.25">
      <c r="J1" s="152"/>
      <c r="K1" s="152"/>
      <c r="L1" s="152"/>
      <c r="M1" s="152"/>
      <c r="N1" s="152"/>
      <c r="O1" s="152"/>
      <c r="P1" s="152"/>
    </row>
    <row r="3" spans="1:16" ht="20.25">
      <c r="A3" s="146" t="s">
        <v>86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</row>
    <row r="4" spans="1:16" ht="23.25">
      <c r="A4" s="149" t="s">
        <v>53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</row>
    <row r="5" spans="3:11" ht="20.25">
      <c r="C5" s="151" t="s">
        <v>0</v>
      </c>
      <c r="D5" s="151"/>
      <c r="E5" s="151"/>
      <c r="F5" s="151"/>
      <c r="G5" s="151"/>
      <c r="H5" s="151"/>
      <c r="I5" s="151"/>
      <c r="J5" s="151"/>
      <c r="K5" s="151"/>
    </row>
    <row r="6" spans="3:11" ht="20.25">
      <c r="C6" s="150" t="s">
        <v>32</v>
      </c>
      <c r="D6" s="150"/>
      <c r="E6" s="150"/>
      <c r="F6" s="150"/>
      <c r="G6" s="150"/>
      <c r="H6" s="150"/>
      <c r="I6" s="150"/>
      <c r="J6" s="150"/>
      <c r="K6" s="150"/>
    </row>
    <row r="7" spans="3:14" ht="20.25">
      <c r="C7" s="151" t="s">
        <v>1</v>
      </c>
      <c r="D7" s="151"/>
      <c r="E7" s="151"/>
      <c r="F7" s="151"/>
      <c r="G7" s="151"/>
      <c r="H7" s="151"/>
      <c r="I7" s="151"/>
      <c r="J7" s="151"/>
      <c r="K7" s="151"/>
      <c r="N7" s="9"/>
    </row>
    <row r="8" spans="1:4" ht="29.25" customHeight="1">
      <c r="A8" s="5" t="s">
        <v>2</v>
      </c>
      <c r="B8" s="4"/>
      <c r="C8" s="4" t="s">
        <v>21</v>
      </c>
      <c r="D8" s="4"/>
    </row>
    <row r="9" spans="1:16" ht="20.25">
      <c r="A9" s="37" t="s">
        <v>52</v>
      </c>
      <c r="B9" s="37"/>
      <c r="C9" s="38"/>
      <c r="D9" s="38"/>
      <c r="E9" s="38"/>
      <c r="F9" s="37"/>
      <c r="G9" s="37"/>
      <c r="H9" s="37"/>
      <c r="I9" s="37"/>
      <c r="J9" s="37"/>
      <c r="K9" s="37"/>
      <c r="L9" s="14"/>
      <c r="M9" s="4"/>
      <c r="N9" s="4"/>
      <c r="O9" s="4"/>
      <c r="P9" s="4"/>
    </row>
    <row r="10" spans="1:21" ht="54.75" customHeight="1">
      <c r="A10" s="5" t="s">
        <v>4</v>
      </c>
      <c r="G10" s="2"/>
      <c r="H10" s="1">
        <v>1011170</v>
      </c>
      <c r="I10" s="140" t="s">
        <v>88</v>
      </c>
      <c r="J10" s="140"/>
      <c r="K10" s="140"/>
      <c r="L10" s="140"/>
      <c r="M10" s="140"/>
      <c r="N10" s="140"/>
      <c r="O10" s="140"/>
      <c r="P10" s="140"/>
      <c r="Q10" s="121"/>
      <c r="R10" s="121"/>
      <c r="S10" s="121"/>
      <c r="T10" s="121"/>
      <c r="U10" s="121"/>
    </row>
    <row r="11" spans="1:16" s="7" customFormat="1" ht="38.25" customHeight="1">
      <c r="A11" s="27" t="s">
        <v>19</v>
      </c>
      <c r="B11" s="15" t="s">
        <v>5</v>
      </c>
      <c r="C11" s="6" t="s">
        <v>6</v>
      </c>
      <c r="D11" s="6" t="s">
        <v>7</v>
      </c>
      <c r="E11" s="6" t="s">
        <v>8</v>
      </c>
      <c r="F11" s="6" t="s">
        <v>9</v>
      </c>
      <c r="G11" s="6" t="s">
        <v>10</v>
      </c>
      <c r="H11" s="6" t="s">
        <v>11</v>
      </c>
      <c r="I11" s="6" t="s">
        <v>12</v>
      </c>
      <c r="J11" s="6" t="s">
        <v>13</v>
      </c>
      <c r="K11" s="6" t="s">
        <v>14</v>
      </c>
      <c r="L11" s="6" t="s">
        <v>15</v>
      </c>
      <c r="M11" s="6" t="s">
        <v>16</v>
      </c>
      <c r="N11" s="6" t="s">
        <v>17</v>
      </c>
      <c r="O11" s="6" t="s">
        <v>18</v>
      </c>
      <c r="P11" s="6" t="s">
        <v>18</v>
      </c>
    </row>
    <row r="12" spans="1:16" s="7" customFormat="1" ht="37.5" customHeight="1">
      <c r="A12" s="60" t="s">
        <v>23</v>
      </c>
      <c r="B12" s="62">
        <v>2000</v>
      </c>
      <c r="C12" s="67">
        <f>C13+C16</f>
        <v>68220</v>
      </c>
      <c r="D12" s="67">
        <f>D13+D16</f>
        <v>82020</v>
      </c>
      <c r="E12" s="67">
        <f>E13+E16</f>
        <v>70300</v>
      </c>
      <c r="F12" s="67">
        <f aca="true" t="shared" si="0" ref="F12:N12">F13+F16</f>
        <v>67860</v>
      </c>
      <c r="G12" s="67">
        <f t="shared" si="0"/>
        <v>62560</v>
      </c>
      <c r="H12" s="67">
        <f t="shared" si="0"/>
        <v>104500</v>
      </c>
      <c r="I12" s="67">
        <f t="shared" si="0"/>
        <v>60900</v>
      </c>
      <c r="J12" s="67">
        <f t="shared" si="0"/>
        <v>34580</v>
      </c>
      <c r="K12" s="67">
        <f t="shared" si="0"/>
        <v>56300</v>
      </c>
      <c r="L12" s="67">
        <f t="shared" si="0"/>
        <v>56900</v>
      </c>
      <c r="M12" s="67">
        <f t="shared" si="0"/>
        <v>53400</v>
      </c>
      <c r="N12" s="67">
        <f t="shared" si="0"/>
        <v>57460</v>
      </c>
      <c r="O12" s="67">
        <f>O13</f>
        <v>688600</v>
      </c>
      <c r="P12" s="67">
        <f aca="true" t="shared" si="1" ref="P12:P17">C12+D12+E12+F12+G12+H12+I12+J12+K12+L12+M12+N12</f>
        <v>775000</v>
      </c>
    </row>
    <row r="13" spans="1:16" s="7" customFormat="1" ht="45.75" customHeight="1">
      <c r="A13" s="60" t="s">
        <v>43</v>
      </c>
      <c r="B13" s="62">
        <v>2100</v>
      </c>
      <c r="C13" s="67">
        <f>C14+C15</f>
        <v>56120</v>
      </c>
      <c r="D13" s="67">
        <f>D14+D15</f>
        <v>56120</v>
      </c>
      <c r="E13" s="67">
        <f>E14+E15</f>
        <v>54900</v>
      </c>
      <c r="F13" s="67">
        <f aca="true" t="shared" si="2" ref="F13:N13">F14+F15</f>
        <v>52460</v>
      </c>
      <c r="G13" s="67">
        <f t="shared" si="2"/>
        <v>52460</v>
      </c>
      <c r="H13" s="67">
        <f t="shared" si="2"/>
        <v>97600</v>
      </c>
      <c r="I13" s="67">
        <f t="shared" si="2"/>
        <v>36600</v>
      </c>
      <c r="J13" s="67">
        <f t="shared" si="2"/>
        <v>26580</v>
      </c>
      <c r="K13" s="67">
        <f t="shared" si="2"/>
        <v>48800</v>
      </c>
      <c r="L13" s="67">
        <f t="shared" si="2"/>
        <v>48800</v>
      </c>
      <c r="M13" s="67">
        <f t="shared" si="2"/>
        <v>48800</v>
      </c>
      <c r="N13" s="67">
        <f t="shared" si="2"/>
        <v>52460</v>
      </c>
      <c r="O13" s="67">
        <f>O14+O16+O17+O23+O24</f>
        <v>688600</v>
      </c>
      <c r="P13" s="67">
        <f t="shared" si="1"/>
        <v>631700</v>
      </c>
    </row>
    <row r="14" spans="1:16" s="7" customFormat="1" ht="36.75" customHeight="1">
      <c r="A14" s="60" t="s">
        <v>42</v>
      </c>
      <c r="B14" s="62">
        <v>2110</v>
      </c>
      <c r="C14" s="67">
        <v>46000</v>
      </c>
      <c r="D14" s="67">
        <v>46000</v>
      </c>
      <c r="E14" s="67">
        <v>45000</v>
      </c>
      <c r="F14" s="67">
        <v>43000</v>
      </c>
      <c r="G14" s="67">
        <v>43000</v>
      </c>
      <c r="H14" s="67">
        <v>80000</v>
      </c>
      <c r="I14" s="67">
        <v>30000</v>
      </c>
      <c r="J14" s="67">
        <v>21800</v>
      </c>
      <c r="K14" s="67">
        <v>40000</v>
      </c>
      <c r="L14" s="67">
        <v>40000</v>
      </c>
      <c r="M14" s="67">
        <v>40000</v>
      </c>
      <c r="N14" s="67">
        <v>43000</v>
      </c>
      <c r="O14" s="67">
        <f>SUM(C14:N14)</f>
        <v>517800</v>
      </c>
      <c r="P14" s="67">
        <f t="shared" si="1"/>
        <v>517800</v>
      </c>
    </row>
    <row r="15" spans="1:16" s="7" customFormat="1" ht="41.25" customHeight="1">
      <c r="A15" s="60" t="s">
        <v>44</v>
      </c>
      <c r="B15" s="62">
        <v>2120</v>
      </c>
      <c r="C15" s="67">
        <f>C14*0.22</f>
        <v>10120</v>
      </c>
      <c r="D15" s="67">
        <f aca="true" t="shared" si="3" ref="D15:O15">D14*0.22</f>
        <v>10120</v>
      </c>
      <c r="E15" s="67">
        <f t="shared" si="3"/>
        <v>9900</v>
      </c>
      <c r="F15" s="67">
        <f t="shared" si="3"/>
        <v>9460</v>
      </c>
      <c r="G15" s="67">
        <f t="shared" si="3"/>
        <v>9460</v>
      </c>
      <c r="H15" s="67">
        <f t="shared" si="3"/>
        <v>17600</v>
      </c>
      <c r="I15" s="67">
        <f t="shared" si="3"/>
        <v>6600</v>
      </c>
      <c r="J15" s="67">
        <v>4780</v>
      </c>
      <c r="K15" s="67">
        <f t="shared" si="3"/>
        <v>8800</v>
      </c>
      <c r="L15" s="67">
        <f t="shared" si="3"/>
        <v>8800</v>
      </c>
      <c r="M15" s="67">
        <f t="shared" si="3"/>
        <v>8800</v>
      </c>
      <c r="N15" s="67">
        <f t="shared" si="3"/>
        <v>9460</v>
      </c>
      <c r="O15" s="67">
        <f t="shared" si="3"/>
        <v>113916</v>
      </c>
      <c r="P15" s="67">
        <f t="shared" si="1"/>
        <v>113900</v>
      </c>
    </row>
    <row r="16" spans="1:16" s="7" customFormat="1" ht="42" customHeight="1">
      <c r="A16" s="60" t="s">
        <v>45</v>
      </c>
      <c r="B16" s="62">
        <v>2200</v>
      </c>
      <c r="C16" s="67">
        <f>C17+C20+C22+C21</f>
        <v>12100</v>
      </c>
      <c r="D16" s="67">
        <f>D17+D20+D22+D21</f>
        <v>25900</v>
      </c>
      <c r="E16" s="67">
        <f>E17+E20+E22+E21</f>
        <v>15400</v>
      </c>
      <c r="F16" s="67">
        <f aca="true" t="shared" si="4" ref="F16:N16">F17+F20+F22+F21</f>
        <v>15400</v>
      </c>
      <c r="G16" s="67">
        <f t="shared" si="4"/>
        <v>10100</v>
      </c>
      <c r="H16" s="67">
        <f t="shared" si="4"/>
        <v>6900</v>
      </c>
      <c r="I16" s="67">
        <f t="shared" si="4"/>
        <v>24300</v>
      </c>
      <c r="J16" s="67">
        <f t="shared" si="4"/>
        <v>8000</v>
      </c>
      <c r="K16" s="67">
        <f t="shared" si="4"/>
        <v>7500</v>
      </c>
      <c r="L16" s="67">
        <f t="shared" si="4"/>
        <v>8100</v>
      </c>
      <c r="M16" s="67">
        <f t="shared" si="4"/>
        <v>4600</v>
      </c>
      <c r="N16" s="67">
        <f t="shared" si="4"/>
        <v>5000</v>
      </c>
      <c r="O16" s="67">
        <f>SUM(C16:N16)</f>
        <v>143300</v>
      </c>
      <c r="P16" s="67">
        <f t="shared" si="1"/>
        <v>143300</v>
      </c>
    </row>
    <row r="17" spans="1:16" s="7" customFormat="1" ht="45" customHeight="1">
      <c r="A17" s="60" t="s">
        <v>36</v>
      </c>
      <c r="B17" s="62">
        <v>2210</v>
      </c>
      <c r="C17" s="67">
        <v>5000</v>
      </c>
      <c r="D17" s="67">
        <v>5000</v>
      </c>
      <c r="E17" s="67">
        <v>10000</v>
      </c>
      <c r="F17" s="67">
        <v>10000</v>
      </c>
      <c r="G17" s="67">
        <v>5000</v>
      </c>
      <c r="H17" s="67">
        <v>2000</v>
      </c>
      <c r="I17" s="67">
        <v>2000</v>
      </c>
      <c r="J17" s="67">
        <v>2000</v>
      </c>
      <c r="K17" s="67">
        <v>3000</v>
      </c>
      <c r="L17" s="67">
        <v>3000</v>
      </c>
      <c r="M17" s="67">
        <v>1000</v>
      </c>
      <c r="N17" s="67">
        <v>2000</v>
      </c>
      <c r="O17" s="67">
        <f>O18+O19+O20+O21+O22</f>
        <v>27500</v>
      </c>
      <c r="P17" s="67">
        <f t="shared" si="1"/>
        <v>50000</v>
      </c>
    </row>
    <row r="18" spans="1:16" s="7" customFormat="1" ht="44.25" customHeight="1">
      <c r="A18" s="60" t="s">
        <v>24</v>
      </c>
      <c r="B18" s="62">
        <v>2220</v>
      </c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>
        <f>SUM(C18:N18)</f>
        <v>0</v>
      </c>
      <c r="P18" s="67"/>
    </row>
    <row r="19" spans="1:16" s="7" customFormat="1" ht="33.75" customHeight="1">
      <c r="A19" s="60" t="s">
        <v>25</v>
      </c>
      <c r="B19" s="62">
        <v>2230</v>
      </c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>
        <f>SUM(C19:N19)</f>
        <v>0</v>
      </c>
      <c r="P19" s="67"/>
    </row>
    <row r="20" spans="1:16" s="7" customFormat="1" ht="39" customHeight="1">
      <c r="A20" s="60" t="s">
        <v>37</v>
      </c>
      <c r="B20" s="62">
        <v>2240</v>
      </c>
      <c r="C20" s="67">
        <v>3000</v>
      </c>
      <c r="D20" s="67">
        <v>3000</v>
      </c>
      <c r="E20" s="67">
        <v>3000</v>
      </c>
      <c r="F20" s="67">
        <v>3000</v>
      </c>
      <c r="G20" s="67">
        <v>3000</v>
      </c>
      <c r="H20" s="67">
        <v>3000</v>
      </c>
      <c r="I20" s="67">
        <v>1000</v>
      </c>
      <c r="J20" s="67">
        <v>1000</v>
      </c>
      <c r="K20" s="67">
        <v>2000</v>
      </c>
      <c r="L20" s="67">
        <v>3000</v>
      </c>
      <c r="M20" s="67">
        <v>1500</v>
      </c>
      <c r="N20" s="67">
        <v>1000</v>
      </c>
      <c r="O20" s="67">
        <f>SUM(C20:N20)</f>
        <v>27500</v>
      </c>
      <c r="P20" s="67">
        <f aca="true" t="shared" si="5" ref="P20:P25">C20+D20+E20+F20+G20+H20+I20+J20+K20+L20+M20+N20</f>
        <v>27500</v>
      </c>
    </row>
    <row r="21" spans="1:16" s="7" customFormat="1" ht="34.5" customHeight="1">
      <c r="A21" s="60" t="s">
        <v>26</v>
      </c>
      <c r="B21" s="62">
        <v>2250</v>
      </c>
      <c r="C21" s="67">
        <v>4000</v>
      </c>
      <c r="D21" s="67">
        <v>600</v>
      </c>
      <c r="E21" s="67">
        <v>300</v>
      </c>
      <c r="F21" s="67">
        <v>300</v>
      </c>
      <c r="G21" s="67"/>
      <c r="H21" s="67">
        <v>400</v>
      </c>
      <c r="I21" s="67"/>
      <c r="J21" s="67">
        <v>4000</v>
      </c>
      <c r="K21" s="67">
        <v>400</v>
      </c>
      <c r="L21" s="67"/>
      <c r="M21" s="67"/>
      <c r="N21" s="67"/>
      <c r="O21" s="67"/>
      <c r="P21" s="67">
        <f t="shared" si="5"/>
        <v>10000</v>
      </c>
    </row>
    <row r="22" spans="1:16" s="7" customFormat="1" ht="43.5" customHeight="1">
      <c r="A22" s="60" t="s">
        <v>27</v>
      </c>
      <c r="B22" s="62">
        <v>2270</v>
      </c>
      <c r="C22" s="67">
        <f>C23+C24+C25</f>
        <v>100</v>
      </c>
      <c r="D22" s="67">
        <f>D23+D24+D25</f>
        <v>17300</v>
      </c>
      <c r="E22" s="67">
        <f aca="true" t="shared" si="6" ref="E22:N22">E23+E24+E25</f>
        <v>2100</v>
      </c>
      <c r="F22" s="67">
        <f t="shared" si="6"/>
        <v>2100</v>
      </c>
      <c r="G22" s="67">
        <f t="shared" si="6"/>
        <v>2100</v>
      </c>
      <c r="H22" s="67">
        <f t="shared" si="6"/>
        <v>1500</v>
      </c>
      <c r="I22" s="67">
        <f t="shared" si="6"/>
        <v>21300</v>
      </c>
      <c r="J22" s="67">
        <f t="shared" si="6"/>
        <v>1000</v>
      </c>
      <c r="K22" s="67">
        <f t="shared" si="6"/>
        <v>2100</v>
      </c>
      <c r="L22" s="67">
        <f t="shared" si="6"/>
        <v>2100</v>
      </c>
      <c r="M22" s="67">
        <f t="shared" si="6"/>
        <v>2100</v>
      </c>
      <c r="N22" s="67">
        <f t="shared" si="6"/>
        <v>2000</v>
      </c>
      <c r="O22" s="67">
        <f>O23+O24+O25</f>
        <v>0</v>
      </c>
      <c r="P22" s="67">
        <f t="shared" si="5"/>
        <v>55800</v>
      </c>
    </row>
    <row r="23" spans="1:16" s="7" customFormat="1" ht="34.5" customHeight="1">
      <c r="A23" s="60" t="s">
        <v>28</v>
      </c>
      <c r="B23" s="62">
        <v>2272</v>
      </c>
      <c r="C23" s="67">
        <v>100</v>
      </c>
      <c r="D23" s="67">
        <v>100</v>
      </c>
      <c r="E23" s="67">
        <v>100</v>
      </c>
      <c r="F23" s="67">
        <v>100</v>
      </c>
      <c r="G23" s="67">
        <v>100</v>
      </c>
      <c r="H23" s="67"/>
      <c r="I23" s="67"/>
      <c r="J23" s="67"/>
      <c r="K23" s="67">
        <v>100</v>
      </c>
      <c r="L23" s="67">
        <v>100</v>
      </c>
      <c r="M23" s="67">
        <v>100</v>
      </c>
      <c r="N23" s="67"/>
      <c r="O23" s="67"/>
      <c r="P23" s="67">
        <f t="shared" si="5"/>
        <v>800</v>
      </c>
    </row>
    <row r="24" spans="1:16" s="7" customFormat="1" ht="50.25" customHeight="1">
      <c r="A24" s="60" t="s">
        <v>29</v>
      </c>
      <c r="B24" s="62">
        <v>2273</v>
      </c>
      <c r="C24" s="67"/>
      <c r="D24" s="67">
        <v>2000</v>
      </c>
      <c r="E24" s="67">
        <v>2000</v>
      </c>
      <c r="F24" s="67">
        <v>2000</v>
      </c>
      <c r="G24" s="67">
        <v>2000</v>
      </c>
      <c r="H24" s="67">
        <v>1500</v>
      </c>
      <c r="I24" s="67">
        <v>1500</v>
      </c>
      <c r="J24" s="67">
        <v>1000</v>
      </c>
      <c r="K24" s="67">
        <v>2000</v>
      </c>
      <c r="L24" s="67">
        <v>2000</v>
      </c>
      <c r="M24" s="67">
        <v>2000</v>
      </c>
      <c r="N24" s="67">
        <v>2000</v>
      </c>
      <c r="O24" s="67"/>
      <c r="P24" s="67">
        <f t="shared" si="5"/>
        <v>20000</v>
      </c>
    </row>
    <row r="25" spans="1:16" s="7" customFormat="1" ht="36.75" customHeight="1">
      <c r="A25" s="60" t="s">
        <v>30</v>
      </c>
      <c r="B25" s="62">
        <v>2275</v>
      </c>
      <c r="C25" s="67"/>
      <c r="D25" s="67">
        <v>15200</v>
      </c>
      <c r="E25" s="67"/>
      <c r="F25" s="67"/>
      <c r="G25" s="67"/>
      <c r="H25" s="67"/>
      <c r="I25" s="67">
        <v>19800</v>
      </c>
      <c r="J25" s="67"/>
      <c r="K25" s="67"/>
      <c r="L25" s="67"/>
      <c r="M25" s="67"/>
      <c r="N25" s="67"/>
      <c r="O25" s="67"/>
      <c r="P25" s="67">
        <f t="shared" si="5"/>
        <v>35000</v>
      </c>
    </row>
    <row r="26" spans="1:16" s="7" customFormat="1" ht="42" customHeight="1">
      <c r="A26" s="60" t="s">
        <v>46</v>
      </c>
      <c r="B26" s="62">
        <v>2700</v>
      </c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</row>
    <row r="27" spans="1:16" s="7" customFormat="1" ht="39" customHeight="1">
      <c r="A27" s="60" t="s">
        <v>47</v>
      </c>
      <c r="B27" s="62">
        <v>2730</v>
      </c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>
        <f>SUM(C27:N27)</f>
        <v>0</v>
      </c>
      <c r="P27" s="67"/>
    </row>
    <row r="28" spans="1:18" s="7" customFormat="1" ht="43.5" customHeight="1">
      <c r="A28" s="61" t="s">
        <v>39</v>
      </c>
      <c r="B28" s="63"/>
      <c r="C28" s="104">
        <f>C12</f>
        <v>68220</v>
      </c>
      <c r="D28" s="104">
        <f>D12</f>
        <v>82020</v>
      </c>
      <c r="E28" s="104">
        <f>E12</f>
        <v>70300</v>
      </c>
      <c r="F28" s="104">
        <f aca="true" t="shared" si="7" ref="F28:N28">F12</f>
        <v>67860</v>
      </c>
      <c r="G28" s="104">
        <f t="shared" si="7"/>
        <v>62560</v>
      </c>
      <c r="H28" s="104">
        <f t="shared" si="7"/>
        <v>104500</v>
      </c>
      <c r="I28" s="104">
        <f t="shared" si="7"/>
        <v>60900</v>
      </c>
      <c r="J28" s="104">
        <f t="shared" si="7"/>
        <v>34580</v>
      </c>
      <c r="K28" s="104">
        <f t="shared" si="7"/>
        <v>56300</v>
      </c>
      <c r="L28" s="104">
        <f t="shared" si="7"/>
        <v>56900</v>
      </c>
      <c r="M28" s="104">
        <f t="shared" si="7"/>
        <v>53400</v>
      </c>
      <c r="N28" s="104">
        <f t="shared" si="7"/>
        <v>57460</v>
      </c>
      <c r="O28" s="104">
        <f>O12</f>
        <v>688600</v>
      </c>
      <c r="P28" s="104">
        <f>C28+D28+E28+F28+G28+H28+I28+J28+K28+L28+M28+N28</f>
        <v>775000</v>
      </c>
      <c r="R28" s="47">
        <f>P12</f>
        <v>775000</v>
      </c>
    </row>
    <row r="29" spans="1:18" s="7" customFormat="1" ht="24.75" customHeight="1">
      <c r="A29" s="36"/>
      <c r="B29" s="36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R29" s="47"/>
    </row>
    <row r="30" spans="4:12" ht="20.25">
      <c r="D30" s="148" t="s">
        <v>60</v>
      </c>
      <c r="E30" s="148"/>
      <c r="F30" s="148"/>
      <c r="G30" s="148"/>
      <c r="H30" s="148"/>
      <c r="I30" s="148"/>
      <c r="J30" s="148"/>
      <c r="K30" s="148"/>
      <c r="L30" s="57"/>
    </row>
    <row r="31" ht="26.25" customHeight="1"/>
    <row r="32" ht="26.25" customHeight="1"/>
    <row r="33" spans="4:11" ht="20.25">
      <c r="D33" s="43" t="s">
        <v>20</v>
      </c>
      <c r="E33" s="43"/>
      <c r="F33" s="43" t="s">
        <v>41</v>
      </c>
      <c r="G33" s="56" t="s">
        <v>40</v>
      </c>
      <c r="H33" s="56"/>
      <c r="I33" s="43" t="s">
        <v>92</v>
      </c>
      <c r="J33" s="43"/>
      <c r="K33" s="43"/>
    </row>
  </sheetData>
  <sheetProtection/>
  <mergeCells count="8">
    <mergeCell ref="D30:K30"/>
    <mergeCell ref="C6:K6"/>
    <mergeCell ref="C7:K7"/>
    <mergeCell ref="J1:P1"/>
    <mergeCell ref="A3:P3"/>
    <mergeCell ref="C5:K5"/>
    <mergeCell ref="A4:P4"/>
    <mergeCell ref="I10:P10"/>
  </mergeCells>
  <printOptions horizontalCentered="1"/>
  <pageMargins left="0" right="0" top="0" bottom="0" header="0.5118110236220472" footer="0.5118110236220472"/>
  <pageSetup horizontalDpi="600" verticalDpi="600" orientation="landscape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32"/>
  <sheetViews>
    <sheetView view="pageBreakPreview" zoomScale="50" zoomScaleSheetLayoutView="50" zoomScalePageLayoutView="0" workbookViewId="0" topLeftCell="C1">
      <selection activeCell="S24" sqref="S24"/>
    </sheetView>
  </sheetViews>
  <sheetFormatPr defaultColWidth="9.375" defaultRowHeight="21" customHeight="1"/>
  <cols>
    <col min="1" max="1" width="63.25390625" style="11" customWidth="1"/>
    <col min="2" max="2" width="15.00390625" style="11" customWidth="1"/>
    <col min="3" max="3" width="14.75390625" style="11" customWidth="1"/>
    <col min="4" max="4" width="15.875" style="11" customWidth="1"/>
    <col min="5" max="5" width="16.125" style="11" customWidth="1"/>
    <col min="6" max="6" width="15.25390625" style="11" customWidth="1"/>
    <col min="7" max="7" width="15.00390625" style="11" customWidth="1"/>
    <col min="8" max="8" width="14.25390625" style="11" customWidth="1"/>
    <col min="9" max="9" width="15.25390625" style="11" customWidth="1"/>
    <col min="10" max="10" width="15.875" style="11" customWidth="1"/>
    <col min="11" max="11" width="16.125" style="11" customWidth="1"/>
    <col min="12" max="12" width="15.00390625" style="11" customWidth="1"/>
    <col min="13" max="13" width="14.625" style="11" customWidth="1"/>
    <col min="14" max="14" width="14.125" style="11" customWidth="1"/>
    <col min="15" max="15" width="17.625" style="11" customWidth="1"/>
    <col min="16" max="17" width="9.375" style="11" customWidth="1"/>
    <col min="18" max="18" width="17.75390625" style="11" customWidth="1"/>
    <col min="19" max="19" width="13.375" style="11" bestFit="1" customWidth="1"/>
    <col min="20" max="20" width="9.375" style="11" customWidth="1"/>
    <col min="21" max="21" width="15.00390625" style="11" bestFit="1" customWidth="1"/>
    <col min="22" max="16384" width="9.375" style="11" customWidth="1"/>
  </cols>
  <sheetData>
    <row r="1" spans="1:16" ht="21" customHeight="1">
      <c r="A1" s="146" t="s">
        <v>89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</row>
    <row r="2" spans="1:15" ht="21" customHeight="1">
      <c r="A2" s="149" t="s">
        <v>53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</row>
    <row r="3" spans="3:11" ht="21" customHeight="1">
      <c r="C3" s="141" t="s">
        <v>0</v>
      </c>
      <c r="D3" s="141"/>
      <c r="E3" s="141"/>
      <c r="F3" s="141"/>
      <c r="G3" s="141"/>
      <c r="H3" s="141"/>
      <c r="I3" s="141"/>
      <c r="J3" s="141"/>
      <c r="K3" s="141"/>
    </row>
    <row r="4" spans="3:11" ht="21" customHeight="1">
      <c r="C4" s="142" t="s">
        <v>32</v>
      </c>
      <c r="D4" s="142"/>
      <c r="E4" s="142"/>
      <c r="F4" s="142"/>
      <c r="G4" s="142"/>
      <c r="H4" s="142"/>
      <c r="I4" s="142"/>
      <c r="J4" s="142"/>
      <c r="K4" s="142"/>
    </row>
    <row r="5" spans="3:11" ht="21" customHeight="1">
      <c r="C5" s="143" t="s">
        <v>1</v>
      </c>
      <c r="D5" s="143"/>
      <c r="E5" s="143"/>
      <c r="F5" s="143"/>
      <c r="G5" s="143"/>
      <c r="H5" s="143"/>
      <c r="I5" s="143"/>
      <c r="J5" s="143"/>
      <c r="K5" s="143"/>
    </row>
    <row r="6" spans="1:4" ht="21" customHeight="1">
      <c r="A6" s="11" t="s">
        <v>2</v>
      </c>
      <c r="B6" s="14"/>
      <c r="C6" s="14" t="s">
        <v>21</v>
      </c>
      <c r="D6" s="14"/>
    </row>
    <row r="7" spans="1:15" ht="21" customHeight="1">
      <c r="A7" s="37" t="s">
        <v>52</v>
      </c>
      <c r="B7" s="37"/>
      <c r="C7" s="38"/>
      <c r="D7" s="38"/>
      <c r="E7" s="38"/>
      <c r="F7" s="37"/>
      <c r="G7" s="37"/>
      <c r="H7" s="37"/>
      <c r="I7" s="37"/>
      <c r="J7" s="37"/>
      <c r="K7" s="37"/>
      <c r="L7" s="14"/>
      <c r="M7" s="14"/>
      <c r="N7" s="14"/>
      <c r="O7" s="14"/>
    </row>
    <row r="8" spans="1:15" ht="31.5" customHeight="1">
      <c r="A8" s="11" t="s">
        <v>4</v>
      </c>
      <c r="G8" s="34"/>
      <c r="H8" s="1">
        <v>1011190</v>
      </c>
      <c r="I8" s="2" t="s">
        <v>90</v>
      </c>
      <c r="J8" s="2"/>
      <c r="K8" s="2"/>
      <c r="L8" s="3"/>
      <c r="M8" s="3"/>
      <c r="N8" s="4"/>
      <c r="O8" s="4"/>
    </row>
    <row r="9" spans="1:15" s="16" customFormat="1" ht="27" customHeight="1">
      <c r="A9" s="6" t="s">
        <v>19</v>
      </c>
      <c r="B9" s="62" t="s">
        <v>5</v>
      </c>
      <c r="C9" s="15" t="s">
        <v>6</v>
      </c>
      <c r="D9" s="15" t="s">
        <v>7</v>
      </c>
      <c r="E9" s="15" t="s">
        <v>8</v>
      </c>
      <c r="F9" s="15" t="s">
        <v>9</v>
      </c>
      <c r="G9" s="15" t="s">
        <v>10</v>
      </c>
      <c r="H9" s="15" t="s">
        <v>11</v>
      </c>
      <c r="I9" s="15" t="s">
        <v>12</v>
      </c>
      <c r="J9" s="15" t="s">
        <v>13</v>
      </c>
      <c r="K9" s="15" t="s">
        <v>14</v>
      </c>
      <c r="L9" s="15" t="s">
        <v>15</v>
      </c>
      <c r="M9" s="15" t="s">
        <v>16</v>
      </c>
      <c r="N9" s="15" t="s">
        <v>17</v>
      </c>
      <c r="O9" s="15" t="s">
        <v>18</v>
      </c>
    </row>
    <row r="10" spans="1:15" s="16" customFormat="1" ht="42.75" customHeight="1">
      <c r="A10" s="60" t="s">
        <v>23</v>
      </c>
      <c r="B10" s="62">
        <v>2000</v>
      </c>
      <c r="C10" s="67">
        <f>C11+C14+C26</f>
        <v>51440</v>
      </c>
      <c r="D10" s="67">
        <f aca="true" t="shared" si="0" ref="D10:N10">D11+D14+D26</f>
        <v>56440</v>
      </c>
      <c r="E10" s="67">
        <f t="shared" si="0"/>
        <v>53540</v>
      </c>
      <c r="F10" s="67">
        <f t="shared" si="0"/>
        <v>52640</v>
      </c>
      <c r="G10" s="67">
        <f t="shared" si="0"/>
        <v>51860</v>
      </c>
      <c r="H10" s="67">
        <f t="shared" si="0"/>
        <v>59400</v>
      </c>
      <c r="I10" s="67">
        <f t="shared" si="0"/>
        <v>76800</v>
      </c>
      <c r="J10" s="67">
        <f t="shared" si="0"/>
        <v>29900</v>
      </c>
      <c r="K10" s="67">
        <f t="shared" si="0"/>
        <v>52580</v>
      </c>
      <c r="L10" s="67">
        <f t="shared" si="0"/>
        <v>51580</v>
      </c>
      <c r="M10" s="67">
        <f t="shared" si="0"/>
        <v>50580</v>
      </c>
      <c r="N10" s="67">
        <f t="shared" si="0"/>
        <v>51840</v>
      </c>
      <c r="O10" s="67">
        <f>C10+D10+E10+F10+G10+H10+I10+J10+K10+L10+M10+N10</f>
        <v>638600</v>
      </c>
    </row>
    <row r="11" spans="1:15" s="16" customFormat="1" ht="48" customHeight="1">
      <c r="A11" s="60" t="s">
        <v>43</v>
      </c>
      <c r="B11" s="62">
        <v>2100</v>
      </c>
      <c r="C11" s="67">
        <f>C12+C13</f>
        <v>45140</v>
      </c>
      <c r="D11" s="67">
        <f aca="true" t="shared" si="1" ref="D11:O11">D12+D13</f>
        <v>45140</v>
      </c>
      <c r="E11" s="67">
        <f t="shared" si="1"/>
        <v>45140</v>
      </c>
      <c r="F11" s="67">
        <f t="shared" si="1"/>
        <v>45140</v>
      </c>
      <c r="G11" s="67">
        <f t="shared" si="1"/>
        <v>46360</v>
      </c>
      <c r="H11" s="67">
        <f t="shared" si="1"/>
        <v>54900</v>
      </c>
      <c r="I11" s="67">
        <f t="shared" si="1"/>
        <v>73200</v>
      </c>
      <c r="J11" s="67">
        <f t="shared" si="1"/>
        <v>24400</v>
      </c>
      <c r="K11" s="67">
        <f t="shared" si="1"/>
        <v>47580</v>
      </c>
      <c r="L11" s="67">
        <f t="shared" si="1"/>
        <v>47580</v>
      </c>
      <c r="M11" s="67">
        <f t="shared" si="1"/>
        <v>47580</v>
      </c>
      <c r="N11" s="67">
        <f t="shared" si="1"/>
        <v>48840</v>
      </c>
      <c r="O11" s="67">
        <f t="shared" si="1"/>
        <v>571000</v>
      </c>
    </row>
    <row r="12" spans="1:15" s="16" customFormat="1" ht="36" customHeight="1">
      <c r="A12" s="60" t="s">
        <v>42</v>
      </c>
      <c r="B12" s="62">
        <v>2110</v>
      </c>
      <c r="C12" s="67">
        <v>37000</v>
      </c>
      <c r="D12" s="67">
        <v>37000</v>
      </c>
      <c r="E12" s="67">
        <v>37000</v>
      </c>
      <c r="F12" s="67">
        <v>37000</v>
      </c>
      <c r="G12" s="67">
        <v>38000</v>
      </c>
      <c r="H12" s="67">
        <v>45000</v>
      </c>
      <c r="I12" s="67">
        <v>60000</v>
      </c>
      <c r="J12" s="67">
        <v>20000</v>
      </c>
      <c r="K12" s="67">
        <v>39000</v>
      </c>
      <c r="L12" s="67">
        <v>39000</v>
      </c>
      <c r="M12" s="67">
        <v>39000</v>
      </c>
      <c r="N12" s="67">
        <v>40000</v>
      </c>
      <c r="O12" s="67">
        <f aca="true" t="shared" si="2" ref="O12:O26">C12+D12+E12+F12+G12+H12+I12+J12+K12+L12+M12+N12</f>
        <v>468000</v>
      </c>
    </row>
    <row r="13" spans="1:15" s="16" customFormat="1" ht="35.25" customHeight="1">
      <c r="A13" s="60" t="s">
        <v>44</v>
      </c>
      <c r="B13" s="62">
        <v>2120</v>
      </c>
      <c r="C13" s="67">
        <f>C12*0.22</f>
        <v>8140</v>
      </c>
      <c r="D13" s="67">
        <f aca="true" t="shared" si="3" ref="D13:M13">D12*0.22</f>
        <v>8140</v>
      </c>
      <c r="E13" s="67">
        <f t="shared" si="3"/>
        <v>8140</v>
      </c>
      <c r="F13" s="67">
        <f t="shared" si="3"/>
        <v>8140</v>
      </c>
      <c r="G13" s="67">
        <f t="shared" si="3"/>
        <v>8360</v>
      </c>
      <c r="H13" s="67">
        <f t="shared" si="3"/>
        <v>9900</v>
      </c>
      <c r="I13" s="67">
        <f t="shared" si="3"/>
        <v>13200</v>
      </c>
      <c r="J13" s="67">
        <f t="shared" si="3"/>
        <v>4400</v>
      </c>
      <c r="K13" s="67">
        <f t="shared" si="3"/>
        <v>8580</v>
      </c>
      <c r="L13" s="67">
        <f t="shared" si="3"/>
        <v>8580</v>
      </c>
      <c r="M13" s="67">
        <f t="shared" si="3"/>
        <v>8580</v>
      </c>
      <c r="N13" s="67">
        <f>N12*0.22+40</f>
        <v>8840</v>
      </c>
      <c r="O13" s="67">
        <f t="shared" si="2"/>
        <v>103000</v>
      </c>
    </row>
    <row r="14" spans="1:15" s="16" customFormat="1" ht="46.5" customHeight="1">
      <c r="A14" s="60" t="s">
        <v>45</v>
      </c>
      <c r="B14" s="62">
        <v>2200</v>
      </c>
      <c r="C14" s="67">
        <f>C15+C18+C19+C24</f>
        <v>6300</v>
      </c>
      <c r="D14" s="67">
        <f>D15+D18+D19+D24</f>
        <v>10800</v>
      </c>
      <c r="E14" s="67">
        <f>E15+E18+E19+E24</f>
        <v>8400</v>
      </c>
      <c r="F14" s="67">
        <f aca="true" t="shared" si="4" ref="F14:N14">F15+F18+F19+F24</f>
        <v>7500</v>
      </c>
      <c r="G14" s="67">
        <f t="shared" si="4"/>
        <v>5000</v>
      </c>
      <c r="H14" s="67">
        <f t="shared" si="4"/>
        <v>4500</v>
      </c>
      <c r="I14" s="67">
        <f t="shared" si="4"/>
        <v>3600</v>
      </c>
      <c r="J14" s="67">
        <f t="shared" si="4"/>
        <v>5000</v>
      </c>
      <c r="K14" s="67">
        <f t="shared" si="4"/>
        <v>5000</v>
      </c>
      <c r="L14" s="67">
        <f t="shared" si="4"/>
        <v>4000</v>
      </c>
      <c r="M14" s="67">
        <f t="shared" si="4"/>
        <v>3000</v>
      </c>
      <c r="N14" s="67">
        <f t="shared" si="4"/>
        <v>3000</v>
      </c>
      <c r="O14" s="67">
        <f>SUM(C14:N14)</f>
        <v>66100</v>
      </c>
    </row>
    <row r="15" spans="1:15" s="16" customFormat="1" ht="49.5" customHeight="1">
      <c r="A15" s="60" t="s">
        <v>36</v>
      </c>
      <c r="B15" s="62">
        <v>2210</v>
      </c>
      <c r="C15" s="67">
        <v>3000</v>
      </c>
      <c r="D15" s="67">
        <v>4000</v>
      </c>
      <c r="E15" s="67">
        <v>4000</v>
      </c>
      <c r="F15" s="67">
        <v>4000</v>
      </c>
      <c r="G15" s="67">
        <v>3000</v>
      </c>
      <c r="H15" s="67">
        <v>3000</v>
      </c>
      <c r="I15" s="67">
        <v>2000</v>
      </c>
      <c r="J15" s="67">
        <v>3000</v>
      </c>
      <c r="K15" s="67">
        <v>3000</v>
      </c>
      <c r="L15" s="67">
        <v>2000</v>
      </c>
      <c r="M15" s="67">
        <v>1000</v>
      </c>
      <c r="N15" s="67">
        <v>1000</v>
      </c>
      <c r="O15" s="67">
        <f>SUM(C15:N15)</f>
        <v>33000</v>
      </c>
    </row>
    <row r="16" spans="1:15" s="16" customFormat="1" ht="45.75" customHeight="1">
      <c r="A16" s="60" t="s">
        <v>24</v>
      </c>
      <c r="B16" s="62">
        <v>2220</v>
      </c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>
        <f t="shared" si="2"/>
        <v>0</v>
      </c>
    </row>
    <row r="17" spans="1:15" s="16" customFormat="1" ht="45.75" customHeight="1">
      <c r="A17" s="60" t="s">
        <v>25</v>
      </c>
      <c r="B17" s="62">
        <v>2230</v>
      </c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>
        <f t="shared" si="2"/>
        <v>0</v>
      </c>
    </row>
    <row r="18" spans="1:15" s="16" customFormat="1" ht="39.75" customHeight="1">
      <c r="A18" s="60" t="s">
        <v>37</v>
      </c>
      <c r="B18" s="62">
        <v>2240</v>
      </c>
      <c r="C18" s="67">
        <v>3000</v>
      </c>
      <c r="D18" s="67">
        <v>4000</v>
      </c>
      <c r="E18" s="67">
        <v>4000</v>
      </c>
      <c r="F18" s="67">
        <v>3000</v>
      </c>
      <c r="G18" s="67">
        <v>1500</v>
      </c>
      <c r="H18" s="67">
        <v>1500</v>
      </c>
      <c r="I18" s="67">
        <v>1600</v>
      </c>
      <c r="J18" s="67">
        <v>2000</v>
      </c>
      <c r="K18" s="67">
        <v>2000</v>
      </c>
      <c r="L18" s="67">
        <v>2000</v>
      </c>
      <c r="M18" s="67">
        <v>2000</v>
      </c>
      <c r="N18" s="67">
        <v>2000</v>
      </c>
      <c r="O18" s="67">
        <f t="shared" si="2"/>
        <v>28600</v>
      </c>
    </row>
    <row r="19" spans="1:15" s="16" customFormat="1" ht="39" customHeight="1">
      <c r="A19" s="60" t="s">
        <v>26</v>
      </c>
      <c r="B19" s="62">
        <v>2250</v>
      </c>
      <c r="C19" s="67">
        <v>300</v>
      </c>
      <c r="D19" s="67">
        <v>300</v>
      </c>
      <c r="E19" s="67">
        <v>400</v>
      </c>
      <c r="F19" s="67">
        <v>500</v>
      </c>
      <c r="G19" s="67">
        <v>500</v>
      </c>
      <c r="H19" s="67"/>
      <c r="I19" s="67"/>
      <c r="J19" s="67"/>
      <c r="K19" s="67"/>
      <c r="L19" s="67"/>
      <c r="M19" s="67"/>
      <c r="N19" s="67"/>
      <c r="O19" s="67">
        <f t="shared" si="2"/>
        <v>2000</v>
      </c>
    </row>
    <row r="20" spans="1:15" s="16" customFormat="1" ht="47.25" customHeight="1">
      <c r="A20" s="60" t="s">
        <v>27</v>
      </c>
      <c r="B20" s="62">
        <v>2270</v>
      </c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>
        <f t="shared" si="2"/>
        <v>0</v>
      </c>
    </row>
    <row r="21" spans="1:19" s="16" customFormat="1" ht="38.25" customHeight="1">
      <c r="A21" s="60" t="s">
        <v>28</v>
      </c>
      <c r="B21" s="62">
        <v>2272</v>
      </c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>
        <f t="shared" si="2"/>
        <v>0</v>
      </c>
      <c r="S21" s="119">
        <f>O15+O18+O19+O24</f>
        <v>66100</v>
      </c>
    </row>
    <row r="22" spans="1:15" s="16" customFormat="1" ht="40.5" customHeight="1">
      <c r="A22" s="60" t="s">
        <v>29</v>
      </c>
      <c r="B22" s="62">
        <v>2273</v>
      </c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>
        <f t="shared" si="2"/>
        <v>0</v>
      </c>
    </row>
    <row r="23" spans="1:15" s="16" customFormat="1" ht="44.25" customHeight="1">
      <c r="A23" s="60" t="s">
        <v>30</v>
      </c>
      <c r="B23" s="62">
        <v>2275</v>
      </c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>
        <f t="shared" si="2"/>
        <v>0</v>
      </c>
    </row>
    <row r="24" spans="1:15" s="16" customFormat="1" ht="65.25" customHeight="1">
      <c r="A24" s="60" t="s">
        <v>56</v>
      </c>
      <c r="B24" s="62">
        <v>2282</v>
      </c>
      <c r="C24" s="67"/>
      <c r="D24" s="67">
        <v>2500</v>
      </c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>
        <f t="shared" si="2"/>
        <v>2500</v>
      </c>
    </row>
    <row r="25" spans="1:21" s="16" customFormat="1" ht="41.25" customHeight="1">
      <c r="A25" s="60" t="s">
        <v>46</v>
      </c>
      <c r="B25" s="62">
        <v>2700</v>
      </c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>
        <f t="shared" si="2"/>
        <v>0</v>
      </c>
      <c r="U25" s="119"/>
    </row>
    <row r="26" spans="1:15" s="16" customFormat="1" ht="45" customHeight="1">
      <c r="A26" s="60" t="s">
        <v>54</v>
      </c>
      <c r="B26" s="62">
        <v>2800</v>
      </c>
      <c r="C26" s="67"/>
      <c r="D26" s="67">
        <v>500</v>
      </c>
      <c r="E26" s="67"/>
      <c r="F26" s="67"/>
      <c r="G26" s="67">
        <v>500</v>
      </c>
      <c r="H26" s="67"/>
      <c r="I26" s="67"/>
      <c r="J26" s="67">
        <v>500</v>
      </c>
      <c r="K26" s="67"/>
      <c r="L26" s="67"/>
      <c r="M26" s="67"/>
      <c r="N26" s="67"/>
      <c r="O26" s="67">
        <f t="shared" si="2"/>
        <v>1500</v>
      </c>
    </row>
    <row r="27" spans="1:18" s="16" customFormat="1" ht="54" customHeight="1">
      <c r="A27" s="61" t="s">
        <v>39</v>
      </c>
      <c r="B27" s="63"/>
      <c r="C27" s="104">
        <f>C10</f>
        <v>51440</v>
      </c>
      <c r="D27" s="104">
        <f>D10</f>
        <v>56440</v>
      </c>
      <c r="E27" s="104">
        <f>E10</f>
        <v>53540</v>
      </c>
      <c r="F27" s="104">
        <f aca="true" t="shared" si="5" ref="F27:N27">F10</f>
        <v>52640</v>
      </c>
      <c r="G27" s="104">
        <f t="shared" si="5"/>
        <v>51860</v>
      </c>
      <c r="H27" s="104">
        <f t="shared" si="5"/>
        <v>59400</v>
      </c>
      <c r="I27" s="104">
        <f t="shared" si="5"/>
        <v>76800</v>
      </c>
      <c r="J27" s="104">
        <f t="shared" si="5"/>
        <v>29900</v>
      </c>
      <c r="K27" s="104">
        <f t="shared" si="5"/>
        <v>52580</v>
      </c>
      <c r="L27" s="104">
        <f t="shared" si="5"/>
        <v>51580</v>
      </c>
      <c r="M27" s="104">
        <f t="shared" si="5"/>
        <v>50580</v>
      </c>
      <c r="N27" s="104">
        <f t="shared" si="5"/>
        <v>51840</v>
      </c>
      <c r="O27" s="104">
        <f>C27+D27+E27+F27+G27+H27+I27+J27+K27+L27+M27+N27</f>
        <v>638600</v>
      </c>
      <c r="R27" s="46"/>
    </row>
    <row r="28" spans="1:18" s="16" customFormat="1" ht="27.75" customHeight="1">
      <c r="A28" s="36"/>
      <c r="B28" s="36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R28" s="46">
        <f>C27+D27+E27+F27+G27+H27+I27+J27+K27+L27+M27+N27</f>
        <v>638600</v>
      </c>
    </row>
    <row r="29" spans="4:11" ht="21" customHeight="1">
      <c r="D29" s="5" t="s">
        <v>60</v>
      </c>
      <c r="E29" s="5"/>
      <c r="F29" s="5"/>
      <c r="G29" s="5"/>
      <c r="H29" s="5"/>
      <c r="I29" s="100"/>
      <c r="J29" s="100"/>
      <c r="K29" s="100"/>
    </row>
    <row r="30" spans="4:11" ht="21" customHeight="1">
      <c r="D30" s="5"/>
      <c r="E30" s="5"/>
      <c r="F30" s="5"/>
      <c r="G30" s="5"/>
      <c r="H30" s="5"/>
      <c r="I30" s="100"/>
      <c r="J30" s="100"/>
      <c r="K30" s="100"/>
    </row>
    <row r="31" ht="21" customHeight="1">
      <c r="R31" s="9"/>
    </row>
    <row r="32" spans="4:11" ht="21" customHeight="1">
      <c r="D32" s="43" t="s">
        <v>20</v>
      </c>
      <c r="E32" s="43"/>
      <c r="F32" s="43"/>
      <c r="G32" s="56" t="s">
        <v>40</v>
      </c>
      <c r="H32" s="56"/>
      <c r="I32" s="43" t="s">
        <v>92</v>
      </c>
      <c r="J32" s="43"/>
      <c r="K32" s="43"/>
    </row>
  </sheetData>
  <sheetProtection/>
  <mergeCells count="5">
    <mergeCell ref="A1:P1"/>
    <mergeCell ref="C5:K5"/>
    <mergeCell ref="C3:K3"/>
    <mergeCell ref="C4:K4"/>
    <mergeCell ref="A2:O2"/>
  </mergeCells>
  <printOptions horizontalCentered="1"/>
  <pageMargins left="0" right="0" top="0" bottom="0" header="0.5118110236220472" footer="0.5118110236220472"/>
  <pageSetup horizontalDpi="600" verticalDpi="600" orientation="landscape" paperSize="9" scale="5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4"/>
  <sheetViews>
    <sheetView view="pageBreakPreview" zoomScale="50" zoomScaleSheetLayoutView="50" zoomScalePageLayoutView="0" workbookViewId="0" topLeftCell="B1">
      <selection activeCell="I10" sqref="I10:O10"/>
    </sheetView>
  </sheetViews>
  <sheetFormatPr defaultColWidth="9.375" defaultRowHeight="12.75"/>
  <cols>
    <col min="1" max="1" width="64.375" style="11" customWidth="1"/>
    <col min="2" max="2" width="14.875" style="11" customWidth="1"/>
    <col min="3" max="3" width="15.00390625" style="11" customWidth="1"/>
    <col min="4" max="4" width="18.125" style="11" customWidth="1"/>
    <col min="5" max="5" width="16.375" style="11" customWidth="1"/>
    <col min="6" max="6" width="17.00390625" style="11" customWidth="1"/>
    <col min="7" max="7" width="17.75390625" style="11" customWidth="1"/>
    <col min="8" max="8" width="17.25390625" style="11" customWidth="1"/>
    <col min="9" max="9" width="18.125" style="11" customWidth="1"/>
    <col min="10" max="10" width="17.625" style="11" customWidth="1"/>
    <col min="11" max="11" width="17.00390625" style="11" customWidth="1"/>
    <col min="12" max="12" width="14.375" style="11" customWidth="1"/>
    <col min="13" max="13" width="17.00390625" style="11" customWidth="1"/>
    <col min="14" max="14" width="16.625" style="11" customWidth="1"/>
    <col min="15" max="15" width="19.875" style="11" customWidth="1"/>
    <col min="16" max="16384" width="9.375" style="11" customWidth="1"/>
  </cols>
  <sheetData>
    <row r="1" spans="10:15" ht="18">
      <c r="J1" s="145"/>
      <c r="K1" s="145"/>
      <c r="L1" s="145"/>
      <c r="M1" s="145"/>
      <c r="N1" s="145"/>
      <c r="O1" s="145"/>
    </row>
    <row r="3" spans="1:16" ht="20.25">
      <c r="A3" s="146" t="s">
        <v>83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</row>
    <row r="4" spans="1:16" ht="31.5" customHeight="1">
      <c r="A4" s="149" t="s">
        <v>53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</row>
    <row r="5" spans="3:11" ht="18">
      <c r="C5" s="141" t="s">
        <v>0</v>
      </c>
      <c r="D5" s="141"/>
      <c r="E5" s="141"/>
      <c r="F5" s="141"/>
      <c r="G5" s="141"/>
      <c r="H5" s="141"/>
      <c r="I5" s="141"/>
      <c r="J5" s="141"/>
      <c r="K5" s="141"/>
    </row>
    <row r="6" spans="3:11" ht="18">
      <c r="C6" s="142" t="s">
        <v>32</v>
      </c>
      <c r="D6" s="142"/>
      <c r="E6" s="142"/>
      <c r="F6" s="142"/>
      <c r="G6" s="142"/>
      <c r="H6" s="142"/>
      <c r="I6" s="142"/>
      <c r="J6" s="142"/>
      <c r="K6" s="142"/>
    </row>
    <row r="7" spans="3:11" ht="18">
      <c r="C7" s="143" t="s">
        <v>1</v>
      </c>
      <c r="D7" s="143"/>
      <c r="E7" s="143"/>
      <c r="F7" s="143"/>
      <c r="G7" s="143"/>
      <c r="H7" s="143"/>
      <c r="I7" s="143"/>
      <c r="J7" s="143"/>
      <c r="K7" s="143"/>
    </row>
    <row r="8" spans="1:4" ht="18">
      <c r="A8" s="11" t="s">
        <v>2</v>
      </c>
      <c r="B8" s="14"/>
      <c r="C8" s="14" t="s">
        <v>21</v>
      </c>
      <c r="D8" s="14"/>
    </row>
    <row r="9" spans="1:15" ht="27.75" customHeight="1">
      <c r="A9" s="37" t="s">
        <v>52</v>
      </c>
      <c r="B9" s="37"/>
      <c r="C9" s="38"/>
      <c r="D9" s="38"/>
      <c r="E9" s="38"/>
      <c r="F9" s="37"/>
      <c r="G9" s="37"/>
      <c r="H9" s="37"/>
      <c r="I9" s="37"/>
      <c r="J9" s="37"/>
      <c r="K9" s="37"/>
      <c r="L9" s="14"/>
      <c r="M9" s="14"/>
      <c r="N9" s="14"/>
      <c r="O9" s="14"/>
    </row>
    <row r="10" spans="1:15" ht="33" customHeight="1">
      <c r="A10" s="11" t="s">
        <v>4</v>
      </c>
      <c r="G10" s="34"/>
      <c r="H10" s="1">
        <v>1011200</v>
      </c>
      <c r="I10" s="2" t="s">
        <v>91</v>
      </c>
      <c r="J10" s="2"/>
      <c r="K10" s="2"/>
      <c r="L10" s="3"/>
      <c r="M10" s="3"/>
      <c r="N10" s="14"/>
      <c r="O10" s="14"/>
    </row>
    <row r="11" spans="1:15" s="16" customFormat="1" ht="49.5" customHeight="1">
      <c r="A11" s="27" t="s">
        <v>19</v>
      </c>
      <c r="B11" s="15" t="s">
        <v>5</v>
      </c>
      <c r="C11" s="15" t="s">
        <v>6</v>
      </c>
      <c r="D11" s="15" t="s">
        <v>7</v>
      </c>
      <c r="E11" s="15" t="s">
        <v>8</v>
      </c>
      <c r="F11" s="15" t="s">
        <v>9</v>
      </c>
      <c r="G11" s="15" t="s">
        <v>10</v>
      </c>
      <c r="H11" s="15" t="s">
        <v>11</v>
      </c>
      <c r="I11" s="15" t="s">
        <v>12</v>
      </c>
      <c r="J11" s="15" t="s">
        <v>13</v>
      </c>
      <c r="K11" s="15" t="s">
        <v>14</v>
      </c>
      <c r="L11" s="15" t="s">
        <v>15</v>
      </c>
      <c r="M11" s="15" t="s">
        <v>16</v>
      </c>
      <c r="N11" s="15" t="s">
        <v>17</v>
      </c>
      <c r="O11" s="15" t="s">
        <v>18</v>
      </c>
    </row>
    <row r="12" spans="1:15" s="16" customFormat="1" ht="36.75" customHeight="1">
      <c r="A12" s="60" t="s">
        <v>23</v>
      </c>
      <c r="B12" s="118">
        <v>2000</v>
      </c>
      <c r="C12" s="105">
        <f>C13+C16</f>
        <v>9760</v>
      </c>
      <c r="D12" s="105">
        <f>D13+D16</f>
        <v>14160</v>
      </c>
      <c r="E12" s="105">
        <f>E13+E16</f>
        <v>14160</v>
      </c>
      <c r="F12" s="105">
        <f aca="true" t="shared" si="0" ref="F12:N12">F13+F16</f>
        <v>14160</v>
      </c>
      <c r="G12" s="105">
        <f t="shared" si="0"/>
        <v>14526</v>
      </c>
      <c r="H12" s="105">
        <f t="shared" si="0"/>
        <v>13760</v>
      </c>
      <c r="I12" s="105">
        <f t="shared" si="0"/>
        <v>13760</v>
      </c>
      <c r="J12" s="105">
        <f t="shared" si="0"/>
        <v>14160</v>
      </c>
      <c r="K12" s="105">
        <f t="shared" si="0"/>
        <v>11760</v>
      </c>
      <c r="L12" s="105">
        <f t="shared" si="0"/>
        <v>9760</v>
      </c>
      <c r="M12" s="105">
        <f t="shared" si="0"/>
        <v>9760</v>
      </c>
      <c r="N12" s="105">
        <f t="shared" si="0"/>
        <v>10264</v>
      </c>
      <c r="O12" s="105">
        <f>C12+D12+E12+F12+G12+H12+I12+J12+K12+L12+M12+N12</f>
        <v>149990</v>
      </c>
    </row>
    <row r="13" spans="1:15" s="16" customFormat="1" ht="42" customHeight="1">
      <c r="A13" s="60" t="s">
        <v>43</v>
      </c>
      <c r="B13" s="118">
        <v>2100</v>
      </c>
      <c r="C13" s="105">
        <f>C14+C15</f>
        <v>9760</v>
      </c>
      <c r="D13" s="105">
        <f>D14+D15</f>
        <v>9760</v>
      </c>
      <c r="E13" s="105">
        <f>E14+E15</f>
        <v>9760</v>
      </c>
      <c r="F13" s="105">
        <f aca="true" t="shared" si="1" ref="F13:N13">F14+F15</f>
        <v>9760</v>
      </c>
      <c r="G13" s="105">
        <f t="shared" si="1"/>
        <v>10126</v>
      </c>
      <c r="H13" s="105">
        <f t="shared" si="1"/>
        <v>9760</v>
      </c>
      <c r="I13" s="105">
        <f t="shared" si="1"/>
        <v>9760</v>
      </c>
      <c r="J13" s="105">
        <f t="shared" si="1"/>
        <v>9760</v>
      </c>
      <c r="K13" s="105">
        <f t="shared" si="1"/>
        <v>9760</v>
      </c>
      <c r="L13" s="105">
        <f t="shared" si="1"/>
        <v>9760</v>
      </c>
      <c r="M13" s="105">
        <f t="shared" si="1"/>
        <v>9760</v>
      </c>
      <c r="N13" s="105">
        <f t="shared" si="1"/>
        <v>10264</v>
      </c>
      <c r="O13" s="105">
        <f>C13+D13+E13+F13+G13+H13+I13+J13+K13+L13+M13+N13</f>
        <v>117990</v>
      </c>
    </row>
    <row r="14" spans="1:15" s="16" customFormat="1" ht="43.5" customHeight="1">
      <c r="A14" s="60" t="s">
        <v>42</v>
      </c>
      <c r="B14" s="118">
        <v>2110</v>
      </c>
      <c r="C14" s="105">
        <v>8000</v>
      </c>
      <c r="D14" s="105">
        <v>8000</v>
      </c>
      <c r="E14" s="105">
        <v>8000</v>
      </c>
      <c r="F14" s="105">
        <v>8000</v>
      </c>
      <c r="G14" s="105">
        <v>8300</v>
      </c>
      <c r="H14" s="105">
        <v>8000</v>
      </c>
      <c r="I14" s="105">
        <v>8000</v>
      </c>
      <c r="J14" s="105">
        <v>8000</v>
      </c>
      <c r="K14" s="105">
        <v>8000</v>
      </c>
      <c r="L14" s="105">
        <v>8000</v>
      </c>
      <c r="M14" s="105">
        <v>8000</v>
      </c>
      <c r="N14" s="105">
        <v>8410</v>
      </c>
      <c r="O14" s="105">
        <f>C14+D14+E14+F14+G14+H14+I14+J14+K14+L14+M14+N14</f>
        <v>96710</v>
      </c>
    </row>
    <row r="15" spans="1:15" s="16" customFormat="1" ht="40.5" customHeight="1">
      <c r="A15" s="60" t="s">
        <v>44</v>
      </c>
      <c r="B15" s="118">
        <v>2120</v>
      </c>
      <c r="C15" s="105">
        <f>C14*0.22</f>
        <v>1760</v>
      </c>
      <c r="D15" s="105">
        <f aca="true" t="shared" si="2" ref="D15:M15">D14*0.22</f>
        <v>1760</v>
      </c>
      <c r="E15" s="105">
        <f t="shared" si="2"/>
        <v>1760</v>
      </c>
      <c r="F15" s="105">
        <f t="shared" si="2"/>
        <v>1760</v>
      </c>
      <c r="G15" s="105">
        <f t="shared" si="2"/>
        <v>1826</v>
      </c>
      <c r="H15" s="105">
        <f t="shared" si="2"/>
        <v>1760</v>
      </c>
      <c r="I15" s="105">
        <f t="shared" si="2"/>
        <v>1760</v>
      </c>
      <c r="J15" s="105">
        <f t="shared" si="2"/>
        <v>1760</v>
      </c>
      <c r="K15" s="105">
        <f t="shared" si="2"/>
        <v>1760</v>
      </c>
      <c r="L15" s="105">
        <f t="shared" si="2"/>
        <v>1760</v>
      </c>
      <c r="M15" s="105">
        <f t="shared" si="2"/>
        <v>1760</v>
      </c>
      <c r="N15" s="105">
        <v>1854</v>
      </c>
      <c r="O15" s="105">
        <f>C15+D15+E15+F15+G15+H15+I15+J15+K15+L15+M15+N15</f>
        <v>21280</v>
      </c>
    </row>
    <row r="16" spans="1:15" s="16" customFormat="1" ht="32.25" customHeight="1">
      <c r="A16" s="60" t="s">
        <v>45</v>
      </c>
      <c r="B16" s="118">
        <v>2200</v>
      </c>
      <c r="C16" s="105"/>
      <c r="D16" s="105">
        <v>4400</v>
      </c>
      <c r="E16" s="105">
        <v>4400</v>
      </c>
      <c r="F16" s="105">
        <v>4400</v>
      </c>
      <c r="G16" s="105">
        <v>4400</v>
      </c>
      <c r="H16" s="105">
        <f aca="true" t="shared" si="3" ref="H16:N16">H17+H18+H19+H20+H21</f>
        <v>4000</v>
      </c>
      <c r="I16" s="105">
        <f t="shared" si="3"/>
        <v>4000</v>
      </c>
      <c r="J16" s="105">
        <f t="shared" si="3"/>
        <v>4400</v>
      </c>
      <c r="K16" s="105">
        <f t="shared" si="3"/>
        <v>2000</v>
      </c>
      <c r="L16" s="105">
        <f t="shared" si="3"/>
        <v>0</v>
      </c>
      <c r="M16" s="105">
        <f t="shared" si="3"/>
        <v>0</v>
      </c>
      <c r="N16" s="105">
        <f t="shared" si="3"/>
        <v>0</v>
      </c>
      <c r="O16" s="105">
        <f>SUM(C16:N16)</f>
        <v>32000</v>
      </c>
    </row>
    <row r="17" spans="1:15" s="16" customFormat="1" ht="42" customHeight="1">
      <c r="A17" s="60" t="s">
        <v>36</v>
      </c>
      <c r="B17" s="118">
        <v>2210</v>
      </c>
      <c r="C17" s="105"/>
      <c r="D17" s="105">
        <v>4000</v>
      </c>
      <c r="E17" s="105">
        <v>4000</v>
      </c>
      <c r="F17" s="105">
        <v>4000</v>
      </c>
      <c r="G17" s="105">
        <v>4000</v>
      </c>
      <c r="H17" s="105">
        <v>4000</v>
      </c>
      <c r="I17" s="105">
        <v>4000</v>
      </c>
      <c r="J17" s="105">
        <v>4000</v>
      </c>
      <c r="K17" s="105">
        <v>2000</v>
      </c>
      <c r="L17" s="105"/>
      <c r="M17" s="105"/>
      <c r="N17" s="105"/>
      <c r="O17" s="105">
        <f aca="true" t="shared" si="4" ref="O17:O29">C17+D17+E17+F17+G17+H17+I17+J17+K17+L17+M17+N17</f>
        <v>30000</v>
      </c>
    </row>
    <row r="18" spans="1:15" s="16" customFormat="1" ht="49.5" customHeight="1">
      <c r="A18" s="60" t="s">
        <v>24</v>
      </c>
      <c r="B18" s="118">
        <v>2220</v>
      </c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>
        <f t="shared" si="4"/>
        <v>0</v>
      </c>
    </row>
    <row r="19" spans="1:15" s="16" customFormat="1" ht="37.5" customHeight="1">
      <c r="A19" s="60" t="s">
        <v>25</v>
      </c>
      <c r="B19" s="118">
        <v>2230</v>
      </c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>
        <f t="shared" si="4"/>
        <v>0</v>
      </c>
    </row>
    <row r="20" spans="1:15" s="16" customFormat="1" ht="45.75" customHeight="1">
      <c r="A20" s="60" t="s">
        <v>37</v>
      </c>
      <c r="B20" s="118">
        <v>2240</v>
      </c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>
        <f t="shared" si="4"/>
        <v>0</v>
      </c>
    </row>
    <row r="21" spans="1:15" s="16" customFormat="1" ht="35.25" customHeight="1">
      <c r="A21" s="60" t="s">
        <v>26</v>
      </c>
      <c r="B21" s="118">
        <v>2250</v>
      </c>
      <c r="C21" s="105"/>
      <c r="D21" s="105">
        <v>400</v>
      </c>
      <c r="E21" s="105">
        <v>400</v>
      </c>
      <c r="F21" s="105">
        <v>400</v>
      </c>
      <c r="G21" s="105">
        <v>400</v>
      </c>
      <c r="H21" s="105"/>
      <c r="I21" s="105"/>
      <c r="J21" s="105">
        <v>400</v>
      </c>
      <c r="K21" s="105"/>
      <c r="L21" s="105"/>
      <c r="M21" s="105"/>
      <c r="N21" s="105"/>
      <c r="O21" s="105">
        <f t="shared" si="4"/>
        <v>2000</v>
      </c>
    </row>
    <row r="22" spans="1:15" s="16" customFormat="1" ht="43.5" customHeight="1">
      <c r="A22" s="60" t="s">
        <v>27</v>
      </c>
      <c r="B22" s="118">
        <v>2270</v>
      </c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>
        <f t="shared" si="4"/>
        <v>0</v>
      </c>
    </row>
    <row r="23" spans="1:15" s="16" customFormat="1" ht="46.5" customHeight="1">
      <c r="A23" s="60" t="s">
        <v>28</v>
      </c>
      <c r="B23" s="118">
        <v>2272</v>
      </c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>
        <f t="shared" si="4"/>
        <v>0</v>
      </c>
    </row>
    <row r="24" spans="1:15" s="16" customFormat="1" ht="48" customHeight="1">
      <c r="A24" s="60" t="s">
        <v>29</v>
      </c>
      <c r="B24" s="118">
        <v>2273</v>
      </c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>
        <f t="shared" si="4"/>
        <v>0</v>
      </c>
    </row>
    <row r="25" spans="1:15" s="16" customFormat="1" ht="37.5" customHeight="1">
      <c r="A25" s="60" t="s">
        <v>30</v>
      </c>
      <c r="B25" s="118">
        <v>2275</v>
      </c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>
        <f t="shared" si="4"/>
        <v>0</v>
      </c>
    </row>
    <row r="26" spans="1:15" s="16" customFormat="1" ht="72.75" customHeight="1">
      <c r="A26" s="60" t="s">
        <v>56</v>
      </c>
      <c r="B26" s="118">
        <v>2282</v>
      </c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>
        <f t="shared" si="4"/>
        <v>0</v>
      </c>
    </row>
    <row r="27" spans="1:15" s="16" customFormat="1" ht="39.75" customHeight="1">
      <c r="A27" s="60" t="s">
        <v>46</v>
      </c>
      <c r="B27" s="118">
        <v>2700</v>
      </c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>
        <f t="shared" si="4"/>
        <v>0</v>
      </c>
    </row>
    <row r="28" spans="1:15" s="16" customFormat="1" ht="54" customHeight="1">
      <c r="A28" s="60" t="s">
        <v>47</v>
      </c>
      <c r="B28" s="118">
        <v>2730</v>
      </c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>
        <f t="shared" si="4"/>
        <v>0</v>
      </c>
    </row>
    <row r="29" spans="1:18" s="16" customFormat="1" ht="37.5" customHeight="1">
      <c r="A29" s="61" t="s">
        <v>39</v>
      </c>
      <c r="B29" s="104"/>
      <c r="C29" s="106">
        <f>C12</f>
        <v>9760</v>
      </c>
      <c r="D29" s="106">
        <f>D12</f>
        <v>14160</v>
      </c>
      <c r="E29" s="106">
        <f>E12</f>
        <v>14160</v>
      </c>
      <c r="F29" s="106">
        <f aca="true" t="shared" si="5" ref="F29:N29">F12</f>
        <v>14160</v>
      </c>
      <c r="G29" s="106">
        <f t="shared" si="5"/>
        <v>14526</v>
      </c>
      <c r="H29" s="106">
        <f t="shared" si="5"/>
        <v>13760</v>
      </c>
      <c r="I29" s="106">
        <f t="shared" si="5"/>
        <v>13760</v>
      </c>
      <c r="J29" s="106">
        <f t="shared" si="5"/>
        <v>14160</v>
      </c>
      <c r="K29" s="106">
        <f t="shared" si="5"/>
        <v>11760</v>
      </c>
      <c r="L29" s="106">
        <f t="shared" si="5"/>
        <v>9760</v>
      </c>
      <c r="M29" s="106">
        <f t="shared" si="5"/>
        <v>9760</v>
      </c>
      <c r="N29" s="106">
        <f t="shared" si="5"/>
        <v>10264</v>
      </c>
      <c r="O29" s="106">
        <f t="shared" si="4"/>
        <v>149990</v>
      </c>
      <c r="R29" s="46"/>
    </row>
    <row r="30" spans="1:19" s="16" customFormat="1" ht="32.25" customHeight="1">
      <c r="A30" s="36"/>
      <c r="B30" s="36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S30" s="46">
        <f>C29+D29+E29+F29+G29+H29+I29+J29+K29+L29+M29+N29</f>
        <v>149990</v>
      </c>
    </row>
    <row r="31" spans="4:11" ht="20.25">
      <c r="D31" s="5" t="s">
        <v>60</v>
      </c>
      <c r="E31" s="5"/>
      <c r="F31" s="5"/>
      <c r="G31" s="5"/>
      <c r="H31" s="5"/>
      <c r="I31" s="5"/>
      <c r="J31" s="5"/>
      <c r="K31" s="5"/>
    </row>
    <row r="32" spans="4:11" ht="20.25">
      <c r="D32" s="5"/>
      <c r="E32" s="5"/>
      <c r="F32" s="5"/>
      <c r="G32" s="5"/>
      <c r="H32" s="5"/>
      <c r="I32" s="5"/>
      <c r="J32" s="5"/>
      <c r="K32" s="5"/>
    </row>
    <row r="33" spans="4:11" ht="20.25">
      <c r="D33" s="43" t="s">
        <v>20</v>
      </c>
      <c r="E33" s="43"/>
      <c r="F33" s="43"/>
      <c r="G33" s="56" t="s">
        <v>40</v>
      </c>
      <c r="H33" s="56"/>
      <c r="I33" s="43" t="s">
        <v>92</v>
      </c>
      <c r="J33" s="43"/>
      <c r="K33" s="43"/>
    </row>
    <row r="34" spans="6:8" ht="20.25">
      <c r="F34" s="43"/>
      <c r="G34" s="43"/>
      <c r="H34" s="43"/>
    </row>
  </sheetData>
  <sheetProtection/>
  <mergeCells count="6">
    <mergeCell ref="C6:K6"/>
    <mergeCell ref="C7:K7"/>
    <mergeCell ref="J1:O1"/>
    <mergeCell ref="C5:K5"/>
    <mergeCell ref="A4:P4"/>
    <mergeCell ref="A3:P3"/>
  </mergeCells>
  <printOptions horizontalCentered="1"/>
  <pageMargins left="0" right="0" top="0" bottom="0" header="0.5118110236220472" footer="0.5118110236220472"/>
  <pageSetup horizontalDpi="600" verticalDpi="600" orientation="landscape" paperSize="9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P34"/>
  <sheetViews>
    <sheetView view="pageBreakPreview" zoomScale="60" zoomScalePageLayoutView="0" workbookViewId="0" topLeftCell="B7">
      <selection activeCell="H18" sqref="H18"/>
    </sheetView>
  </sheetViews>
  <sheetFormatPr defaultColWidth="9.375" defaultRowHeight="12.75"/>
  <cols>
    <col min="1" max="1" width="62.25390625" style="23" customWidth="1"/>
    <col min="2" max="2" width="12.625" style="23" customWidth="1"/>
    <col min="3" max="3" width="14.875" style="23" customWidth="1"/>
    <col min="4" max="4" width="16.00390625" style="23" customWidth="1"/>
    <col min="5" max="5" width="12.75390625" style="23" customWidth="1"/>
    <col min="6" max="6" width="14.375" style="23" customWidth="1"/>
    <col min="7" max="7" width="14.875" style="23" customWidth="1"/>
    <col min="8" max="8" width="15.25390625" style="23" customWidth="1"/>
    <col min="9" max="9" width="14.125" style="23" customWidth="1"/>
    <col min="10" max="10" width="14.875" style="23" customWidth="1"/>
    <col min="11" max="11" width="14.00390625" style="23" customWidth="1"/>
    <col min="12" max="12" width="13.125" style="23" customWidth="1"/>
    <col min="13" max="13" width="15.125" style="23" customWidth="1"/>
    <col min="14" max="14" width="13.75390625" style="23" customWidth="1"/>
    <col min="15" max="15" width="17.00390625" style="23" customWidth="1"/>
    <col min="16" max="16384" width="9.375" style="23" customWidth="1"/>
  </cols>
  <sheetData>
    <row r="2" spans="1:15" ht="20.25">
      <c r="A2" s="146" t="s">
        <v>84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</row>
    <row r="3" spans="1:16" ht="36" customHeight="1">
      <c r="A3" s="149" t="s">
        <v>53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</row>
    <row r="4" spans="1:15" ht="18">
      <c r="A4" s="11"/>
      <c r="B4" s="11"/>
      <c r="C4" s="141" t="s">
        <v>0</v>
      </c>
      <c r="D4" s="141"/>
      <c r="E4" s="141"/>
      <c r="F4" s="141"/>
      <c r="G4" s="141"/>
      <c r="H4" s="141"/>
      <c r="I4" s="141"/>
      <c r="J4" s="141"/>
      <c r="K4" s="141"/>
      <c r="L4" s="11"/>
      <c r="M4" s="11"/>
      <c r="N4" s="11"/>
      <c r="O4" s="11"/>
    </row>
    <row r="5" spans="1:15" ht="18">
      <c r="A5" s="11"/>
      <c r="B5" s="11"/>
      <c r="C5" s="142" t="s">
        <v>32</v>
      </c>
      <c r="D5" s="142"/>
      <c r="E5" s="142"/>
      <c r="F5" s="142"/>
      <c r="G5" s="142"/>
      <c r="H5" s="142"/>
      <c r="I5" s="142"/>
      <c r="J5" s="142"/>
      <c r="K5" s="142"/>
      <c r="L5" s="11"/>
      <c r="M5" s="11"/>
      <c r="N5" s="11"/>
      <c r="O5" s="11"/>
    </row>
    <row r="6" spans="1:15" ht="18">
      <c r="A6" s="11"/>
      <c r="B6" s="11"/>
      <c r="C6" s="143" t="s">
        <v>1</v>
      </c>
      <c r="D6" s="143"/>
      <c r="E6" s="143"/>
      <c r="F6" s="143"/>
      <c r="G6" s="143"/>
      <c r="H6" s="143"/>
      <c r="I6" s="143"/>
      <c r="J6" s="143"/>
      <c r="K6" s="143"/>
      <c r="L6" s="11"/>
      <c r="M6" s="11"/>
      <c r="N6" s="11"/>
      <c r="O6" s="11"/>
    </row>
    <row r="7" spans="1:4" ht="15">
      <c r="A7" s="23" t="s">
        <v>2</v>
      </c>
      <c r="B7" s="26"/>
      <c r="C7" s="26" t="s">
        <v>21</v>
      </c>
      <c r="D7" s="26"/>
    </row>
    <row r="8" spans="1:15" ht="20.25">
      <c r="A8" s="37" t="s">
        <v>52</v>
      </c>
      <c r="B8" s="37"/>
      <c r="C8" s="38"/>
      <c r="D8" s="38"/>
      <c r="E8" s="38"/>
      <c r="F8" s="37"/>
      <c r="G8" s="37"/>
      <c r="H8" s="37"/>
      <c r="I8" s="37"/>
      <c r="J8" s="37"/>
      <c r="K8" s="37"/>
      <c r="L8" s="14"/>
      <c r="M8" s="26"/>
      <c r="N8" s="26"/>
      <c r="O8" s="26"/>
    </row>
    <row r="9" spans="1:15" ht="23.25">
      <c r="A9" s="23" t="s">
        <v>49</v>
      </c>
      <c r="G9" s="44"/>
      <c r="H9" s="49"/>
      <c r="I9" s="44"/>
      <c r="J9" s="44"/>
      <c r="K9" s="44"/>
      <c r="L9" s="26"/>
      <c r="M9" s="26"/>
      <c r="N9" s="26"/>
      <c r="O9" s="26"/>
    </row>
    <row r="10" spans="7:14" ht="23.25">
      <c r="G10" s="48"/>
      <c r="H10" s="48"/>
      <c r="I10" s="48"/>
      <c r="J10" s="48"/>
      <c r="K10" s="48"/>
      <c r="N10" s="24" t="s">
        <v>31</v>
      </c>
    </row>
    <row r="11" spans="1:15" s="28" customFormat="1" ht="29.25" customHeight="1">
      <c r="A11" s="6" t="s">
        <v>19</v>
      </c>
      <c r="B11" s="6" t="s">
        <v>5</v>
      </c>
      <c r="C11" s="27" t="s">
        <v>6</v>
      </c>
      <c r="D11" s="27" t="s">
        <v>7</v>
      </c>
      <c r="E11" s="27" t="s">
        <v>8</v>
      </c>
      <c r="F11" s="27" t="s">
        <v>9</v>
      </c>
      <c r="G11" s="27" t="s">
        <v>10</v>
      </c>
      <c r="H11" s="27" t="s">
        <v>11</v>
      </c>
      <c r="I11" s="27" t="s">
        <v>12</v>
      </c>
      <c r="J11" s="27" t="s">
        <v>13</v>
      </c>
      <c r="K11" s="27" t="s">
        <v>14</v>
      </c>
      <c r="L11" s="27" t="s">
        <v>15</v>
      </c>
      <c r="M11" s="27" t="s">
        <v>16</v>
      </c>
      <c r="N11" s="27" t="s">
        <v>17</v>
      </c>
      <c r="O11" s="27" t="s">
        <v>18</v>
      </c>
    </row>
    <row r="12" spans="1:15" s="28" customFormat="1" ht="20.25">
      <c r="A12" s="6">
        <v>1</v>
      </c>
      <c r="B12" s="6">
        <v>2</v>
      </c>
      <c r="C12" s="27">
        <v>3</v>
      </c>
      <c r="D12" s="27">
        <v>4</v>
      </c>
      <c r="E12" s="27">
        <v>5</v>
      </c>
      <c r="F12" s="27">
        <v>6</v>
      </c>
      <c r="G12" s="27">
        <v>7</v>
      </c>
      <c r="H12" s="27">
        <v>8</v>
      </c>
      <c r="I12" s="27">
        <v>9</v>
      </c>
      <c r="J12" s="27">
        <v>10</v>
      </c>
      <c r="K12" s="27">
        <v>11</v>
      </c>
      <c r="L12" s="27"/>
      <c r="M12" s="27">
        <v>14</v>
      </c>
      <c r="N12" s="27"/>
      <c r="O12" s="27">
        <v>15</v>
      </c>
    </row>
    <row r="13" spans="1:15" s="28" customFormat="1" ht="35.25" customHeight="1">
      <c r="A13" s="60" t="s">
        <v>23</v>
      </c>
      <c r="B13" s="6">
        <v>2000</v>
      </c>
      <c r="C13" s="67">
        <f>C17</f>
        <v>0</v>
      </c>
      <c r="D13" s="67">
        <f>D17+D28</f>
        <v>8500</v>
      </c>
      <c r="E13" s="67">
        <f>E17+E28</f>
        <v>7000</v>
      </c>
      <c r="F13" s="67">
        <f aca="true" t="shared" si="0" ref="F13:N13">F17+F28</f>
        <v>18500</v>
      </c>
      <c r="G13" s="67">
        <f t="shared" si="0"/>
        <v>15410</v>
      </c>
      <c r="H13" s="67">
        <f>H17+H28+H26</f>
        <v>46060</v>
      </c>
      <c r="I13" s="67">
        <f t="shared" si="0"/>
        <v>0</v>
      </c>
      <c r="J13" s="67">
        <f t="shared" si="0"/>
        <v>5000</v>
      </c>
      <c r="K13" s="67">
        <f t="shared" si="0"/>
        <v>6000</v>
      </c>
      <c r="L13" s="67">
        <f t="shared" si="0"/>
        <v>9000</v>
      </c>
      <c r="M13" s="67">
        <f t="shared" si="0"/>
        <v>500</v>
      </c>
      <c r="N13" s="67">
        <f t="shared" si="0"/>
        <v>0</v>
      </c>
      <c r="O13" s="67">
        <f>C13+D13+E13+F13+G13+H13+I13+J13+K13+L13+M13+N13</f>
        <v>115970</v>
      </c>
    </row>
    <row r="14" spans="1:15" s="28" customFormat="1" ht="36" customHeight="1">
      <c r="A14" s="60" t="s">
        <v>43</v>
      </c>
      <c r="B14" s="6">
        <v>2100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</row>
    <row r="15" spans="1:15" s="28" customFormat="1" ht="43.5" customHeight="1">
      <c r="A15" s="60" t="s">
        <v>42</v>
      </c>
      <c r="B15" s="6">
        <v>2110</v>
      </c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</row>
    <row r="16" spans="1:15" s="28" customFormat="1" ht="35.25" customHeight="1">
      <c r="A16" s="60" t="s">
        <v>44</v>
      </c>
      <c r="B16" s="6">
        <v>2120</v>
      </c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</row>
    <row r="17" spans="1:15" s="28" customFormat="1" ht="39" customHeight="1">
      <c r="A17" s="60" t="s">
        <v>45</v>
      </c>
      <c r="B17" s="6">
        <v>2200</v>
      </c>
      <c r="C17" s="67"/>
      <c r="D17" s="67">
        <f>D18+D19+D20+D21+D22</f>
        <v>8000</v>
      </c>
      <c r="E17" s="67">
        <f aca="true" t="shared" si="1" ref="E17:N17">E18+E19+E20+E21+E22</f>
        <v>7000</v>
      </c>
      <c r="F17" s="67">
        <f t="shared" si="1"/>
        <v>18500</v>
      </c>
      <c r="G17" s="67">
        <f t="shared" si="1"/>
        <v>15410</v>
      </c>
      <c r="H17" s="67">
        <f t="shared" si="1"/>
        <v>3500</v>
      </c>
      <c r="I17" s="67">
        <f t="shared" si="1"/>
        <v>0</v>
      </c>
      <c r="J17" s="67">
        <f t="shared" si="1"/>
        <v>5000</v>
      </c>
      <c r="K17" s="67">
        <f t="shared" si="1"/>
        <v>6000</v>
      </c>
      <c r="L17" s="67">
        <f t="shared" si="1"/>
        <v>9000</v>
      </c>
      <c r="M17" s="67">
        <f t="shared" si="1"/>
        <v>500</v>
      </c>
      <c r="N17" s="67">
        <f t="shared" si="1"/>
        <v>0</v>
      </c>
      <c r="O17" s="67">
        <f>SUM(C17:N17)</f>
        <v>72910</v>
      </c>
    </row>
    <row r="18" spans="1:15" s="28" customFormat="1" ht="44.25" customHeight="1">
      <c r="A18" s="60" t="s">
        <v>36</v>
      </c>
      <c r="B18" s="6">
        <v>2210</v>
      </c>
      <c r="C18" s="67"/>
      <c r="D18" s="67"/>
      <c r="E18" s="67"/>
      <c r="F18" s="67"/>
      <c r="G18" s="67">
        <v>-90</v>
      </c>
      <c r="H18" s="67">
        <v>1000</v>
      </c>
      <c r="I18" s="67"/>
      <c r="J18" s="67">
        <v>5000</v>
      </c>
      <c r="K18" s="67">
        <v>3500</v>
      </c>
      <c r="L18" s="67">
        <v>1000</v>
      </c>
      <c r="M18" s="67">
        <v>500</v>
      </c>
      <c r="N18" s="67"/>
      <c r="O18" s="67">
        <f>SUM(C18:N18)</f>
        <v>10910</v>
      </c>
    </row>
    <row r="19" spans="1:15" s="28" customFormat="1" ht="36.75" customHeight="1">
      <c r="A19" s="60" t="s">
        <v>24</v>
      </c>
      <c r="B19" s="6">
        <v>2220</v>
      </c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</row>
    <row r="20" spans="1:15" s="28" customFormat="1" ht="37.5" customHeight="1">
      <c r="A20" s="60" t="s">
        <v>25</v>
      </c>
      <c r="B20" s="6">
        <v>2230</v>
      </c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</row>
    <row r="21" spans="1:15" s="28" customFormat="1" ht="33.75" customHeight="1">
      <c r="A21" s="60" t="s">
        <v>37</v>
      </c>
      <c r="B21" s="6">
        <v>2240</v>
      </c>
      <c r="C21" s="67"/>
      <c r="D21" s="67">
        <v>7500</v>
      </c>
      <c r="E21" s="67">
        <v>6500</v>
      </c>
      <c r="F21" s="67">
        <v>18000</v>
      </c>
      <c r="G21" s="67">
        <v>15000</v>
      </c>
      <c r="H21" s="67">
        <v>2000</v>
      </c>
      <c r="I21" s="67"/>
      <c r="J21" s="67"/>
      <c r="K21" s="67">
        <v>2000</v>
      </c>
      <c r="L21" s="67">
        <v>5500</v>
      </c>
      <c r="M21" s="67"/>
      <c r="N21" s="67"/>
      <c r="O21" s="67">
        <f>SUM(C21:N21)</f>
        <v>56500</v>
      </c>
    </row>
    <row r="22" spans="1:15" s="28" customFormat="1" ht="43.5" customHeight="1">
      <c r="A22" s="60" t="s">
        <v>26</v>
      </c>
      <c r="B22" s="6">
        <v>2250</v>
      </c>
      <c r="C22" s="67"/>
      <c r="D22" s="67">
        <v>500</v>
      </c>
      <c r="E22" s="67">
        <v>500</v>
      </c>
      <c r="F22" s="67">
        <v>500</v>
      </c>
      <c r="G22" s="67">
        <v>500</v>
      </c>
      <c r="H22" s="67">
        <v>500</v>
      </c>
      <c r="I22" s="67"/>
      <c r="J22" s="67"/>
      <c r="K22" s="67">
        <v>500</v>
      </c>
      <c r="L22" s="67">
        <v>2500</v>
      </c>
      <c r="M22" s="67"/>
      <c r="N22" s="67"/>
      <c r="O22" s="67">
        <f>SUM(D22:N22)</f>
        <v>5500</v>
      </c>
    </row>
    <row r="23" spans="1:15" s="28" customFormat="1" ht="38.25" customHeight="1">
      <c r="A23" s="60" t="s">
        <v>27</v>
      </c>
      <c r="B23" s="6">
        <v>2270</v>
      </c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</row>
    <row r="24" spans="1:15" s="28" customFormat="1" ht="45" customHeight="1">
      <c r="A24" s="60" t="s">
        <v>28</v>
      </c>
      <c r="B24" s="6">
        <v>2272</v>
      </c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</row>
    <row r="25" spans="1:15" s="28" customFormat="1" ht="32.25" customHeight="1">
      <c r="A25" s="60" t="s">
        <v>29</v>
      </c>
      <c r="B25" s="6">
        <v>2273</v>
      </c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</row>
    <row r="26" spans="1:15" s="28" customFormat="1" ht="41.25" customHeight="1">
      <c r="A26" s="60" t="s">
        <v>30</v>
      </c>
      <c r="B26" s="6">
        <v>2275</v>
      </c>
      <c r="C26" s="67"/>
      <c r="D26" s="67"/>
      <c r="E26" s="67"/>
      <c r="F26" s="67"/>
      <c r="G26" s="67"/>
      <c r="H26" s="67">
        <v>42560</v>
      </c>
      <c r="I26" s="67"/>
      <c r="J26" s="67"/>
      <c r="K26" s="67"/>
      <c r="L26" s="67"/>
      <c r="M26" s="67"/>
      <c r="N26" s="67"/>
      <c r="O26" s="67"/>
    </row>
    <row r="27" spans="1:15" s="28" customFormat="1" ht="34.5" customHeight="1">
      <c r="A27" s="60" t="s">
        <v>46</v>
      </c>
      <c r="B27" s="6">
        <v>2700</v>
      </c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</row>
    <row r="28" spans="1:15" s="28" customFormat="1" ht="44.25" customHeight="1">
      <c r="A28" s="60" t="s">
        <v>59</v>
      </c>
      <c r="B28" s="6">
        <v>2800</v>
      </c>
      <c r="C28" s="67"/>
      <c r="D28" s="67">
        <v>500</v>
      </c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>
        <f>SUM(C28:N28)</f>
        <v>500</v>
      </c>
    </row>
    <row r="29" spans="1:15" s="28" customFormat="1" ht="28.5" customHeight="1">
      <c r="A29" s="61" t="s">
        <v>39</v>
      </c>
      <c r="B29" s="61"/>
      <c r="C29" s="104">
        <f>C13</f>
        <v>0</v>
      </c>
      <c r="D29" s="104">
        <f>D13</f>
        <v>8500</v>
      </c>
      <c r="E29" s="104">
        <f>E13</f>
        <v>7000</v>
      </c>
      <c r="F29" s="104">
        <f aca="true" t="shared" si="2" ref="F29:O29">F13</f>
        <v>18500</v>
      </c>
      <c r="G29" s="104">
        <f t="shared" si="2"/>
        <v>15410</v>
      </c>
      <c r="H29" s="104">
        <f t="shared" si="2"/>
        <v>46060</v>
      </c>
      <c r="I29" s="104">
        <f t="shared" si="2"/>
        <v>0</v>
      </c>
      <c r="J29" s="104">
        <f t="shared" si="2"/>
        <v>5000</v>
      </c>
      <c r="K29" s="104">
        <f t="shared" si="2"/>
        <v>6000</v>
      </c>
      <c r="L29" s="104">
        <f t="shared" si="2"/>
        <v>9000</v>
      </c>
      <c r="M29" s="104">
        <f t="shared" si="2"/>
        <v>500</v>
      </c>
      <c r="N29" s="104">
        <f t="shared" si="2"/>
        <v>0</v>
      </c>
      <c r="O29" s="104">
        <f t="shared" si="2"/>
        <v>115970</v>
      </c>
    </row>
    <row r="30" spans="1:15" s="28" customFormat="1" ht="30.75" customHeight="1">
      <c r="A30" s="31"/>
      <c r="B30" s="31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</row>
    <row r="31" spans="4:11" ht="20.25">
      <c r="D31" s="5" t="s">
        <v>60</v>
      </c>
      <c r="E31" s="5"/>
      <c r="F31" s="5"/>
      <c r="G31" s="5"/>
      <c r="H31" s="5"/>
      <c r="I31" s="5"/>
      <c r="J31" s="5"/>
      <c r="K31" s="5"/>
    </row>
    <row r="32" spans="4:11" ht="20.25">
      <c r="D32" s="5"/>
      <c r="E32" s="5"/>
      <c r="F32" s="5"/>
      <c r="G32" s="5"/>
      <c r="H32" s="5"/>
      <c r="I32" s="5"/>
      <c r="J32" s="5"/>
      <c r="K32" s="5"/>
    </row>
    <row r="33" spans="4:11" ht="24" customHeight="1">
      <c r="D33" s="11"/>
      <c r="E33" s="11"/>
      <c r="F33" s="11"/>
      <c r="G33" s="11"/>
      <c r="H33" s="11"/>
      <c r="I33" s="11"/>
      <c r="J33" s="11"/>
      <c r="K33" s="11"/>
    </row>
    <row r="34" spans="4:11" ht="20.25">
      <c r="D34" s="13" t="s">
        <v>20</v>
      </c>
      <c r="E34" s="13"/>
      <c r="F34" s="153" t="s">
        <v>34</v>
      </c>
      <c r="G34" s="153"/>
      <c r="H34" s="153"/>
      <c r="I34" s="64" t="s">
        <v>80</v>
      </c>
      <c r="J34" s="64"/>
      <c r="K34" s="43"/>
    </row>
  </sheetData>
  <sheetProtection/>
  <mergeCells count="6">
    <mergeCell ref="C6:K6"/>
    <mergeCell ref="F34:H34"/>
    <mergeCell ref="A2:O2"/>
    <mergeCell ref="A3:P3"/>
    <mergeCell ref="C4:K4"/>
    <mergeCell ref="C5:K5"/>
  </mergeCells>
  <printOptions/>
  <pageMargins left="0.75" right="0.75" top="1" bottom="1" header="0.5" footer="0.5"/>
  <pageSetup horizontalDpi="600" verticalDpi="600" orientation="landscape" paperSize="9" scale="4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P34"/>
  <sheetViews>
    <sheetView view="pageBreakPreview" zoomScale="50" zoomScaleNormal="75" zoomScaleSheetLayoutView="50" zoomScalePageLayoutView="0" workbookViewId="0" topLeftCell="A1">
      <selection activeCell="A9" sqref="A9:O9"/>
    </sheetView>
  </sheetViews>
  <sheetFormatPr defaultColWidth="9.375" defaultRowHeight="12.75"/>
  <cols>
    <col min="1" max="1" width="62.25390625" style="23" customWidth="1"/>
    <col min="2" max="2" width="12.625" style="23" customWidth="1"/>
    <col min="3" max="3" width="14.875" style="23" customWidth="1"/>
    <col min="4" max="4" width="16.00390625" style="23" customWidth="1"/>
    <col min="5" max="5" width="15.00390625" style="23" customWidth="1"/>
    <col min="6" max="6" width="14.375" style="23" customWidth="1"/>
    <col min="7" max="7" width="14.875" style="23" customWidth="1"/>
    <col min="8" max="8" width="15.25390625" style="23" customWidth="1"/>
    <col min="9" max="9" width="14.125" style="23" customWidth="1"/>
    <col min="10" max="10" width="14.875" style="23" customWidth="1"/>
    <col min="11" max="11" width="14.00390625" style="23" customWidth="1"/>
    <col min="12" max="12" width="13.125" style="23" customWidth="1"/>
    <col min="13" max="13" width="15.125" style="23" customWidth="1"/>
    <col min="14" max="14" width="13.75390625" style="23" customWidth="1"/>
    <col min="15" max="15" width="17.00390625" style="23" customWidth="1"/>
    <col min="16" max="16384" width="9.375" style="23" customWidth="1"/>
  </cols>
  <sheetData>
    <row r="2" spans="1:15" ht="20.25">
      <c r="A2" s="146" t="s">
        <v>97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</row>
    <row r="3" spans="1:16" ht="36" customHeight="1">
      <c r="A3" s="149" t="s">
        <v>53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</row>
    <row r="4" spans="1:15" ht="18">
      <c r="A4" s="11"/>
      <c r="B4" s="11"/>
      <c r="C4" s="141" t="s">
        <v>0</v>
      </c>
      <c r="D4" s="141"/>
      <c r="E4" s="141"/>
      <c r="F4" s="141"/>
      <c r="G4" s="141"/>
      <c r="H4" s="141"/>
      <c r="I4" s="141"/>
      <c r="J4" s="141"/>
      <c r="K4" s="141"/>
      <c r="L4" s="11"/>
      <c r="M4" s="11"/>
      <c r="N4" s="11"/>
      <c r="O4" s="11"/>
    </row>
    <row r="5" spans="1:15" ht="18">
      <c r="A5" s="11"/>
      <c r="B5" s="11"/>
      <c r="C5" s="142" t="s">
        <v>32</v>
      </c>
      <c r="D5" s="142"/>
      <c r="E5" s="142"/>
      <c r="F5" s="142"/>
      <c r="G5" s="142"/>
      <c r="H5" s="142"/>
      <c r="I5" s="142"/>
      <c r="J5" s="142"/>
      <c r="K5" s="142"/>
      <c r="L5" s="11"/>
      <c r="M5" s="11"/>
      <c r="N5" s="11"/>
      <c r="O5" s="11"/>
    </row>
    <row r="6" spans="1:15" ht="18">
      <c r="A6" s="11"/>
      <c r="B6" s="11"/>
      <c r="C6" s="143" t="s">
        <v>1</v>
      </c>
      <c r="D6" s="143"/>
      <c r="E6" s="143"/>
      <c r="F6" s="143"/>
      <c r="G6" s="143"/>
      <c r="H6" s="143"/>
      <c r="I6" s="143"/>
      <c r="J6" s="143"/>
      <c r="K6" s="143"/>
      <c r="L6" s="11"/>
      <c r="M6" s="11"/>
      <c r="N6" s="11"/>
      <c r="O6" s="11"/>
    </row>
    <row r="7" spans="1:4" ht="15">
      <c r="A7" s="23" t="s">
        <v>2</v>
      </c>
      <c r="B7" s="26"/>
      <c r="C7" s="26" t="s">
        <v>21</v>
      </c>
      <c r="D7" s="26"/>
    </row>
    <row r="8" spans="1:15" ht="20.25">
      <c r="A8" s="37" t="s">
        <v>52</v>
      </c>
      <c r="B8" s="37"/>
      <c r="C8" s="38"/>
      <c r="D8" s="38"/>
      <c r="E8" s="38"/>
      <c r="F8" s="37"/>
      <c r="G8" s="37"/>
      <c r="H8" s="37"/>
      <c r="I8" s="37"/>
      <c r="J8" s="37"/>
      <c r="K8" s="37"/>
      <c r="L8" s="14"/>
      <c r="M8" s="26"/>
      <c r="N8" s="26"/>
      <c r="O8" s="26"/>
    </row>
    <row r="9" spans="1:15" ht="46.5" customHeight="1">
      <c r="A9" s="154" t="s">
        <v>98</v>
      </c>
      <c r="B9" s="154"/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</row>
    <row r="10" spans="1:14" ht="23.25">
      <c r="A10" s="23" t="s">
        <v>44</v>
      </c>
      <c r="G10" s="48"/>
      <c r="H10" s="48"/>
      <c r="I10" s="48"/>
      <c r="J10" s="48"/>
      <c r="K10" s="48"/>
      <c r="N10" s="24" t="s">
        <v>31</v>
      </c>
    </row>
    <row r="11" spans="1:15" s="28" customFormat="1" ht="29.25" customHeight="1">
      <c r="A11" s="6" t="s">
        <v>19</v>
      </c>
      <c r="B11" s="6" t="s">
        <v>5</v>
      </c>
      <c r="C11" s="27" t="s">
        <v>6</v>
      </c>
      <c r="D11" s="27" t="s">
        <v>7</v>
      </c>
      <c r="E11" s="27" t="s">
        <v>8</v>
      </c>
      <c r="F11" s="27" t="s">
        <v>9</v>
      </c>
      <c r="G11" s="27" t="s">
        <v>10</v>
      </c>
      <c r="H11" s="27" t="s">
        <v>11</v>
      </c>
      <c r="I11" s="27" t="s">
        <v>12</v>
      </c>
      <c r="J11" s="27" t="s">
        <v>13</v>
      </c>
      <c r="K11" s="27" t="s">
        <v>14</v>
      </c>
      <c r="L11" s="27" t="s">
        <v>15</v>
      </c>
      <c r="M11" s="27" t="s">
        <v>16</v>
      </c>
      <c r="N11" s="27" t="s">
        <v>17</v>
      </c>
      <c r="O11" s="27" t="s">
        <v>18</v>
      </c>
    </row>
    <row r="12" spans="1:15" s="28" customFormat="1" ht="20.25">
      <c r="A12" s="6">
        <v>1</v>
      </c>
      <c r="B12" s="6">
        <v>2</v>
      </c>
      <c r="C12" s="27">
        <v>3</v>
      </c>
      <c r="D12" s="27">
        <v>4</v>
      </c>
      <c r="E12" s="27">
        <v>5</v>
      </c>
      <c r="F12" s="27">
        <v>6</v>
      </c>
      <c r="G12" s="27">
        <v>7</v>
      </c>
      <c r="H12" s="27">
        <v>8</v>
      </c>
      <c r="I12" s="27">
        <v>9</v>
      </c>
      <c r="J12" s="27">
        <v>10</v>
      </c>
      <c r="K12" s="27">
        <v>11</v>
      </c>
      <c r="L12" s="27"/>
      <c r="M12" s="27">
        <v>14</v>
      </c>
      <c r="N12" s="27"/>
      <c r="O12" s="27">
        <v>15</v>
      </c>
    </row>
    <row r="13" spans="1:15" s="28" customFormat="1" ht="35.25" customHeight="1">
      <c r="A13" s="60" t="s">
        <v>23</v>
      </c>
      <c r="B13" s="6">
        <v>2000</v>
      </c>
      <c r="C13" s="67">
        <f>C17</f>
        <v>1500</v>
      </c>
      <c r="D13" s="67">
        <v>17240</v>
      </c>
      <c r="E13" s="67">
        <f aca="true" t="shared" si="0" ref="E13:N13">E17</f>
        <v>16240</v>
      </c>
      <c r="F13" s="67">
        <f t="shared" si="0"/>
        <v>5770</v>
      </c>
      <c r="G13" s="67">
        <f t="shared" si="0"/>
        <v>18600</v>
      </c>
      <c r="H13" s="67">
        <v>51500</v>
      </c>
      <c r="I13" s="67">
        <f t="shared" si="0"/>
        <v>0</v>
      </c>
      <c r="J13" s="67">
        <f t="shared" si="0"/>
        <v>1500</v>
      </c>
      <c r="K13" s="67">
        <f t="shared" si="0"/>
        <v>2000</v>
      </c>
      <c r="L13" s="67">
        <f t="shared" si="0"/>
        <v>6030</v>
      </c>
      <c r="M13" s="67">
        <f t="shared" si="0"/>
        <v>1620</v>
      </c>
      <c r="N13" s="67">
        <f t="shared" si="0"/>
        <v>2000</v>
      </c>
      <c r="O13" s="67">
        <f>SUM(C13:N13)</f>
        <v>124000</v>
      </c>
    </row>
    <row r="14" spans="1:15" s="28" customFormat="1" ht="36" customHeight="1">
      <c r="A14" s="60" t="s">
        <v>43</v>
      </c>
      <c r="B14" s="6">
        <v>2100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</row>
    <row r="15" spans="1:15" s="28" customFormat="1" ht="43.5" customHeight="1">
      <c r="A15" s="60" t="s">
        <v>42</v>
      </c>
      <c r="B15" s="6">
        <v>2110</v>
      </c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</row>
    <row r="16" spans="1:15" s="28" customFormat="1" ht="35.25" customHeight="1">
      <c r="A16" s="60" t="s">
        <v>44</v>
      </c>
      <c r="B16" s="6">
        <v>2120</v>
      </c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</row>
    <row r="17" spans="1:15" s="28" customFormat="1" ht="39" customHeight="1">
      <c r="A17" s="60" t="s">
        <v>45</v>
      </c>
      <c r="B17" s="6">
        <v>2200</v>
      </c>
      <c r="C17" s="67">
        <f>C18</f>
        <v>1500</v>
      </c>
      <c r="D17" s="67">
        <f>D18+D19+D20+D21+D22</f>
        <v>16240</v>
      </c>
      <c r="E17" s="67">
        <f aca="true" t="shared" si="1" ref="E17:N17">E18+E19+E20+E21+E22</f>
        <v>16240</v>
      </c>
      <c r="F17" s="67">
        <f t="shared" si="1"/>
        <v>5770</v>
      </c>
      <c r="G17" s="67">
        <f t="shared" si="1"/>
        <v>18600</v>
      </c>
      <c r="H17" s="67">
        <f t="shared" si="1"/>
        <v>1500</v>
      </c>
      <c r="I17" s="67">
        <f t="shared" si="1"/>
        <v>0</v>
      </c>
      <c r="J17" s="67">
        <f t="shared" si="1"/>
        <v>1500</v>
      </c>
      <c r="K17" s="67">
        <f t="shared" si="1"/>
        <v>2000</v>
      </c>
      <c r="L17" s="67">
        <f t="shared" si="1"/>
        <v>6030</v>
      </c>
      <c r="M17" s="67">
        <f t="shared" si="1"/>
        <v>1620</v>
      </c>
      <c r="N17" s="67">
        <f t="shared" si="1"/>
        <v>2000</v>
      </c>
      <c r="O17" s="67">
        <f>SUM(C17:N17)</f>
        <v>73000</v>
      </c>
    </row>
    <row r="18" spans="1:15" s="28" customFormat="1" ht="44.25" customHeight="1">
      <c r="A18" s="60" t="s">
        <v>36</v>
      </c>
      <c r="B18" s="6">
        <v>2210</v>
      </c>
      <c r="C18" s="67">
        <v>1500</v>
      </c>
      <c r="D18" s="67">
        <v>6000</v>
      </c>
      <c r="E18" s="67">
        <v>2000</v>
      </c>
      <c r="F18" s="67"/>
      <c r="G18" s="67">
        <v>1500</v>
      </c>
      <c r="H18" s="67">
        <v>1500</v>
      </c>
      <c r="I18" s="67"/>
      <c r="J18" s="67">
        <v>1500</v>
      </c>
      <c r="K18" s="67">
        <v>2000</v>
      </c>
      <c r="L18" s="67">
        <v>4500</v>
      </c>
      <c r="M18" s="67">
        <v>1500</v>
      </c>
      <c r="N18" s="67">
        <v>2000</v>
      </c>
      <c r="O18" s="67">
        <f>SUM(C18:N18)</f>
        <v>24000</v>
      </c>
    </row>
    <row r="19" spans="1:15" s="28" customFormat="1" ht="36.75" customHeight="1">
      <c r="A19" s="60" t="s">
        <v>24</v>
      </c>
      <c r="B19" s="6">
        <v>2220</v>
      </c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</row>
    <row r="20" spans="1:15" s="28" customFormat="1" ht="37.5" customHeight="1">
      <c r="A20" s="60" t="s">
        <v>25</v>
      </c>
      <c r="B20" s="6">
        <v>2230</v>
      </c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</row>
    <row r="21" spans="1:15" s="28" customFormat="1" ht="33.75" customHeight="1">
      <c r="A21" s="60" t="s">
        <v>37</v>
      </c>
      <c r="B21" s="6">
        <v>2240</v>
      </c>
      <c r="C21" s="67"/>
      <c r="D21" s="67">
        <v>10000</v>
      </c>
      <c r="E21" s="67">
        <v>14000</v>
      </c>
      <c r="F21" s="67">
        <v>5000</v>
      </c>
      <c r="G21" s="67">
        <v>16500</v>
      </c>
      <c r="H21" s="67"/>
      <c r="I21" s="67"/>
      <c r="J21" s="67"/>
      <c r="K21" s="67"/>
      <c r="L21" s="67">
        <v>1500</v>
      </c>
      <c r="M21" s="67"/>
      <c r="N21" s="67"/>
      <c r="O21" s="67">
        <f>SUM(C21:N21)</f>
        <v>47000</v>
      </c>
    </row>
    <row r="22" spans="1:15" s="28" customFormat="1" ht="43.5" customHeight="1">
      <c r="A22" s="60" t="s">
        <v>26</v>
      </c>
      <c r="B22" s="6">
        <v>2250</v>
      </c>
      <c r="C22" s="67"/>
      <c r="D22" s="67">
        <v>240</v>
      </c>
      <c r="E22" s="67">
        <v>240</v>
      </c>
      <c r="F22" s="67">
        <v>770</v>
      </c>
      <c r="G22" s="67">
        <v>600</v>
      </c>
      <c r="H22" s="67"/>
      <c r="I22" s="67"/>
      <c r="J22" s="67"/>
      <c r="K22" s="67"/>
      <c r="L22" s="67">
        <v>30</v>
      </c>
      <c r="M22" s="67">
        <v>120</v>
      </c>
      <c r="N22" s="67"/>
      <c r="O22" s="67">
        <f>SUM(C22:N22)</f>
        <v>2000</v>
      </c>
    </row>
    <row r="23" spans="1:15" s="28" customFormat="1" ht="38.25" customHeight="1">
      <c r="A23" s="60" t="s">
        <v>27</v>
      </c>
      <c r="B23" s="6">
        <v>2270</v>
      </c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</row>
    <row r="24" spans="1:15" s="28" customFormat="1" ht="45" customHeight="1">
      <c r="A24" s="60" t="s">
        <v>28</v>
      </c>
      <c r="B24" s="6">
        <v>2272</v>
      </c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</row>
    <row r="25" spans="1:15" s="28" customFormat="1" ht="32.25" customHeight="1">
      <c r="A25" s="60" t="s">
        <v>29</v>
      </c>
      <c r="B25" s="6">
        <v>2273</v>
      </c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</row>
    <row r="26" spans="1:15" s="28" customFormat="1" ht="41.25" customHeight="1">
      <c r="A26" s="60" t="s">
        <v>30</v>
      </c>
      <c r="B26" s="6">
        <v>2275</v>
      </c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</row>
    <row r="27" spans="1:15" s="28" customFormat="1" ht="34.5" customHeight="1">
      <c r="A27" s="60" t="s">
        <v>46</v>
      </c>
      <c r="B27" s="6">
        <v>2730</v>
      </c>
      <c r="C27" s="67"/>
      <c r="D27" s="67"/>
      <c r="E27" s="67"/>
      <c r="F27" s="67"/>
      <c r="G27" s="67"/>
      <c r="H27" s="67">
        <v>50000</v>
      </c>
      <c r="I27" s="67"/>
      <c r="J27" s="67"/>
      <c r="K27" s="67"/>
      <c r="L27" s="67"/>
      <c r="M27" s="67"/>
      <c r="N27" s="67"/>
      <c r="O27" s="67">
        <f>H27</f>
        <v>50000</v>
      </c>
    </row>
    <row r="28" spans="1:15" s="28" customFormat="1" ht="44.25" customHeight="1">
      <c r="A28" s="60" t="s">
        <v>59</v>
      </c>
      <c r="B28" s="6">
        <v>2800</v>
      </c>
      <c r="C28" s="67"/>
      <c r="D28" s="67">
        <v>1000</v>
      </c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>
        <f>SUM(C28:N28)</f>
        <v>1000</v>
      </c>
    </row>
    <row r="29" spans="1:15" s="28" customFormat="1" ht="28.5" customHeight="1">
      <c r="A29" s="61" t="s">
        <v>39</v>
      </c>
      <c r="B29" s="61"/>
      <c r="C29" s="104">
        <f>C13</f>
        <v>1500</v>
      </c>
      <c r="D29" s="104">
        <f>D13</f>
        <v>17240</v>
      </c>
      <c r="E29" s="104">
        <f>E13</f>
        <v>16240</v>
      </c>
      <c r="F29" s="104">
        <f aca="true" t="shared" si="2" ref="F29:N29">F13</f>
        <v>5770</v>
      </c>
      <c r="G29" s="104">
        <f t="shared" si="2"/>
        <v>18600</v>
      </c>
      <c r="H29" s="104">
        <f t="shared" si="2"/>
        <v>51500</v>
      </c>
      <c r="I29" s="104">
        <f t="shared" si="2"/>
        <v>0</v>
      </c>
      <c r="J29" s="104">
        <f t="shared" si="2"/>
        <v>1500</v>
      </c>
      <c r="K29" s="104">
        <f t="shared" si="2"/>
        <v>2000</v>
      </c>
      <c r="L29" s="104">
        <f t="shared" si="2"/>
        <v>6030</v>
      </c>
      <c r="M29" s="104">
        <f t="shared" si="2"/>
        <v>1620</v>
      </c>
      <c r="N29" s="104">
        <f t="shared" si="2"/>
        <v>2000</v>
      </c>
      <c r="O29" s="104">
        <f>O13</f>
        <v>124000</v>
      </c>
    </row>
    <row r="30" spans="1:15" s="28" customFormat="1" ht="30.75" customHeight="1">
      <c r="A30" s="31"/>
      <c r="B30" s="31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</row>
    <row r="31" spans="4:11" ht="20.25">
      <c r="D31" s="5" t="s">
        <v>60</v>
      </c>
      <c r="E31" s="5"/>
      <c r="F31" s="5"/>
      <c r="G31" s="5"/>
      <c r="H31" s="5"/>
      <c r="I31" s="5"/>
      <c r="J31" s="5"/>
      <c r="K31" s="5"/>
    </row>
    <row r="32" spans="4:11" ht="20.25">
      <c r="D32" s="5"/>
      <c r="E32" s="5"/>
      <c r="F32" s="5"/>
      <c r="G32" s="5"/>
      <c r="H32" s="5"/>
      <c r="I32" s="5"/>
      <c r="J32" s="5"/>
      <c r="K32" s="5"/>
    </row>
    <row r="33" spans="4:11" ht="24" customHeight="1">
      <c r="D33" s="11"/>
      <c r="E33" s="11"/>
      <c r="F33" s="11"/>
      <c r="G33" s="11"/>
      <c r="H33" s="11"/>
      <c r="I33" s="11"/>
      <c r="J33" s="11"/>
      <c r="K33" s="11"/>
    </row>
    <row r="34" spans="4:11" ht="20.25">
      <c r="D34" s="13" t="s">
        <v>20</v>
      </c>
      <c r="E34" s="13"/>
      <c r="F34" s="153" t="s">
        <v>34</v>
      </c>
      <c r="G34" s="153"/>
      <c r="H34" s="153"/>
      <c r="I34" s="43" t="s">
        <v>92</v>
      </c>
      <c r="J34" s="43"/>
      <c r="K34" s="43"/>
    </row>
  </sheetData>
  <sheetProtection/>
  <mergeCells count="7">
    <mergeCell ref="F34:H34"/>
    <mergeCell ref="C5:K5"/>
    <mergeCell ref="C6:K6"/>
    <mergeCell ref="A2:O2"/>
    <mergeCell ref="C4:K4"/>
    <mergeCell ref="A3:P3"/>
    <mergeCell ref="A9:O9"/>
  </mergeCells>
  <printOptions horizontalCentered="1"/>
  <pageMargins left="0" right="0" top="0" bottom="0" header="0" footer="0"/>
  <pageSetup horizontalDpi="600" verticalDpi="600" orientation="landscape" paperSize="9" scale="5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37"/>
  <sheetViews>
    <sheetView view="pageBreakPreview" zoomScale="50" zoomScaleSheetLayoutView="50" zoomScalePageLayoutView="0" workbookViewId="0" topLeftCell="B1">
      <selection activeCell="C12" sqref="C12:O12"/>
    </sheetView>
  </sheetViews>
  <sheetFormatPr defaultColWidth="9.375" defaultRowHeight="12.75"/>
  <cols>
    <col min="1" max="1" width="60.75390625" style="23" customWidth="1"/>
    <col min="2" max="3" width="14.875" style="23" customWidth="1"/>
    <col min="4" max="4" width="16.75390625" style="23" customWidth="1"/>
    <col min="5" max="5" width="17.00390625" style="23" customWidth="1"/>
    <col min="6" max="6" width="13.75390625" style="23" customWidth="1"/>
    <col min="7" max="7" width="15.00390625" style="23" customWidth="1"/>
    <col min="8" max="8" width="14.75390625" style="23" customWidth="1"/>
    <col min="9" max="9" width="15.375" style="23" customWidth="1"/>
    <col min="10" max="11" width="15.875" style="23" customWidth="1"/>
    <col min="12" max="12" width="15.125" style="23" customWidth="1"/>
    <col min="13" max="13" width="19.125" style="23" customWidth="1"/>
    <col min="14" max="14" width="17.625" style="23" customWidth="1"/>
    <col min="15" max="15" width="20.625" style="23" customWidth="1"/>
    <col min="16" max="16384" width="9.375" style="23" customWidth="1"/>
  </cols>
  <sheetData>
    <row r="1" spans="10:15" ht="15">
      <c r="J1" s="155"/>
      <c r="K1" s="155"/>
      <c r="L1" s="155"/>
      <c r="M1" s="155"/>
      <c r="N1" s="155"/>
      <c r="O1" s="155"/>
    </row>
    <row r="2" spans="10:20" ht="20.25"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</row>
    <row r="3" spans="10:15" ht="15">
      <c r="J3" s="155"/>
      <c r="K3" s="155"/>
      <c r="L3" s="155"/>
      <c r="M3" s="155"/>
      <c r="N3" s="155"/>
      <c r="O3" s="155"/>
    </row>
    <row r="5" spans="1:18" ht="20.25">
      <c r="A5" s="146" t="s">
        <v>94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</row>
    <row r="6" spans="1:15" ht="32.25" customHeight="1">
      <c r="A6" s="149" t="s">
        <v>53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</row>
    <row r="7" spans="1:15" ht="20.25">
      <c r="A7" s="5"/>
      <c r="B7" s="5"/>
      <c r="C7" s="151" t="s">
        <v>0</v>
      </c>
      <c r="D7" s="151"/>
      <c r="E7" s="151"/>
      <c r="F7" s="151"/>
      <c r="G7" s="151"/>
      <c r="H7" s="151"/>
      <c r="I7" s="151"/>
      <c r="J7" s="151"/>
      <c r="K7" s="151"/>
      <c r="L7" s="5"/>
      <c r="M7" s="5"/>
      <c r="N7" s="5"/>
      <c r="O7" s="5"/>
    </row>
    <row r="8" spans="1:15" ht="20.25">
      <c r="A8" s="5"/>
      <c r="B8" s="5"/>
      <c r="C8" s="150" t="s">
        <v>32</v>
      </c>
      <c r="D8" s="150"/>
      <c r="E8" s="150"/>
      <c r="F8" s="150"/>
      <c r="G8" s="150"/>
      <c r="H8" s="150"/>
      <c r="I8" s="150"/>
      <c r="J8" s="150"/>
      <c r="K8" s="150"/>
      <c r="L8" s="5"/>
      <c r="M8" s="5"/>
      <c r="N8" s="5"/>
      <c r="O8" s="5"/>
    </row>
    <row r="9" spans="1:15" ht="20.25">
      <c r="A9" s="5"/>
      <c r="B9" s="5"/>
      <c r="C9" s="157" t="s">
        <v>1</v>
      </c>
      <c r="D9" s="157"/>
      <c r="E9" s="157"/>
      <c r="F9" s="157"/>
      <c r="G9" s="157"/>
      <c r="H9" s="157"/>
      <c r="I9" s="157"/>
      <c r="J9" s="157"/>
      <c r="K9" s="157"/>
      <c r="L9" s="5"/>
      <c r="M9" s="5"/>
      <c r="N9" s="5"/>
      <c r="O9" s="5"/>
    </row>
    <row r="10" spans="1:4" ht="15">
      <c r="A10" s="23" t="s">
        <v>2</v>
      </c>
      <c r="B10" s="26"/>
      <c r="C10" s="26" t="s">
        <v>21</v>
      </c>
      <c r="D10" s="26"/>
    </row>
    <row r="11" spans="1:15" ht="20.25">
      <c r="A11" s="37" t="s">
        <v>52</v>
      </c>
      <c r="B11" s="37"/>
      <c r="C11" s="38"/>
      <c r="D11" s="38"/>
      <c r="E11" s="38"/>
      <c r="F11" s="37"/>
      <c r="G11" s="37"/>
      <c r="H11" s="37"/>
      <c r="I11" s="37"/>
      <c r="J11" s="37"/>
      <c r="K11" s="37"/>
      <c r="L11" s="14"/>
      <c r="M11" s="14"/>
      <c r="N11" s="14"/>
      <c r="O11" s="26"/>
    </row>
    <row r="12" spans="1:16" ht="20.25">
      <c r="A12" s="23" t="s">
        <v>4</v>
      </c>
      <c r="C12" s="156" t="s">
        <v>93</v>
      </c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58"/>
    </row>
    <row r="13" ht="15">
      <c r="N13" s="24" t="s">
        <v>31</v>
      </c>
    </row>
    <row r="14" spans="1:15" s="28" customFormat="1" ht="41.25" customHeight="1">
      <c r="A14" s="27" t="s">
        <v>19</v>
      </c>
      <c r="B14" s="27" t="s">
        <v>5</v>
      </c>
      <c r="C14" s="27" t="s">
        <v>6</v>
      </c>
      <c r="D14" s="27" t="s">
        <v>7</v>
      </c>
      <c r="E14" s="27" t="s">
        <v>8</v>
      </c>
      <c r="F14" s="27" t="s">
        <v>9</v>
      </c>
      <c r="G14" s="27" t="s">
        <v>10</v>
      </c>
      <c r="H14" s="27" t="s">
        <v>11</v>
      </c>
      <c r="I14" s="27" t="s">
        <v>12</v>
      </c>
      <c r="J14" s="27" t="s">
        <v>13</v>
      </c>
      <c r="K14" s="27" t="s">
        <v>14</v>
      </c>
      <c r="L14" s="27" t="s">
        <v>38</v>
      </c>
      <c r="M14" s="27" t="s">
        <v>16</v>
      </c>
      <c r="N14" s="27" t="s">
        <v>17</v>
      </c>
      <c r="O14" s="27" t="s">
        <v>18</v>
      </c>
    </row>
    <row r="15" spans="1:15" s="28" customFormat="1" ht="15">
      <c r="A15" s="27">
        <v>1</v>
      </c>
      <c r="B15" s="27">
        <v>2</v>
      </c>
      <c r="C15" s="27">
        <v>3</v>
      </c>
      <c r="D15" s="27">
        <v>4</v>
      </c>
      <c r="E15" s="27">
        <v>5</v>
      </c>
      <c r="F15" s="27">
        <v>6</v>
      </c>
      <c r="G15" s="27">
        <v>7</v>
      </c>
      <c r="H15" s="27">
        <v>8</v>
      </c>
      <c r="I15" s="27">
        <v>9</v>
      </c>
      <c r="J15" s="27">
        <v>10</v>
      </c>
      <c r="K15" s="27">
        <v>11</v>
      </c>
      <c r="L15" s="27"/>
      <c r="M15" s="27">
        <v>14</v>
      </c>
      <c r="N15" s="27"/>
      <c r="O15" s="27">
        <v>15</v>
      </c>
    </row>
    <row r="16" spans="1:15" s="28" customFormat="1" ht="33" customHeight="1">
      <c r="A16" s="60" t="s">
        <v>23</v>
      </c>
      <c r="B16" s="6">
        <v>2000</v>
      </c>
      <c r="C16" s="40">
        <f>C30</f>
        <v>1810</v>
      </c>
      <c r="D16" s="40">
        <f aca="true" t="shared" si="0" ref="D16:N16">D30</f>
        <v>3620</v>
      </c>
      <c r="E16" s="40">
        <f t="shared" si="0"/>
        <v>0</v>
      </c>
      <c r="F16" s="40">
        <f t="shared" si="0"/>
        <v>0</v>
      </c>
      <c r="G16" s="40">
        <f t="shared" si="0"/>
        <v>1810</v>
      </c>
      <c r="H16" s="40">
        <f t="shared" si="0"/>
        <v>0</v>
      </c>
      <c r="I16" s="40">
        <f t="shared" si="0"/>
        <v>3620</v>
      </c>
      <c r="J16" s="40">
        <f t="shared" si="0"/>
        <v>0</v>
      </c>
      <c r="K16" s="40">
        <f t="shared" si="0"/>
        <v>0</v>
      </c>
      <c r="L16" s="40">
        <f t="shared" si="0"/>
        <v>0</v>
      </c>
      <c r="M16" s="40">
        <f t="shared" si="0"/>
        <v>1810</v>
      </c>
      <c r="N16" s="40">
        <f t="shared" si="0"/>
        <v>0</v>
      </c>
      <c r="O16" s="40">
        <f>SUM(C16:N16)</f>
        <v>12670</v>
      </c>
    </row>
    <row r="17" spans="1:15" s="28" customFormat="1" ht="54.75" customHeight="1">
      <c r="A17" s="60" t="s">
        <v>43</v>
      </c>
      <c r="B17" s="6">
        <v>2100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</row>
    <row r="18" spans="1:15" s="28" customFormat="1" ht="33" customHeight="1">
      <c r="A18" s="60" t="s">
        <v>42</v>
      </c>
      <c r="B18" s="6">
        <v>2110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</row>
    <row r="19" spans="1:15" s="28" customFormat="1" ht="39.75" customHeight="1">
      <c r="A19" s="60" t="s">
        <v>44</v>
      </c>
      <c r="B19" s="6">
        <v>2120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</row>
    <row r="20" spans="1:15" s="28" customFormat="1" ht="38.25" customHeight="1">
      <c r="A20" s="60" t="s">
        <v>45</v>
      </c>
      <c r="B20" s="6">
        <v>2200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</row>
    <row r="21" spans="1:15" s="28" customFormat="1" ht="56.25" customHeight="1">
      <c r="A21" s="60" t="s">
        <v>36</v>
      </c>
      <c r="B21" s="6">
        <v>2210</v>
      </c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</row>
    <row r="22" spans="1:15" s="28" customFormat="1" ht="57" customHeight="1">
      <c r="A22" s="60" t="s">
        <v>24</v>
      </c>
      <c r="B22" s="6">
        <v>2220</v>
      </c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</row>
    <row r="23" spans="1:15" s="28" customFormat="1" ht="45.75" customHeight="1">
      <c r="A23" s="60" t="s">
        <v>25</v>
      </c>
      <c r="B23" s="6">
        <v>2230</v>
      </c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</row>
    <row r="24" spans="1:15" s="28" customFormat="1" ht="48" customHeight="1">
      <c r="A24" s="60" t="s">
        <v>37</v>
      </c>
      <c r="B24" s="6">
        <v>2240</v>
      </c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</row>
    <row r="25" spans="1:15" s="28" customFormat="1" ht="39.75" customHeight="1">
      <c r="A25" s="60" t="s">
        <v>26</v>
      </c>
      <c r="B25" s="6">
        <v>2250</v>
      </c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</row>
    <row r="26" spans="1:15" s="28" customFormat="1" ht="60.75" customHeight="1">
      <c r="A26" s="60" t="s">
        <v>27</v>
      </c>
      <c r="B26" s="6">
        <v>2270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</row>
    <row r="27" spans="1:15" s="28" customFormat="1" ht="38.25" customHeight="1">
      <c r="A27" s="60" t="s">
        <v>28</v>
      </c>
      <c r="B27" s="6">
        <v>2272</v>
      </c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</row>
    <row r="28" spans="1:15" s="28" customFormat="1" ht="43.5" customHeight="1">
      <c r="A28" s="60" t="s">
        <v>29</v>
      </c>
      <c r="B28" s="6">
        <v>2273</v>
      </c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</row>
    <row r="29" spans="1:15" s="28" customFormat="1" ht="44.25" customHeight="1">
      <c r="A29" s="60" t="s">
        <v>30</v>
      </c>
      <c r="B29" s="6">
        <v>2275</v>
      </c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</row>
    <row r="30" spans="1:15" s="28" customFormat="1" ht="39.75" customHeight="1">
      <c r="A30" s="60" t="s">
        <v>46</v>
      </c>
      <c r="B30" s="6">
        <v>2700</v>
      </c>
      <c r="C30" s="40">
        <f>C31</f>
        <v>1810</v>
      </c>
      <c r="D30" s="40">
        <f aca="true" t="shared" si="1" ref="D30:N30">D31</f>
        <v>3620</v>
      </c>
      <c r="E30" s="40">
        <f t="shared" si="1"/>
        <v>0</v>
      </c>
      <c r="F30" s="40">
        <f t="shared" si="1"/>
        <v>0</v>
      </c>
      <c r="G30" s="40">
        <f>G31</f>
        <v>1810</v>
      </c>
      <c r="H30" s="40">
        <f t="shared" si="1"/>
        <v>0</v>
      </c>
      <c r="I30" s="40">
        <f>I31</f>
        <v>3620</v>
      </c>
      <c r="J30" s="40">
        <f t="shared" si="1"/>
        <v>0</v>
      </c>
      <c r="K30" s="40">
        <f t="shared" si="1"/>
        <v>0</v>
      </c>
      <c r="L30" s="40"/>
      <c r="M30" s="40">
        <f>M31</f>
        <v>1810</v>
      </c>
      <c r="N30" s="40">
        <f t="shared" si="1"/>
        <v>0</v>
      </c>
      <c r="O30" s="40">
        <f>O31</f>
        <v>12670</v>
      </c>
    </row>
    <row r="31" spans="1:15" s="28" customFormat="1" ht="46.5" customHeight="1">
      <c r="A31" s="60" t="s">
        <v>47</v>
      </c>
      <c r="B31" s="6">
        <v>2730</v>
      </c>
      <c r="C31" s="40">
        <v>1810</v>
      </c>
      <c r="D31" s="40">
        <v>3620</v>
      </c>
      <c r="E31" s="40"/>
      <c r="F31" s="40"/>
      <c r="G31" s="40">
        <v>1810</v>
      </c>
      <c r="H31" s="40"/>
      <c r="I31" s="40">
        <v>3620</v>
      </c>
      <c r="J31" s="40"/>
      <c r="K31" s="40"/>
      <c r="L31" s="40"/>
      <c r="M31" s="40">
        <v>1810</v>
      </c>
      <c r="N31" s="40"/>
      <c r="O31" s="40">
        <f>SUM(C31:N31)</f>
        <v>12670</v>
      </c>
    </row>
    <row r="32" spans="1:15" s="28" customFormat="1" ht="32.25" customHeight="1">
      <c r="A32" s="61" t="s">
        <v>39</v>
      </c>
      <c r="B32" s="61"/>
      <c r="C32" s="45">
        <f>C16</f>
        <v>1810</v>
      </c>
      <c r="D32" s="45">
        <f>D16</f>
        <v>3620</v>
      </c>
      <c r="E32" s="45">
        <f aca="true" t="shared" si="2" ref="E32:O32">E16</f>
        <v>0</v>
      </c>
      <c r="F32" s="45">
        <f t="shared" si="2"/>
        <v>0</v>
      </c>
      <c r="G32" s="45">
        <f t="shared" si="2"/>
        <v>1810</v>
      </c>
      <c r="H32" s="45">
        <f t="shared" si="2"/>
        <v>0</v>
      </c>
      <c r="I32" s="45">
        <f t="shared" si="2"/>
        <v>3620</v>
      </c>
      <c r="J32" s="45">
        <f t="shared" si="2"/>
        <v>0</v>
      </c>
      <c r="K32" s="45">
        <f t="shared" si="2"/>
        <v>0</v>
      </c>
      <c r="L32" s="45">
        <f t="shared" si="2"/>
        <v>0</v>
      </c>
      <c r="M32" s="45">
        <f t="shared" si="2"/>
        <v>1810</v>
      </c>
      <c r="N32" s="45">
        <f t="shared" si="2"/>
        <v>0</v>
      </c>
      <c r="O32" s="45">
        <f t="shared" si="2"/>
        <v>12670</v>
      </c>
    </row>
    <row r="33" spans="1:15" s="28" customFormat="1" ht="27" customHeight="1">
      <c r="A33" s="31"/>
      <c r="B33" s="31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</row>
    <row r="34" spans="3:15" ht="20.25">
      <c r="C34" s="5"/>
      <c r="D34" s="5" t="s">
        <v>79</v>
      </c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</row>
    <row r="35" spans="3:15" ht="23.25" customHeight="1"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</row>
    <row r="36" spans="3:15" ht="20.25">
      <c r="C36" s="5"/>
      <c r="D36" s="10" t="s">
        <v>20</v>
      </c>
      <c r="E36" s="10"/>
      <c r="F36" s="43" t="s">
        <v>34</v>
      </c>
      <c r="G36" s="43"/>
      <c r="H36" s="43"/>
      <c r="I36" s="43" t="s">
        <v>50</v>
      </c>
      <c r="J36" s="43" t="s">
        <v>92</v>
      </c>
      <c r="K36" s="43"/>
      <c r="L36" s="5"/>
      <c r="M36" s="5"/>
      <c r="N36" s="5"/>
      <c r="O36" s="5"/>
    </row>
    <row r="37" spans="3:15" ht="20.25"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</row>
  </sheetData>
  <sheetProtection/>
  <mergeCells count="9">
    <mergeCell ref="J1:O1"/>
    <mergeCell ref="J2:T2"/>
    <mergeCell ref="J3:O3"/>
    <mergeCell ref="A5:R5"/>
    <mergeCell ref="C12:O12"/>
    <mergeCell ref="A6:O6"/>
    <mergeCell ref="C7:K7"/>
    <mergeCell ref="C8:K8"/>
    <mergeCell ref="C9:K9"/>
  </mergeCells>
  <printOptions horizontalCentered="1"/>
  <pageMargins left="0" right="0" top="0" bottom="0" header="0" footer="0"/>
  <pageSetup horizontalDpi="600" verticalDpi="600" orientation="landscape" paperSize="9" scale="50" r:id="rId1"/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YYY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User bux</cp:lastModifiedBy>
  <cp:lastPrinted>2018-01-17T15:03:11Z</cp:lastPrinted>
  <dcterms:created xsi:type="dcterms:W3CDTF">2002-03-11T07:34:09Z</dcterms:created>
  <dcterms:modified xsi:type="dcterms:W3CDTF">2018-01-17T15:07:47Z</dcterms:modified>
  <cp:category/>
  <cp:version/>
  <cp:contentType/>
  <cp:contentStatus/>
</cp:coreProperties>
</file>