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80" windowHeight="5440" tabRatio="500" firstSheet="3" activeTab="4"/>
  </bookViews>
  <sheets>
    <sheet name="12а" sheetId="1" r:id="rId1"/>
    <sheet name="13а" sheetId="2" r:id="rId2"/>
    <sheet name="14а" sheetId="3" r:id="rId3"/>
    <sheet name="15а" sheetId="4" r:id="rId4"/>
    <sheet name="16а" sheetId="5" r:id="rId5"/>
    <sheet name="порівняння" sheetId="6" r:id="rId6"/>
    <sheet name="гуманытарний" sheetId="7" r:id="rId7"/>
    <sheet name="математичний" sheetId="8" r:id="rId8"/>
    <sheet name="фізкульт." sheetId="9" r:id="rId9"/>
    <sheet name="інфо" sheetId="10" r:id="rId10"/>
    <sheet name="художній" sheetId="11" r:id="rId11"/>
    <sheet name="загальне" sheetId="12" r:id="rId1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64" i="5" l="1"/>
  <c r="Y71" i="5"/>
  <c r="Y70" i="5"/>
  <c r="Y69" i="5"/>
  <c r="C6" i="11" l="1"/>
  <c r="B6" i="11"/>
  <c r="C6" i="10"/>
  <c r="B6" i="10"/>
  <c r="C6" i="9"/>
  <c r="B6" i="9"/>
  <c r="C6" i="8"/>
  <c r="B6" i="8"/>
  <c r="C6" i="7"/>
  <c r="B6" i="7"/>
  <c r="K9" i="6" l="1"/>
  <c r="J9" i="6"/>
  <c r="I9" i="6"/>
  <c r="H9" i="6"/>
  <c r="G9" i="6"/>
  <c r="F9" i="6"/>
  <c r="E9" i="6"/>
  <c r="D9" i="6"/>
  <c r="C9" i="6"/>
  <c r="M9" i="6" l="1"/>
  <c r="C6" i="12"/>
  <c r="B6" i="12"/>
  <c r="F83" i="5"/>
  <c r="F82" i="5"/>
  <c r="X82" i="5" s="1"/>
  <c r="X84" i="5" s="1"/>
  <c r="W81" i="5"/>
  <c r="S81" i="5"/>
  <c r="O81" i="5"/>
  <c r="K81" i="5"/>
  <c r="F81" i="5"/>
  <c r="X81" i="5" s="1"/>
  <c r="F80" i="5"/>
  <c r="S79" i="5"/>
  <c r="Y79" i="5" s="1"/>
  <c r="K79" i="5"/>
  <c r="F79" i="5"/>
  <c r="W79" i="5" s="1"/>
  <c r="X78" i="5"/>
  <c r="X87" i="5" s="1"/>
  <c r="F78" i="5"/>
  <c r="F77" i="5"/>
  <c r="K77" i="5" s="1"/>
  <c r="F76" i="5"/>
  <c r="S76" i="5" s="1"/>
  <c r="F75" i="5"/>
  <c r="O75" i="5" s="1"/>
  <c r="F74" i="5"/>
  <c r="O74" i="5" s="1"/>
  <c r="W73" i="5"/>
  <c r="S73" i="5"/>
  <c r="O73" i="5"/>
  <c r="K73" i="5"/>
  <c r="S72" i="5"/>
  <c r="F72" i="5"/>
  <c r="O72" i="5" s="1"/>
  <c r="F71" i="5"/>
  <c r="F68" i="5"/>
  <c r="F67" i="5"/>
  <c r="F66" i="5"/>
  <c r="F65" i="5"/>
  <c r="O65" i="5" s="1"/>
  <c r="W64" i="5"/>
  <c r="S64" i="5"/>
  <c r="O64" i="5"/>
  <c r="K64" i="5"/>
  <c r="F64" i="5"/>
  <c r="X64" i="5" s="1"/>
  <c r="X63" i="5"/>
  <c r="W63" i="5"/>
  <c r="S63" i="5"/>
  <c r="Y63" i="5" s="1"/>
  <c r="O63" i="5"/>
  <c r="K63" i="5"/>
  <c r="F63" i="5"/>
  <c r="W62" i="5"/>
  <c r="F62" i="5"/>
  <c r="F61" i="5"/>
  <c r="F60" i="5"/>
  <c r="W60" i="5" s="1"/>
  <c r="F59" i="5"/>
  <c r="W58" i="5"/>
  <c r="S58" i="5"/>
  <c r="O58" i="5"/>
  <c r="K58" i="5"/>
  <c r="F58" i="5"/>
  <c r="X58" i="5" s="1"/>
  <c r="F57" i="5"/>
  <c r="X56" i="5"/>
  <c r="F56" i="5"/>
  <c r="F55" i="5"/>
  <c r="S54" i="5"/>
  <c r="Y54" i="5" s="1"/>
  <c r="K54" i="5"/>
  <c r="F54" i="5"/>
  <c r="W54" i="5" s="1"/>
  <c r="F53" i="5"/>
  <c r="X52" i="5"/>
  <c r="W52" i="5"/>
  <c r="S52" i="5"/>
  <c r="O52" i="5"/>
  <c r="K52" i="5"/>
  <c r="O51" i="5"/>
  <c r="F51" i="5"/>
  <c r="O50" i="5"/>
  <c r="F50" i="5"/>
  <c r="F49" i="5"/>
  <c r="X48" i="5"/>
  <c r="W48" i="5"/>
  <c r="S48" i="5"/>
  <c r="O48" i="5"/>
  <c r="W47" i="5"/>
  <c r="K47" i="5"/>
  <c r="F47" i="5"/>
  <c r="O47" i="5" s="1"/>
  <c r="F46" i="5"/>
  <c r="X45" i="5"/>
  <c r="W45" i="5"/>
  <c r="S45" i="5"/>
  <c r="F44" i="5"/>
  <c r="O44" i="5" s="1"/>
  <c r="Y43" i="5"/>
  <c r="X43" i="5"/>
  <c r="X42" i="5"/>
  <c r="W42" i="5"/>
  <c r="S42" i="5"/>
  <c r="O42" i="5"/>
  <c r="K42" i="5"/>
  <c r="F41" i="5"/>
  <c r="K38" i="5"/>
  <c r="F38" i="5"/>
  <c r="W38" i="5" s="1"/>
  <c r="F37" i="5"/>
  <c r="O37" i="5" s="1"/>
  <c r="F36" i="5"/>
  <c r="O36" i="5" s="1"/>
  <c r="F35" i="5"/>
  <c r="X35" i="5" s="1"/>
  <c r="W34" i="5"/>
  <c r="S34" i="5"/>
  <c r="O34" i="5"/>
  <c r="K34" i="5"/>
  <c r="F34" i="5"/>
  <c r="X34" i="5" s="1"/>
  <c r="W33" i="5"/>
  <c r="Y33" i="5" s="1"/>
  <c r="S33" i="5"/>
  <c r="O33" i="5"/>
  <c r="K33" i="5"/>
  <c r="F33" i="5"/>
  <c r="X33" i="5" s="1"/>
  <c r="S32" i="5"/>
  <c r="K32" i="5"/>
  <c r="F32" i="5"/>
  <c r="W32" i="5" s="1"/>
  <c r="F31" i="5"/>
  <c r="W30" i="5"/>
  <c r="F30" i="5"/>
  <c r="X30" i="5" s="1"/>
  <c r="W29" i="5"/>
  <c r="F29" i="5"/>
  <c r="Y28" i="5"/>
  <c r="W28" i="5"/>
  <c r="S28" i="5"/>
  <c r="O28" i="5"/>
  <c r="K28" i="5"/>
  <c r="F28" i="5"/>
  <c r="X28" i="5" s="1"/>
  <c r="F27" i="5"/>
  <c r="F26" i="5"/>
  <c r="F25" i="5"/>
  <c r="O25" i="5" s="1"/>
  <c r="S24" i="5"/>
  <c r="Y24" i="5" s="1"/>
  <c r="K24" i="5"/>
  <c r="F24" i="5"/>
  <c r="W24" i="5" s="1"/>
  <c r="F23" i="5"/>
  <c r="X22" i="5"/>
  <c r="W22" i="5"/>
  <c r="S22" i="5"/>
  <c r="Y22" i="5" s="1"/>
  <c r="O22" i="5"/>
  <c r="F21" i="5"/>
  <c r="O21" i="5" s="1"/>
  <c r="F20" i="5"/>
  <c r="F19" i="5"/>
  <c r="X18" i="5"/>
  <c r="W18" i="5"/>
  <c r="S18" i="5"/>
  <c r="O18" i="5"/>
  <c r="K18" i="5"/>
  <c r="X17" i="5"/>
  <c r="F17" i="5"/>
  <c r="W17" i="5" s="1"/>
  <c r="W16" i="5"/>
  <c r="F16" i="5"/>
  <c r="X15" i="5"/>
  <c r="W15" i="5"/>
  <c r="Y15" i="5" s="1"/>
  <c r="S15" i="5"/>
  <c r="O15" i="5"/>
  <c r="K15" i="5"/>
  <c r="W14" i="5"/>
  <c r="K14" i="5"/>
  <c r="F14" i="5"/>
  <c r="O14" i="5" s="1"/>
  <c r="W13" i="5"/>
  <c r="X12" i="5"/>
  <c r="W12" i="5"/>
  <c r="S12" i="5"/>
  <c r="O12" i="5"/>
  <c r="K12" i="5"/>
  <c r="F139" i="4"/>
  <c r="S138" i="4"/>
  <c r="F138" i="4"/>
  <c r="S137" i="4"/>
  <c r="K137" i="4"/>
  <c r="F137" i="4"/>
  <c r="W137" i="4" s="1"/>
  <c r="O136" i="4"/>
  <c r="F136" i="4"/>
  <c r="S135" i="4"/>
  <c r="F135" i="4"/>
  <c r="O135" i="4" s="1"/>
  <c r="W133" i="4"/>
  <c r="K133" i="4"/>
  <c r="F133" i="4"/>
  <c r="S133" i="4" s="1"/>
  <c r="F132" i="4"/>
  <c r="W132" i="4" s="1"/>
  <c r="F131" i="4"/>
  <c r="W131" i="4" s="1"/>
  <c r="O130" i="4"/>
  <c r="F130" i="4"/>
  <c r="W129" i="4"/>
  <c r="F129" i="4"/>
  <c r="X129" i="4" s="1"/>
  <c r="F128" i="4"/>
  <c r="F127" i="4"/>
  <c r="S127" i="4" s="1"/>
  <c r="S126" i="4"/>
  <c r="Y126" i="4" s="1"/>
  <c r="K126" i="4"/>
  <c r="F126" i="4"/>
  <c r="W126" i="4" s="1"/>
  <c r="W125" i="4"/>
  <c r="K125" i="4"/>
  <c r="F125" i="4"/>
  <c r="S125" i="4" s="1"/>
  <c r="F124" i="4"/>
  <c r="W124" i="4" s="1"/>
  <c r="F123" i="4"/>
  <c r="Y122" i="4"/>
  <c r="S122" i="4"/>
  <c r="K122" i="4"/>
  <c r="F122" i="4"/>
  <c r="W122" i="4" s="1"/>
  <c r="X121" i="4"/>
  <c r="F121" i="4"/>
  <c r="W121" i="4" s="1"/>
  <c r="F120" i="4"/>
  <c r="S119" i="4"/>
  <c r="F119" i="4"/>
  <c r="F118" i="4"/>
  <c r="S118" i="4" s="1"/>
  <c r="O117" i="4"/>
  <c r="F117" i="4"/>
  <c r="W116" i="4"/>
  <c r="F116" i="4"/>
  <c r="F115" i="4"/>
  <c r="F114" i="4"/>
  <c r="S114" i="4" s="1"/>
  <c r="S113" i="4"/>
  <c r="K113" i="4"/>
  <c r="F113" i="4"/>
  <c r="W113" i="4" s="1"/>
  <c r="W112" i="4"/>
  <c r="F112" i="4"/>
  <c r="X112" i="4" s="1"/>
  <c r="F111" i="4"/>
  <c r="W111" i="4" s="1"/>
  <c r="X110" i="4"/>
  <c r="W110" i="4"/>
  <c r="S110" i="4"/>
  <c r="Y110" i="4" s="1"/>
  <c r="O110" i="4"/>
  <c r="K110" i="4"/>
  <c r="F109" i="4"/>
  <c r="K109" i="4" s="1"/>
  <c r="F108" i="4"/>
  <c r="W108" i="4" s="1"/>
  <c r="F107" i="4"/>
  <c r="X107" i="4" s="1"/>
  <c r="K106" i="4"/>
  <c r="F106" i="4"/>
  <c r="W106" i="4" s="1"/>
  <c r="F105" i="4"/>
  <c r="F104" i="4"/>
  <c r="S104" i="4" s="1"/>
  <c r="F103" i="4"/>
  <c r="K103" i="4" s="1"/>
  <c r="X102" i="4"/>
  <c r="W102" i="4"/>
  <c r="S102" i="4"/>
  <c r="Y102" i="4" s="1"/>
  <c r="O102" i="4"/>
  <c r="F101" i="4"/>
  <c r="X101" i="4" s="1"/>
  <c r="S100" i="4"/>
  <c r="K100" i="4"/>
  <c r="F100" i="4"/>
  <c r="W100" i="4" s="1"/>
  <c r="W99" i="4"/>
  <c r="F99" i="4"/>
  <c r="X99" i="4" s="1"/>
  <c r="F98" i="4"/>
  <c r="S98" i="4" s="1"/>
  <c r="O97" i="4"/>
  <c r="F97" i="4"/>
  <c r="S97" i="4" s="1"/>
  <c r="F96" i="4"/>
  <c r="W96" i="4" s="1"/>
  <c r="W95" i="4"/>
  <c r="K95" i="4"/>
  <c r="F95" i="4"/>
  <c r="S95" i="4" s="1"/>
  <c r="X94" i="4"/>
  <c r="W94" i="4"/>
  <c r="S94" i="4"/>
  <c r="Y94" i="4" s="1"/>
  <c r="O94" i="4"/>
  <c r="K94" i="4"/>
  <c r="S93" i="4"/>
  <c r="K93" i="4"/>
  <c r="F93" i="4"/>
  <c r="W93" i="4" s="1"/>
  <c r="O92" i="4"/>
  <c r="F92" i="4"/>
  <c r="S92" i="4" s="1"/>
  <c r="F91" i="4"/>
  <c r="O91" i="4" s="1"/>
  <c r="F90" i="4"/>
  <c r="K89" i="4"/>
  <c r="F89" i="4"/>
  <c r="W89" i="4" s="1"/>
  <c r="X88" i="4"/>
  <c r="W88" i="4"/>
  <c r="S88" i="4"/>
  <c r="Y88" i="4" s="1"/>
  <c r="O88" i="4"/>
  <c r="F87" i="4"/>
  <c r="W87" i="4" s="1"/>
  <c r="F86" i="4"/>
  <c r="S86" i="4" s="1"/>
  <c r="F85" i="4"/>
  <c r="F84" i="4"/>
  <c r="K84" i="4" s="1"/>
  <c r="X83" i="4"/>
  <c r="W83" i="4"/>
  <c r="S83" i="4"/>
  <c r="Y83" i="4" s="1"/>
  <c r="O83" i="4"/>
  <c r="F82" i="4"/>
  <c r="O82" i="4" s="1"/>
  <c r="F81" i="4"/>
  <c r="W81" i="4" s="1"/>
  <c r="K80" i="4"/>
  <c r="F80" i="4"/>
  <c r="S80" i="4" s="1"/>
  <c r="X79" i="4"/>
  <c r="W79" i="4"/>
  <c r="S79" i="4"/>
  <c r="Y79" i="4" s="1"/>
  <c r="O79" i="4"/>
  <c r="K79" i="4"/>
  <c r="F78" i="4"/>
  <c r="W78" i="4" s="1"/>
  <c r="F77" i="4"/>
  <c r="X76" i="4"/>
  <c r="W76" i="4"/>
  <c r="S76" i="4"/>
  <c r="O76" i="4"/>
  <c r="K76" i="4"/>
  <c r="F75" i="4"/>
  <c r="W75" i="4" s="1"/>
  <c r="W73" i="4"/>
  <c r="S73" i="4"/>
  <c r="O73" i="4"/>
  <c r="K73" i="4"/>
  <c r="W71" i="4"/>
  <c r="S71" i="4"/>
  <c r="O71" i="4"/>
  <c r="K71" i="4"/>
  <c r="F69" i="4"/>
  <c r="W68" i="4"/>
  <c r="K68" i="4"/>
  <c r="F68" i="4"/>
  <c r="O68" i="4" s="1"/>
  <c r="X67" i="4"/>
  <c r="O67" i="4"/>
  <c r="F67" i="4"/>
  <c r="K67" i="4" s="1"/>
  <c r="S66" i="4"/>
  <c r="K66" i="4"/>
  <c r="F66" i="4"/>
  <c r="W66" i="4" s="1"/>
  <c r="F65" i="4"/>
  <c r="F64" i="4"/>
  <c r="X64" i="4" s="1"/>
  <c r="F63" i="4"/>
  <c r="S63" i="4" s="1"/>
  <c r="F62" i="4"/>
  <c r="O62" i="4" s="1"/>
  <c r="W61" i="4"/>
  <c r="K61" i="4"/>
  <c r="F61" i="4"/>
  <c r="S61" i="4" s="1"/>
  <c r="Y61" i="4" s="1"/>
  <c r="S60" i="4"/>
  <c r="F60" i="4"/>
  <c r="O60" i="4" s="1"/>
  <c r="W59" i="4"/>
  <c r="F59" i="4"/>
  <c r="O59" i="4" s="1"/>
  <c r="F58" i="4"/>
  <c r="O58" i="4" s="1"/>
  <c r="K57" i="4"/>
  <c r="F57" i="4"/>
  <c r="S57" i="4" s="1"/>
  <c r="F56" i="4"/>
  <c r="S55" i="4"/>
  <c r="F55" i="4"/>
  <c r="S54" i="4"/>
  <c r="Y54" i="4" s="1"/>
  <c r="K54" i="4"/>
  <c r="F54" i="4"/>
  <c r="W54" i="4" s="1"/>
  <c r="O53" i="4"/>
  <c r="F53" i="4"/>
  <c r="F52" i="4"/>
  <c r="O51" i="4"/>
  <c r="F51" i="4"/>
  <c r="W51" i="4" s="1"/>
  <c r="S50" i="4"/>
  <c r="Y50" i="4" s="1"/>
  <c r="K50" i="4"/>
  <c r="F50" i="4"/>
  <c r="W50" i="4" s="1"/>
  <c r="W49" i="4"/>
  <c r="S49" i="4"/>
  <c r="O49" i="4"/>
  <c r="K49" i="4"/>
  <c r="X48" i="4"/>
  <c r="W48" i="4"/>
  <c r="S48" i="4"/>
  <c r="O48" i="4"/>
  <c r="K48" i="4"/>
  <c r="K47" i="4"/>
  <c r="F47" i="4"/>
  <c r="S47" i="4" s="1"/>
  <c r="F46" i="4"/>
  <c r="S46" i="4" s="1"/>
  <c r="F45" i="4"/>
  <c r="S44" i="4"/>
  <c r="Y44" i="4" s="1"/>
  <c r="K44" i="4"/>
  <c r="F44" i="4"/>
  <c r="W44" i="4" s="1"/>
  <c r="K43" i="4"/>
  <c r="F43" i="4"/>
  <c r="F42" i="4"/>
  <c r="W41" i="4"/>
  <c r="S41" i="4"/>
  <c r="O41" i="4"/>
  <c r="K41" i="4"/>
  <c r="X40" i="4"/>
  <c r="W40" i="4"/>
  <c r="S40" i="4"/>
  <c r="Y40" i="4" s="1"/>
  <c r="O40" i="4"/>
  <c r="K40" i="4"/>
  <c r="F39" i="4"/>
  <c r="F38" i="4"/>
  <c r="W38" i="4" s="1"/>
  <c r="F37" i="4"/>
  <c r="F36" i="4"/>
  <c r="O36" i="4" s="1"/>
  <c r="F35" i="4"/>
  <c r="S35" i="4" s="1"/>
  <c r="W34" i="4"/>
  <c r="S34" i="4"/>
  <c r="O34" i="4"/>
  <c r="K34" i="4"/>
  <c r="X33" i="4"/>
  <c r="W33" i="4"/>
  <c r="S33" i="4"/>
  <c r="O33" i="4"/>
  <c r="K33" i="4"/>
  <c r="S32" i="4"/>
  <c r="Y32" i="4" s="1"/>
  <c r="K32" i="4"/>
  <c r="F32" i="4"/>
  <c r="W32" i="4" s="1"/>
  <c r="F31" i="4"/>
  <c r="S31" i="4" s="1"/>
  <c r="S30" i="4"/>
  <c r="F30" i="4"/>
  <c r="X30" i="4" s="1"/>
  <c r="F29" i="4"/>
  <c r="W28" i="4"/>
  <c r="S28" i="4"/>
  <c r="O28" i="4"/>
  <c r="K28" i="4"/>
  <c r="X27" i="4"/>
  <c r="W27" i="4"/>
  <c r="S27" i="4"/>
  <c r="O27" i="4"/>
  <c r="K27" i="4"/>
  <c r="F26" i="4"/>
  <c r="W26" i="4" s="1"/>
  <c r="F25" i="4"/>
  <c r="X24" i="4"/>
  <c r="K24" i="4"/>
  <c r="F24" i="4"/>
  <c r="O24" i="4" s="1"/>
  <c r="W23" i="4"/>
  <c r="S23" i="4"/>
  <c r="O23" i="4"/>
  <c r="K23" i="4"/>
  <c r="X22" i="4"/>
  <c r="W22" i="4"/>
  <c r="Y22" i="4" s="1"/>
  <c r="Y23" i="4" s="1"/>
  <c r="S22" i="4"/>
  <c r="O22" i="4"/>
  <c r="S21" i="4"/>
  <c r="Y21" i="4" s="1"/>
  <c r="K21" i="4"/>
  <c r="F21" i="4"/>
  <c r="W21" i="4" s="1"/>
  <c r="F20" i="4"/>
  <c r="O20" i="4" s="1"/>
  <c r="W19" i="4"/>
  <c r="S19" i="4"/>
  <c r="O19" i="4"/>
  <c r="K19" i="4"/>
  <c r="X18" i="4"/>
  <c r="W18" i="4"/>
  <c r="S18" i="4"/>
  <c r="O18" i="4"/>
  <c r="F17" i="4"/>
  <c r="W16" i="4"/>
  <c r="S16" i="4"/>
  <c r="O16" i="4"/>
  <c r="K16" i="4"/>
  <c r="X15" i="4"/>
  <c r="W15" i="4"/>
  <c r="S15" i="4"/>
  <c r="Y15" i="4" s="1"/>
  <c r="O15" i="4"/>
  <c r="F14" i="4"/>
  <c r="X12" i="4"/>
  <c r="W135" i="3"/>
  <c r="O135" i="3"/>
  <c r="W134" i="3"/>
  <c r="S134" i="3"/>
  <c r="O134" i="3"/>
  <c r="K134" i="3"/>
  <c r="W131" i="3"/>
  <c r="S131" i="3"/>
  <c r="O131" i="3"/>
  <c r="K131" i="3"/>
  <c r="W130" i="3"/>
  <c r="S130" i="3"/>
  <c r="O130" i="3"/>
  <c r="K130" i="3"/>
  <c r="W129" i="3"/>
  <c r="S129" i="3"/>
  <c r="O129" i="3"/>
  <c r="K129" i="3"/>
  <c r="F128" i="3"/>
  <c r="O128" i="3" s="1"/>
  <c r="F127" i="3"/>
  <c r="O127" i="3" s="1"/>
  <c r="X126" i="3"/>
  <c r="W126" i="3"/>
  <c r="S126" i="3"/>
  <c r="Y126" i="3" s="1"/>
  <c r="O126" i="3"/>
  <c r="K126" i="3"/>
  <c r="F125" i="3"/>
  <c r="X123" i="3"/>
  <c r="K123" i="3"/>
  <c r="F123" i="3"/>
  <c r="O123" i="3" s="1"/>
  <c r="O122" i="3"/>
  <c r="F122" i="3"/>
  <c r="F121" i="3"/>
  <c r="W121" i="3" s="1"/>
  <c r="F120" i="3"/>
  <c r="X118" i="3"/>
  <c r="W118" i="3"/>
  <c r="S118" i="3"/>
  <c r="Y118" i="3" s="1"/>
  <c r="O118" i="3"/>
  <c r="K118" i="3"/>
  <c r="W117" i="3"/>
  <c r="S117" i="3"/>
  <c r="O117" i="3"/>
  <c r="K117" i="3"/>
  <c r="W114" i="3"/>
  <c r="S114" i="3"/>
  <c r="O114" i="3"/>
  <c r="K114" i="3"/>
  <c r="W113" i="3"/>
  <c r="S113" i="3"/>
  <c r="O113" i="3"/>
  <c r="K113" i="3"/>
  <c r="W112" i="3"/>
  <c r="S112" i="3"/>
  <c r="O112" i="3"/>
  <c r="K112" i="3"/>
  <c r="F111" i="3"/>
  <c r="W111" i="3" s="1"/>
  <c r="F110" i="3"/>
  <c r="S110" i="3" s="1"/>
  <c r="W109" i="3"/>
  <c r="F109" i="3"/>
  <c r="X109" i="3" s="1"/>
  <c r="F108" i="3"/>
  <c r="W107" i="3"/>
  <c r="S107" i="3"/>
  <c r="O107" i="3"/>
  <c r="K107" i="3"/>
  <c r="F106" i="3"/>
  <c r="O105" i="3"/>
  <c r="F105" i="3"/>
  <c r="F104" i="3"/>
  <c r="W104" i="3" s="1"/>
  <c r="F103" i="3"/>
  <c r="F102" i="3"/>
  <c r="O102" i="3" s="1"/>
  <c r="W101" i="3"/>
  <c r="S101" i="3"/>
  <c r="O101" i="3"/>
  <c r="K101" i="3"/>
  <c r="K100" i="3"/>
  <c r="F100" i="3"/>
  <c r="X100" i="3" s="1"/>
  <c r="F99" i="3"/>
  <c r="O99" i="3" s="1"/>
  <c r="F98" i="3"/>
  <c r="W98" i="3" s="1"/>
  <c r="S97" i="3"/>
  <c r="Y97" i="3" s="1"/>
  <c r="K97" i="3"/>
  <c r="F97" i="3"/>
  <c r="W97" i="3" s="1"/>
  <c r="F96" i="3"/>
  <c r="S96" i="3" s="1"/>
  <c r="F95" i="3"/>
  <c r="W94" i="3"/>
  <c r="S94" i="3"/>
  <c r="O94" i="3"/>
  <c r="K94" i="3"/>
  <c r="X93" i="3"/>
  <c r="W93" i="3"/>
  <c r="S93" i="3"/>
  <c r="O93" i="3"/>
  <c r="F92" i="3"/>
  <c r="W92" i="3" s="1"/>
  <c r="F91" i="3"/>
  <c r="W90" i="3"/>
  <c r="K90" i="3"/>
  <c r="F90" i="3"/>
  <c r="O90" i="3" s="1"/>
  <c r="F89" i="3"/>
  <c r="F88" i="3"/>
  <c r="W88" i="3" s="1"/>
  <c r="F87" i="3"/>
  <c r="X87" i="3" s="1"/>
  <c r="W86" i="3"/>
  <c r="S86" i="3"/>
  <c r="O86" i="3"/>
  <c r="K86" i="3"/>
  <c r="X85" i="3"/>
  <c r="W85" i="3"/>
  <c r="S85" i="3"/>
  <c r="Y85" i="3" s="1"/>
  <c r="O85" i="3"/>
  <c r="K85" i="3"/>
  <c r="S84" i="3"/>
  <c r="F84" i="3"/>
  <c r="X84" i="3" s="1"/>
  <c r="F83" i="3"/>
  <c r="O83" i="3" s="1"/>
  <c r="S82" i="3"/>
  <c r="Y82" i="3" s="1"/>
  <c r="K82" i="3"/>
  <c r="F82" i="3"/>
  <c r="W82" i="3" s="1"/>
  <c r="F81" i="3"/>
  <c r="F80" i="3"/>
  <c r="Y79" i="3"/>
  <c r="O79" i="3"/>
  <c r="F79" i="3"/>
  <c r="W79" i="3" s="1"/>
  <c r="W78" i="3"/>
  <c r="S78" i="3"/>
  <c r="O78" i="3"/>
  <c r="K78" i="3"/>
  <c r="X77" i="3"/>
  <c r="W77" i="3"/>
  <c r="S77" i="3"/>
  <c r="O77" i="3"/>
  <c r="K77" i="3"/>
  <c r="S76" i="3"/>
  <c r="Y76" i="3" s="1"/>
  <c r="K76" i="3"/>
  <c r="F76" i="3"/>
  <c r="W76" i="3" s="1"/>
  <c r="X75" i="3"/>
  <c r="F75" i="3"/>
  <c r="F74" i="3"/>
  <c r="O74" i="3" s="1"/>
  <c r="F73" i="3"/>
  <c r="W73" i="3" s="1"/>
  <c r="W72" i="3"/>
  <c r="S72" i="3"/>
  <c r="O72" i="3"/>
  <c r="K72" i="3"/>
  <c r="X71" i="3"/>
  <c r="W71" i="3"/>
  <c r="S71" i="3"/>
  <c r="Y71" i="3" s="1"/>
  <c r="O71" i="3"/>
  <c r="K71" i="3"/>
  <c r="S70" i="3"/>
  <c r="Y70" i="3" s="1"/>
  <c r="K70" i="3"/>
  <c r="F70" i="3"/>
  <c r="W70" i="3" s="1"/>
  <c r="F69" i="3"/>
  <c r="S69" i="3" s="1"/>
  <c r="F68" i="3"/>
  <c r="O68" i="3" s="1"/>
  <c r="X67" i="3"/>
  <c r="W67" i="3"/>
  <c r="S67" i="3"/>
  <c r="Y67" i="3" s="1"/>
  <c r="O67" i="3"/>
  <c r="K67" i="3"/>
  <c r="F66" i="3"/>
  <c r="S66" i="3" s="1"/>
  <c r="F65" i="3"/>
  <c r="O65" i="3" s="1"/>
  <c r="W64" i="3"/>
  <c r="S64" i="3"/>
  <c r="O64" i="3"/>
  <c r="K64" i="3"/>
  <c r="X63" i="3"/>
  <c r="W63" i="3"/>
  <c r="Y63" i="3" s="1"/>
  <c r="S63" i="3"/>
  <c r="O63" i="3"/>
  <c r="K63" i="3"/>
  <c r="W62" i="3"/>
  <c r="F62" i="3"/>
  <c r="W61" i="3"/>
  <c r="S61" i="3"/>
  <c r="O61" i="3"/>
  <c r="K61" i="3"/>
  <c r="W60" i="3"/>
  <c r="K60" i="3"/>
  <c r="F60" i="3"/>
  <c r="O60" i="3" s="1"/>
  <c r="W59" i="3"/>
  <c r="F59" i="3"/>
  <c r="X58" i="3"/>
  <c r="W58" i="3"/>
  <c r="Y58" i="3" s="1"/>
  <c r="S58" i="3"/>
  <c r="O58" i="3"/>
  <c r="K58" i="3"/>
  <c r="W57" i="3"/>
  <c r="K57" i="3"/>
  <c r="F57" i="3"/>
  <c r="O57" i="3" s="1"/>
  <c r="F54" i="3"/>
  <c r="W54" i="3" s="1"/>
  <c r="F53" i="3"/>
  <c r="S52" i="3"/>
  <c r="F52" i="3"/>
  <c r="O52" i="3" s="1"/>
  <c r="F51" i="3"/>
  <c r="W51" i="3" s="1"/>
  <c r="F50" i="3"/>
  <c r="W50" i="3" s="1"/>
  <c r="F49" i="3"/>
  <c r="S48" i="3"/>
  <c r="F48" i="3"/>
  <c r="O48" i="3" s="1"/>
  <c r="W47" i="3"/>
  <c r="S47" i="3"/>
  <c r="O47" i="3"/>
  <c r="K47" i="3"/>
  <c r="F46" i="3"/>
  <c r="F45" i="3"/>
  <c r="O45" i="3" s="1"/>
  <c r="S44" i="3"/>
  <c r="K44" i="3"/>
  <c r="F44" i="3"/>
  <c r="W44" i="3" s="1"/>
  <c r="X43" i="3"/>
  <c r="K43" i="3"/>
  <c r="F43" i="3"/>
  <c r="W43" i="3" s="1"/>
  <c r="W42" i="3"/>
  <c r="F42" i="3"/>
  <c r="W41" i="3"/>
  <c r="S41" i="3"/>
  <c r="O41" i="3"/>
  <c r="K41" i="3"/>
  <c r="X40" i="3"/>
  <c r="K40" i="3"/>
  <c r="F40" i="3"/>
  <c r="W40" i="3" s="1"/>
  <c r="F39" i="3"/>
  <c r="F38" i="3"/>
  <c r="O38" i="3" s="1"/>
  <c r="S37" i="3"/>
  <c r="K37" i="3"/>
  <c r="F37" i="3"/>
  <c r="W37" i="3" s="1"/>
  <c r="X36" i="3"/>
  <c r="K36" i="3"/>
  <c r="F36" i="3"/>
  <c r="W36" i="3" s="1"/>
  <c r="X35" i="3"/>
  <c r="F35" i="3"/>
  <c r="W34" i="3"/>
  <c r="F34" i="3"/>
  <c r="X33" i="3"/>
  <c r="W33" i="3"/>
  <c r="Y33" i="3" s="1"/>
  <c r="S33" i="3"/>
  <c r="O33" i="3"/>
  <c r="K33" i="3"/>
  <c r="F32" i="3"/>
  <c r="F31" i="3"/>
  <c r="S30" i="3"/>
  <c r="Y30" i="3" s="1"/>
  <c r="K30" i="3"/>
  <c r="F30" i="3"/>
  <c r="W30" i="3" s="1"/>
  <c r="X29" i="3"/>
  <c r="K29" i="3"/>
  <c r="F29" i="3"/>
  <c r="W29" i="3" s="1"/>
  <c r="F28" i="3"/>
  <c r="W28" i="3" s="1"/>
  <c r="X27" i="3"/>
  <c r="W27" i="3"/>
  <c r="S27" i="3"/>
  <c r="O27" i="3"/>
  <c r="K27" i="3"/>
  <c r="X26" i="3"/>
  <c r="X28" i="3" s="1"/>
  <c r="K26" i="3"/>
  <c r="F26" i="3"/>
  <c r="W26" i="3" s="1"/>
  <c r="F25" i="3"/>
  <c r="F24" i="3"/>
  <c r="S23" i="3"/>
  <c r="K23" i="3"/>
  <c r="F23" i="3"/>
  <c r="W23" i="3" s="1"/>
  <c r="X22" i="3"/>
  <c r="W22" i="3"/>
  <c r="Y22" i="3" s="1"/>
  <c r="S22" i="3"/>
  <c r="O22" i="3"/>
  <c r="K22" i="3"/>
  <c r="F21" i="3"/>
  <c r="S21" i="3" s="1"/>
  <c r="S20" i="3"/>
  <c r="Y20" i="3" s="1"/>
  <c r="K20" i="3"/>
  <c r="F20" i="3"/>
  <c r="W20" i="3" s="1"/>
  <c r="F19" i="3"/>
  <c r="W19" i="3" s="1"/>
  <c r="X18" i="3"/>
  <c r="W18" i="3"/>
  <c r="S18" i="3"/>
  <c r="O18" i="3"/>
  <c r="K18" i="3"/>
  <c r="F17" i="3"/>
  <c r="W17" i="3" s="1"/>
  <c r="F16" i="3"/>
  <c r="W16" i="3" s="1"/>
  <c r="X15" i="3"/>
  <c r="W15" i="3"/>
  <c r="S15" i="3"/>
  <c r="O15" i="3"/>
  <c r="K15" i="3"/>
  <c r="F14" i="3"/>
  <c r="W14" i="3" s="1"/>
  <c r="Y12" i="3"/>
  <c r="X12" i="3"/>
  <c r="F417" i="2"/>
  <c r="F411" i="2"/>
  <c r="W411" i="2" s="1"/>
  <c r="W410" i="2"/>
  <c r="O410" i="2"/>
  <c r="K410" i="2"/>
  <c r="X409" i="2"/>
  <c r="W409" i="2"/>
  <c r="S409" i="2"/>
  <c r="Y409" i="2" s="1"/>
  <c r="O409" i="2"/>
  <c r="X408" i="2"/>
  <c r="K408" i="2"/>
  <c r="F408" i="2"/>
  <c r="W408" i="2" s="1"/>
  <c r="X407" i="2"/>
  <c r="K407" i="2"/>
  <c r="F407" i="2"/>
  <c r="W407" i="2" s="1"/>
  <c r="F406" i="2"/>
  <c r="S406" i="2" s="1"/>
  <c r="X405" i="2"/>
  <c r="W405" i="2"/>
  <c r="S405" i="2"/>
  <c r="O405" i="2"/>
  <c r="K405" i="2"/>
  <c r="F404" i="2"/>
  <c r="O403" i="2"/>
  <c r="F403" i="2"/>
  <c r="W403" i="2" s="1"/>
  <c r="F402" i="2"/>
  <c r="W402" i="2" s="1"/>
  <c r="K401" i="2"/>
  <c r="F401" i="2"/>
  <c r="S401" i="2" s="1"/>
  <c r="F398" i="2"/>
  <c r="O398" i="2" s="1"/>
  <c r="F397" i="2"/>
  <c r="K397" i="2" s="1"/>
  <c r="F396" i="2"/>
  <c r="W396" i="2" s="1"/>
  <c r="F395" i="2"/>
  <c r="S395" i="2" s="1"/>
  <c r="F394" i="2"/>
  <c r="O394" i="2" s="1"/>
  <c r="F393" i="2"/>
  <c r="F392" i="2"/>
  <c r="W392" i="2" s="1"/>
  <c r="F391" i="2"/>
  <c r="K391" i="2" s="1"/>
  <c r="S390" i="2"/>
  <c r="K390" i="2"/>
  <c r="F390" i="2"/>
  <c r="W390" i="2" s="1"/>
  <c r="F389" i="2"/>
  <c r="S389" i="2" s="1"/>
  <c r="F388" i="2"/>
  <c r="O388" i="2" s="1"/>
  <c r="F387" i="2"/>
  <c r="F386" i="2"/>
  <c r="W386" i="2" s="1"/>
  <c r="F385" i="2"/>
  <c r="W384" i="2"/>
  <c r="K384" i="2"/>
  <c r="F384" i="2"/>
  <c r="O384" i="2" s="1"/>
  <c r="F383" i="2"/>
  <c r="S383" i="2" s="1"/>
  <c r="S382" i="2"/>
  <c r="K382" i="2"/>
  <c r="F382" i="2"/>
  <c r="W382" i="2" s="1"/>
  <c r="F381" i="2"/>
  <c r="S381" i="2" s="1"/>
  <c r="F380" i="2"/>
  <c r="O380" i="2" s="1"/>
  <c r="F379" i="2"/>
  <c r="S378" i="2"/>
  <c r="K378" i="2"/>
  <c r="F378" i="2"/>
  <c r="W378" i="2" s="1"/>
  <c r="X377" i="2"/>
  <c r="S377" i="2"/>
  <c r="Y377" i="2" s="1"/>
  <c r="O377" i="2"/>
  <c r="K377" i="2"/>
  <c r="O376" i="2"/>
  <c r="F376" i="2"/>
  <c r="F375" i="2"/>
  <c r="F374" i="2"/>
  <c r="S373" i="2"/>
  <c r="F373" i="2"/>
  <c r="S372" i="2"/>
  <c r="Y372" i="2" s="1"/>
  <c r="K372" i="2"/>
  <c r="F372" i="2"/>
  <c r="W372" i="2" s="1"/>
  <c r="K371" i="2"/>
  <c r="F371" i="2"/>
  <c r="S371" i="2" s="1"/>
  <c r="X370" i="2"/>
  <c r="W370" i="2"/>
  <c r="S370" i="2"/>
  <c r="Y370" i="2" s="1"/>
  <c r="O370" i="2"/>
  <c r="K370" i="2"/>
  <c r="S369" i="2"/>
  <c r="K369" i="2"/>
  <c r="F369" i="2"/>
  <c r="W369" i="2" s="1"/>
  <c r="F368" i="2"/>
  <c r="S368" i="2" s="1"/>
  <c r="F367" i="2"/>
  <c r="O367" i="2" s="1"/>
  <c r="F366" i="2"/>
  <c r="S365" i="2"/>
  <c r="K365" i="2"/>
  <c r="F365" i="2"/>
  <c r="W365" i="2" s="1"/>
  <c r="X364" i="2"/>
  <c r="W364" i="2"/>
  <c r="Y364" i="2" s="1"/>
  <c r="S364" i="2"/>
  <c r="O364" i="2"/>
  <c r="K364" i="2"/>
  <c r="W363" i="2"/>
  <c r="O363" i="2"/>
  <c r="F363" i="2"/>
  <c r="S363" i="2" s="1"/>
  <c r="Y363" i="2" s="1"/>
  <c r="F362" i="2"/>
  <c r="W362" i="2" s="1"/>
  <c r="K361" i="2"/>
  <c r="F361" i="2"/>
  <c r="S361" i="2" s="1"/>
  <c r="W360" i="2"/>
  <c r="K360" i="2"/>
  <c r="F360" i="2"/>
  <c r="O360" i="2" s="1"/>
  <c r="X359" i="2"/>
  <c r="W359" i="2"/>
  <c r="Y359" i="2" s="1"/>
  <c r="S359" i="2"/>
  <c r="O359" i="2"/>
  <c r="K359" i="2"/>
  <c r="F358" i="2"/>
  <c r="S358" i="2" s="1"/>
  <c r="F357" i="2"/>
  <c r="O357" i="2" s="1"/>
  <c r="O356" i="2"/>
  <c r="F356" i="2"/>
  <c r="K356" i="2" s="1"/>
  <c r="X355" i="2"/>
  <c r="W355" i="2"/>
  <c r="Y355" i="2" s="1"/>
  <c r="S355" i="2"/>
  <c r="O355" i="2"/>
  <c r="K355" i="2"/>
  <c r="S354" i="2"/>
  <c r="F354" i="2"/>
  <c r="O354" i="2" s="1"/>
  <c r="X353" i="2"/>
  <c r="W353" i="2"/>
  <c r="S353" i="2"/>
  <c r="Y353" i="2" s="1"/>
  <c r="O353" i="2"/>
  <c r="K353" i="2"/>
  <c r="X352" i="2"/>
  <c r="W352" i="2"/>
  <c r="S352" i="2"/>
  <c r="O352" i="2"/>
  <c r="K352" i="2"/>
  <c r="F351" i="2"/>
  <c r="W351" i="2" s="1"/>
  <c r="K348" i="2"/>
  <c r="F348" i="2"/>
  <c r="W348" i="2" s="1"/>
  <c r="W347" i="2"/>
  <c r="F347" i="2"/>
  <c r="F346" i="2"/>
  <c r="O346" i="2" s="1"/>
  <c r="F345" i="2"/>
  <c r="X345" i="2" s="1"/>
  <c r="F344" i="2"/>
  <c r="W344" i="2" s="1"/>
  <c r="F343" i="2"/>
  <c r="W343" i="2" s="1"/>
  <c r="F342" i="2"/>
  <c r="O342" i="2" s="1"/>
  <c r="O341" i="2"/>
  <c r="F341" i="2"/>
  <c r="K341" i="2" s="1"/>
  <c r="F340" i="2"/>
  <c r="W340" i="2" s="1"/>
  <c r="F339" i="2"/>
  <c r="W339" i="2" s="1"/>
  <c r="F338" i="2"/>
  <c r="O338" i="2" s="1"/>
  <c r="O337" i="2"/>
  <c r="F337" i="2"/>
  <c r="X337" i="2" s="1"/>
  <c r="F336" i="2"/>
  <c r="W336" i="2" s="1"/>
  <c r="F335" i="2"/>
  <c r="S334" i="2"/>
  <c r="F334" i="2"/>
  <c r="O334" i="2" s="1"/>
  <c r="S333" i="2"/>
  <c r="K333" i="2"/>
  <c r="F333" i="2"/>
  <c r="X333" i="2" s="1"/>
  <c r="F332" i="2"/>
  <c r="W332" i="2" s="1"/>
  <c r="F331" i="2"/>
  <c r="F330" i="2"/>
  <c r="X330" i="2" s="1"/>
  <c r="S329" i="2"/>
  <c r="K329" i="2"/>
  <c r="F329" i="2"/>
  <c r="W329" i="2" s="1"/>
  <c r="F328" i="2"/>
  <c r="W328" i="2" s="1"/>
  <c r="X327" i="2"/>
  <c r="W327" i="2"/>
  <c r="S327" i="2"/>
  <c r="O327" i="2"/>
  <c r="K327" i="2"/>
  <c r="S326" i="2"/>
  <c r="Y326" i="2" s="1"/>
  <c r="K326" i="2"/>
  <c r="F326" i="2"/>
  <c r="W326" i="2" s="1"/>
  <c r="F325" i="2"/>
  <c r="W325" i="2" s="1"/>
  <c r="F324" i="2"/>
  <c r="F323" i="2"/>
  <c r="X323" i="2" s="1"/>
  <c r="F322" i="2"/>
  <c r="W322" i="2" s="1"/>
  <c r="X321" i="2"/>
  <c r="W321" i="2"/>
  <c r="Y321" i="2" s="1"/>
  <c r="S321" i="2"/>
  <c r="O321" i="2"/>
  <c r="K321" i="2"/>
  <c r="F320" i="2"/>
  <c r="X320" i="2" s="1"/>
  <c r="F319" i="2"/>
  <c r="W319" i="2" s="1"/>
  <c r="K318" i="2"/>
  <c r="F318" i="2"/>
  <c r="W318" i="2" s="1"/>
  <c r="W317" i="2"/>
  <c r="F317" i="2"/>
  <c r="X316" i="2"/>
  <c r="W316" i="2"/>
  <c r="S316" i="2"/>
  <c r="Y316" i="2" s="1"/>
  <c r="O316" i="2"/>
  <c r="K316" i="2"/>
  <c r="K315" i="2"/>
  <c r="F315" i="2"/>
  <c r="W315" i="2" s="1"/>
  <c r="F314" i="2"/>
  <c r="O313" i="2"/>
  <c r="F313" i="2"/>
  <c r="K313" i="2" s="1"/>
  <c r="X312" i="2"/>
  <c r="W312" i="2"/>
  <c r="Y312" i="2" s="1"/>
  <c r="S312" i="2"/>
  <c r="O312" i="2"/>
  <c r="K312" i="2"/>
  <c r="F311" i="2"/>
  <c r="X309" i="2"/>
  <c r="W309" i="2"/>
  <c r="S309" i="2"/>
  <c r="O309" i="2"/>
  <c r="K309" i="2"/>
  <c r="F308" i="2"/>
  <c r="W308" i="2" s="1"/>
  <c r="F307" i="2"/>
  <c r="W307" i="2" s="1"/>
  <c r="O305" i="2"/>
  <c r="F305" i="2"/>
  <c r="X305" i="2" s="1"/>
  <c r="F303" i="2"/>
  <c r="W303" i="2" s="1"/>
  <c r="F301" i="2"/>
  <c r="W301" i="2" s="1"/>
  <c r="F299" i="2"/>
  <c r="W299" i="2" s="1"/>
  <c r="O297" i="2"/>
  <c r="F297" i="2"/>
  <c r="K297" i="2" s="1"/>
  <c r="X295" i="2"/>
  <c r="W295" i="2"/>
  <c r="S295" i="2"/>
  <c r="Y295" i="2" s="1"/>
  <c r="O295" i="2"/>
  <c r="K295" i="2"/>
  <c r="F294" i="2"/>
  <c r="F291" i="2"/>
  <c r="K291" i="2" s="1"/>
  <c r="F290" i="2"/>
  <c r="W290" i="2" s="1"/>
  <c r="F289" i="2"/>
  <c r="W289" i="2" s="1"/>
  <c r="F288" i="2"/>
  <c r="W288" i="2" s="1"/>
  <c r="O287" i="2"/>
  <c r="F287" i="2"/>
  <c r="X287" i="2" s="1"/>
  <c r="F286" i="2"/>
  <c r="W286" i="2" s="1"/>
  <c r="K285" i="2"/>
  <c r="F285" i="2"/>
  <c r="W285" i="2" s="1"/>
  <c r="F284" i="2"/>
  <c r="O283" i="2"/>
  <c r="F283" i="2"/>
  <c r="X283" i="2" s="1"/>
  <c r="F282" i="2"/>
  <c r="W282" i="2" s="1"/>
  <c r="K281" i="2"/>
  <c r="F281" i="2"/>
  <c r="W281" i="2" s="1"/>
  <c r="F280" i="2"/>
  <c r="W280" i="2" s="1"/>
  <c r="F279" i="2"/>
  <c r="X279" i="2" s="1"/>
  <c r="F278" i="2"/>
  <c r="W278" i="2" s="1"/>
  <c r="K277" i="2"/>
  <c r="F277" i="2"/>
  <c r="W277" i="2" s="1"/>
  <c r="F276" i="2"/>
  <c r="O275" i="2"/>
  <c r="F275" i="2"/>
  <c r="X275" i="2" s="1"/>
  <c r="F274" i="2"/>
  <c r="W274" i="2" s="1"/>
  <c r="K273" i="2"/>
  <c r="F273" i="2"/>
  <c r="W273" i="2" s="1"/>
  <c r="F272" i="2"/>
  <c r="W272" i="2" s="1"/>
  <c r="F271" i="2"/>
  <c r="K271" i="2" s="1"/>
  <c r="X270" i="2"/>
  <c r="W270" i="2"/>
  <c r="S270" i="2"/>
  <c r="Y270" i="2" s="1"/>
  <c r="O270" i="2"/>
  <c r="K270" i="2"/>
  <c r="F269" i="2"/>
  <c r="F268" i="2"/>
  <c r="X268" i="2" s="1"/>
  <c r="F267" i="2"/>
  <c r="W267" i="2" s="1"/>
  <c r="K266" i="2"/>
  <c r="F266" i="2"/>
  <c r="W266" i="2" s="1"/>
  <c r="W265" i="2"/>
  <c r="F265" i="2"/>
  <c r="F264" i="2"/>
  <c r="X264" i="2" s="1"/>
  <c r="F263" i="2"/>
  <c r="W263" i="2" s="1"/>
  <c r="X262" i="2"/>
  <c r="W262" i="2"/>
  <c r="Y262" i="2" s="1"/>
  <c r="S262" i="2"/>
  <c r="O262" i="2"/>
  <c r="K262" i="2"/>
  <c r="F261" i="2"/>
  <c r="X261" i="2" s="1"/>
  <c r="S260" i="2"/>
  <c r="K260" i="2"/>
  <c r="F260" i="2"/>
  <c r="W260" i="2" s="1"/>
  <c r="F259" i="2"/>
  <c r="W259" i="2" s="1"/>
  <c r="F258" i="2"/>
  <c r="W258" i="2" s="1"/>
  <c r="O257" i="2"/>
  <c r="F257" i="2"/>
  <c r="X257" i="2" s="1"/>
  <c r="S256" i="2"/>
  <c r="Y256" i="2" s="1"/>
  <c r="K256" i="2"/>
  <c r="F256" i="2"/>
  <c r="W256" i="2" s="1"/>
  <c r="K255" i="2"/>
  <c r="F255" i="2"/>
  <c r="W255" i="2" s="1"/>
  <c r="X254" i="2"/>
  <c r="W254" i="2"/>
  <c r="S254" i="2"/>
  <c r="Y254" i="2" s="1"/>
  <c r="O254" i="2"/>
  <c r="K254" i="2"/>
  <c r="S253" i="2"/>
  <c r="K253" i="2"/>
  <c r="F253" i="2"/>
  <c r="W253" i="2" s="1"/>
  <c r="F252" i="2"/>
  <c r="F251" i="2"/>
  <c r="W251" i="2" s="1"/>
  <c r="O250" i="2"/>
  <c r="F250" i="2"/>
  <c r="X250" i="2" s="1"/>
  <c r="K249" i="2"/>
  <c r="F249" i="2"/>
  <c r="W249" i="2" s="1"/>
  <c r="F248" i="2"/>
  <c r="X248" i="2" s="1"/>
  <c r="F247" i="2"/>
  <c r="X246" i="2"/>
  <c r="W246" i="2"/>
  <c r="S246" i="2"/>
  <c r="Y246" i="2" s="1"/>
  <c r="O246" i="2"/>
  <c r="K246" i="2"/>
  <c r="F245" i="2"/>
  <c r="W245" i="2" s="1"/>
  <c r="F244" i="2"/>
  <c r="W244" i="2" s="1"/>
  <c r="O243" i="2"/>
  <c r="F243" i="2"/>
  <c r="X243" i="2" s="1"/>
  <c r="F242" i="2"/>
  <c r="W242" i="2" s="1"/>
  <c r="W241" i="2"/>
  <c r="F241" i="2"/>
  <c r="X241" i="2" s="1"/>
  <c r="F240" i="2"/>
  <c r="W240" i="2" s="1"/>
  <c r="X239" i="2"/>
  <c r="W239" i="2"/>
  <c r="S239" i="2"/>
  <c r="Y239" i="2" s="1"/>
  <c r="O239" i="2"/>
  <c r="K239" i="2"/>
  <c r="F238" i="2"/>
  <c r="W237" i="2"/>
  <c r="F237" i="2"/>
  <c r="F236" i="2"/>
  <c r="X236" i="2" s="1"/>
  <c r="F235" i="2"/>
  <c r="W235" i="2" s="1"/>
  <c r="F234" i="2"/>
  <c r="W234" i="2" s="1"/>
  <c r="X233" i="2"/>
  <c r="W233" i="2"/>
  <c r="S233" i="2"/>
  <c r="O233" i="2"/>
  <c r="K233" i="2"/>
  <c r="F232" i="2"/>
  <c r="W232" i="2" s="1"/>
  <c r="F231" i="2"/>
  <c r="W230" i="2"/>
  <c r="F230" i="2"/>
  <c r="F229" i="2"/>
  <c r="K229" i="2" s="1"/>
  <c r="X228" i="2"/>
  <c r="W228" i="2"/>
  <c r="S228" i="2"/>
  <c r="Y228" i="2" s="1"/>
  <c r="O228" i="2"/>
  <c r="K228" i="2"/>
  <c r="F227" i="2"/>
  <c r="F226" i="2"/>
  <c r="X226" i="2" s="1"/>
  <c r="F225" i="2"/>
  <c r="W225" i="2" s="1"/>
  <c r="K224" i="2"/>
  <c r="F224" i="2"/>
  <c r="W224" i="2" s="1"/>
  <c r="X223" i="2"/>
  <c r="W223" i="2"/>
  <c r="S223" i="2"/>
  <c r="O223" i="2"/>
  <c r="K223" i="2"/>
  <c r="F222" i="2"/>
  <c r="W222" i="2" s="1"/>
  <c r="F221" i="2"/>
  <c r="F220" i="2"/>
  <c r="F217" i="2"/>
  <c r="W217" i="2" s="1"/>
  <c r="O216" i="2"/>
  <c r="F216" i="2"/>
  <c r="S216" i="2" s="1"/>
  <c r="F215" i="2"/>
  <c r="F214" i="2"/>
  <c r="W214" i="2" s="1"/>
  <c r="S213" i="2"/>
  <c r="Y213" i="2" s="1"/>
  <c r="K213" i="2"/>
  <c r="F213" i="2"/>
  <c r="W213" i="2" s="1"/>
  <c r="K212" i="2"/>
  <c r="F212" i="2"/>
  <c r="S212" i="2" s="1"/>
  <c r="F211" i="2"/>
  <c r="X211" i="2" s="1"/>
  <c r="F210" i="2"/>
  <c r="W210" i="2" s="1"/>
  <c r="K209" i="2"/>
  <c r="F209" i="2"/>
  <c r="W209" i="2" s="1"/>
  <c r="W208" i="2"/>
  <c r="F208" i="2"/>
  <c r="F207" i="2"/>
  <c r="X207" i="2" s="1"/>
  <c r="S206" i="2"/>
  <c r="K206" i="2"/>
  <c r="F206" i="2"/>
  <c r="W206" i="2" s="1"/>
  <c r="F205" i="2"/>
  <c r="W205" i="2" s="1"/>
  <c r="F204" i="2"/>
  <c r="W204" i="2" s="1"/>
  <c r="O203" i="2"/>
  <c r="F203" i="2"/>
  <c r="X203" i="2" s="1"/>
  <c r="F202" i="2"/>
  <c r="W202" i="2" s="1"/>
  <c r="K201" i="2"/>
  <c r="F201" i="2"/>
  <c r="W201" i="2" s="1"/>
  <c r="W200" i="2"/>
  <c r="F200" i="2"/>
  <c r="F199" i="2"/>
  <c r="X199" i="2" s="1"/>
  <c r="S198" i="2"/>
  <c r="K198" i="2"/>
  <c r="F198" i="2"/>
  <c r="W198" i="2" s="1"/>
  <c r="F197" i="2"/>
  <c r="W197" i="2" s="1"/>
  <c r="X196" i="2"/>
  <c r="W196" i="2"/>
  <c r="S196" i="2"/>
  <c r="O196" i="2"/>
  <c r="K196" i="2"/>
  <c r="F195" i="2"/>
  <c r="W195" i="2" s="1"/>
  <c r="K194" i="2"/>
  <c r="F194" i="2"/>
  <c r="W194" i="2" s="1"/>
  <c r="W193" i="2"/>
  <c r="F193" i="2"/>
  <c r="F192" i="2"/>
  <c r="X192" i="2" s="1"/>
  <c r="S191" i="2"/>
  <c r="K191" i="2"/>
  <c r="F191" i="2"/>
  <c r="W191" i="2" s="1"/>
  <c r="F190" i="2"/>
  <c r="W190" i="2" s="1"/>
  <c r="F189" i="2"/>
  <c r="W189" i="2" s="1"/>
  <c r="X188" i="2"/>
  <c r="W188" i="2"/>
  <c r="S188" i="2"/>
  <c r="O188" i="2"/>
  <c r="K188" i="2"/>
  <c r="F187" i="2"/>
  <c r="W187" i="2" s="1"/>
  <c r="F186" i="2"/>
  <c r="W186" i="2" s="1"/>
  <c r="F185" i="2"/>
  <c r="X185" i="2" s="1"/>
  <c r="F184" i="2"/>
  <c r="W184" i="2" s="1"/>
  <c r="K183" i="2"/>
  <c r="F183" i="2"/>
  <c r="W183" i="2" s="1"/>
  <c r="W182" i="2"/>
  <c r="F182" i="2"/>
  <c r="X181" i="2"/>
  <c r="W181" i="2"/>
  <c r="S181" i="2"/>
  <c r="Y181" i="2" s="1"/>
  <c r="O181" i="2"/>
  <c r="K181" i="2"/>
  <c r="K180" i="2"/>
  <c r="F180" i="2"/>
  <c r="W180" i="2" s="1"/>
  <c r="W179" i="2"/>
  <c r="F179" i="2"/>
  <c r="F178" i="2"/>
  <c r="X178" i="2" s="1"/>
  <c r="K177" i="2"/>
  <c r="F177" i="2"/>
  <c r="W177" i="2" s="1"/>
  <c r="W176" i="2"/>
  <c r="F176" i="2"/>
  <c r="X175" i="2"/>
  <c r="W175" i="2"/>
  <c r="S175" i="2"/>
  <c r="Y175" i="2" s="1"/>
  <c r="O175" i="2"/>
  <c r="K175" i="2"/>
  <c r="K174" i="2"/>
  <c r="F174" i="2"/>
  <c r="W174" i="2" s="1"/>
  <c r="W173" i="2"/>
  <c r="F173" i="2"/>
  <c r="F172" i="2"/>
  <c r="X172" i="2" s="1"/>
  <c r="K171" i="2"/>
  <c r="F171" i="2"/>
  <c r="W171" i="2" s="1"/>
  <c r="X170" i="2"/>
  <c r="W170" i="2"/>
  <c r="S170" i="2"/>
  <c r="Y170" i="2" s="1"/>
  <c r="O170" i="2"/>
  <c r="K170" i="2"/>
  <c r="S169" i="2"/>
  <c r="K169" i="2"/>
  <c r="F169" i="2"/>
  <c r="W169" i="2" s="1"/>
  <c r="X168" i="2"/>
  <c r="K168" i="2"/>
  <c r="F168" i="2"/>
  <c r="W168" i="2" s="1"/>
  <c r="X167" i="2"/>
  <c r="F167" i="2"/>
  <c r="W167" i="2" s="1"/>
  <c r="X166" i="2"/>
  <c r="W166" i="2"/>
  <c r="S166" i="2"/>
  <c r="O166" i="2"/>
  <c r="K166" i="2"/>
  <c r="X165" i="2"/>
  <c r="W165" i="2"/>
  <c r="Y165" i="2" s="1"/>
  <c r="S165" i="2"/>
  <c r="O165" i="2"/>
  <c r="K165" i="2"/>
  <c r="W164" i="2"/>
  <c r="F164" i="2"/>
  <c r="X163" i="2"/>
  <c r="W163" i="2"/>
  <c r="S163" i="2"/>
  <c r="Y163" i="2" s="1"/>
  <c r="O163" i="2"/>
  <c r="K163" i="2"/>
  <c r="K162" i="2"/>
  <c r="F162" i="2"/>
  <c r="W162" i="2" s="1"/>
  <c r="X160" i="2"/>
  <c r="W160" i="2"/>
  <c r="S160" i="2"/>
  <c r="Y160" i="2" s="1"/>
  <c r="O160" i="2"/>
  <c r="K160" i="2"/>
  <c r="K159" i="2"/>
  <c r="F159" i="2"/>
  <c r="W159" i="2" s="1"/>
  <c r="K156" i="2"/>
  <c r="F156" i="2"/>
  <c r="W156" i="2" s="1"/>
  <c r="F155" i="2"/>
  <c r="O154" i="2"/>
  <c r="F154" i="2"/>
  <c r="K154" i="2" s="1"/>
  <c r="Y153" i="2"/>
  <c r="S153" i="2"/>
  <c r="K153" i="2"/>
  <c r="F153" i="2"/>
  <c r="W153" i="2" s="1"/>
  <c r="X152" i="2"/>
  <c r="F152" i="2"/>
  <c r="F151" i="2"/>
  <c r="F150" i="2"/>
  <c r="F149" i="2"/>
  <c r="K148" i="2"/>
  <c r="F148" i="2"/>
  <c r="W148" i="2" s="1"/>
  <c r="W147" i="2"/>
  <c r="F147" i="2"/>
  <c r="F146" i="2"/>
  <c r="F145" i="2"/>
  <c r="W145" i="2" s="1"/>
  <c r="K144" i="2"/>
  <c r="F144" i="2"/>
  <c r="W144" i="2" s="1"/>
  <c r="F143" i="2"/>
  <c r="O142" i="2"/>
  <c r="F142" i="2"/>
  <c r="X142" i="2" s="1"/>
  <c r="X141" i="2"/>
  <c r="K141" i="2"/>
  <c r="F141" i="2"/>
  <c r="W141" i="2" s="1"/>
  <c r="F140" i="2"/>
  <c r="W140" i="2" s="1"/>
  <c r="F139" i="2"/>
  <c r="W139" i="2" s="1"/>
  <c r="O138" i="2"/>
  <c r="F138" i="2"/>
  <c r="X138" i="2" s="1"/>
  <c r="X137" i="2"/>
  <c r="K137" i="2"/>
  <c r="F137" i="2"/>
  <c r="W137" i="2" s="1"/>
  <c r="Y136" i="2"/>
  <c r="F136" i="2"/>
  <c r="W136" i="2" s="1"/>
  <c r="X135" i="2"/>
  <c r="W135" i="2"/>
  <c r="S135" i="2"/>
  <c r="O135" i="2"/>
  <c r="K135" i="2"/>
  <c r="F134" i="2"/>
  <c r="F133" i="2"/>
  <c r="X133" i="2" s="1"/>
  <c r="F132" i="2"/>
  <c r="W132" i="2" s="1"/>
  <c r="K131" i="2"/>
  <c r="F131" i="2"/>
  <c r="W131" i="2" s="1"/>
  <c r="F130" i="2"/>
  <c r="O129" i="2"/>
  <c r="F129" i="2"/>
  <c r="X129" i="2" s="1"/>
  <c r="F128" i="2"/>
  <c r="W128" i="2" s="1"/>
  <c r="X127" i="2"/>
  <c r="W127" i="2"/>
  <c r="S127" i="2"/>
  <c r="O127" i="2"/>
  <c r="K127" i="2"/>
  <c r="F126" i="2"/>
  <c r="X126" i="2" s="1"/>
  <c r="F125" i="2"/>
  <c r="W125" i="2" s="1"/>
  <c r="K124" i="2"/>
  <c r="F124" i="2"/>
  <c r="W124" i="2" s="1"/>
  <c r="W123" i="2"/>
  <c r="F123" i="2"/>
  <c r="S122" i="2"/>
  <c r="K122" i="2"/>
  <c r="F122" i="2"/>
  <c r="X122" i="2" s="1"/>
  <c r="X121" i="2"/>
  <c r="K121" i="2"/>
  <c r="F121" i="2"/>
  <c r="W121" i="2" s="1"/>
  <c r="F120" i="2"/>
  <c r="W120" i="2" s="1"/>
  <c r="X119" i="2"/>
  <c r="X120" i="2" s="1"/>
  <c r="W119" i="2"/>
  <c r="S119" i="2"/>
  <c r="O119" i="2"/>
  <c r="K119" i="2"/>
  <c r="X118" i="2"/>
  <c r="K118" i="2"/>
  <c r="F118" i="2"/>
  <c r="W118" i="2" s="1"/>
  <c r="F117" i="2"/>
  <c r="W117" i="2" s="1"/>
  <c r="F116" i="2"/>
  <c r="F115" i="2"/>
  <c r="X115" i="2" s="1"/>
  <c r="F114" i="2"/>
  <c r="W114" i="2" s="1"/>
  <c r="K113" i="2"/>
  <c r="F113" i="2"/>
  <c r="W113" i="2" s="1"/>
  <c r="W112" i="2"/>
  <c r="F112" i="2"/>
  <c r="X111" i="2"/>
  <c r="W111" i="2"/>
  <c r="S111" i="2"/>
  <c r="Y111" i="2" s="1"/>
  <c r="O111" i="2"/>
  <c r="K111" i="2"/>
  <c r="K110" i="2"/>
  <c r="F110" i="2"/>
  <c r="W110" i="2" s="1"/>
  <c r="F109" i="2"/>
  <c r="O108" i="2"/>
  <c r="F108" i="2"/>
  <c r="X108" i="2" s="1"/>
  <c r="F107" i="2"/>
  <c r="W107" i="2" s="1"/>
  <c r="F106" i="2"/>
  <c r="W106" i="2" s="1"/>
  <c r="F105" i="2"/>
  <c r="X104" i="2"/>
  <c r="W104" i="2"/>
  <c r="S104" i="2"/>
  <c r="Y104" i="2" s="1"/>
  <c r="O104" i="2"/>
  <c r="K104" i="2"/>
  <c r="K103" i="2"/>
  <c r="F103" i="2"/>
  <c r="W103" i="2" s="1"/>
  <c r="F102" i="2"/>
  <c r="O101" i="2"/>
  <c r="F101" i="2"/>
  <c r="X101" i="2" s="1"/>
  <c r="F100" i="2"/>
  <c r="W100" i="2" s="1"/>
  <c r="K99" i="2"/>
  <c r="F99" i="2"/>
  <c r="W99" i="2" s="1"/>
  <c r="X98" i="2"/>
  <c r="W98" i="2"/>
  <c r="S98" i="2"/>
  <c r="O98" i="2"/>
  <c r="K98" i="2"/>
  <c r="F97" i="2"/>
  <c r="W97" i="2" s="1"/>
  <c r="K96" i="2"/>
  <c r="F96" i="2"/>
  <c r="W96" i="2" s="1"/>
  <c r="F95" i="2"/>
  <c r="O94" i="2"/>
  <c r="F94" i="2"/>
  <c r="K94" i="2" s="1"/>
  <c r="X93" i="2"/>
  <c r="W93" i="2"/>
  <c r="Y93" i="2" s="1"/>
  <c r="S93" i="2"/>
  <c r="O93" i="2"/>
  <c r="K93" i="2"/>
  <c r="W92" i="2"/>
  <c r="F92" i="2"/>
  <c r="F91" i="2"/>
  <c r="X91" i="2" s="1"/>
  <c r="S90" i="2"/>
  <c r="K90" i="2"/>
  <c r="F90" i="2"/>
  <c r="W90" i="2" s="1"/>
  <c r="F89" i="2"/>
  <c r="W89" i="2" s="1"/>
  <c r="X88" i="2"/>
  <c r="W88" i="2"/>
  <c r="S88" i="2"/>
  <c r="O88" i="2"/>
  <c r="K88" i="2"/>
  <c r="F87" i="2"/>
  <c r="W87" i="2" s="1"/>
  <c r="K86" i="2"/>
  <c r="F86" i="2"/>
  <c r="W86" i="2" s="1"/>
  <c r="W85" i="2"/>
  <c r="F85" i="2"/>
  <c r="F82" i="2"/>
  <c r="K82" i="2" s="1"/>
  <c r="F81" i="2"/>
  <c r="W81" i="2" s="1"/>
  <c r="F80" i="2"/>
  <c r="W80" i="2" s="1"/>
  <c r="F79" i="2"/>
  <c r="W79" i="2" s="1"/>
  <c r="O78" i="2"/>
  <c r="F78" i="2"/>
  <c r="X78" i="2" s="1"/>
  <c r="F77" i="2"/>
  <c r="W77" i="2" s="1"/>
  <c r="K76" i="2"/>
  <c r="F76" i="2"/>
  <c r="W76" i="2" s="1"/>
  <c r="W75" i="2"/>
  <c r="F75" i="2"/>
  <c r="F74" i="2"/>
  <c r="X74" i="2" s="1"/>
  <c r="S73" i="2"/>
  <c r="K73" i="2"/>
  <c r="F73" i="2"/>
  <c r="W73" i="2" s="1"/>
  <c r="F72" i="2"/>
  <c r="W72" i="2" s="1"/>
  <c r="F71" i="2"/>
  <c r="W71" i="2" s="1"/>
  <c r="O70" i="2"/>
  <c r="F70" i="2"/>
  <c r="X70" i="2" s="1"/>
  <c r="F69" i="2"/>
  <c r="W69" i="2" s="1"/>
  <c r="K68" i="2"/>
  <c r="F68" i="2"/>
  <c r="W68" i="2" s="1"/>
  <c r="W67" i="2"/>
  <c r="F67" i="2"/>
  <c r="F66" i="2"/>
  <c r="X66" i="2" s="1"/>
  <c r="F65" i="2"/>
  <c r="W65" i="2" s="1"/>
  <c r="K64" i="2"/>
  <c r="F64" i="2"/>
  <c r="W64" i="2" s="1"/>
  <c r="F63" i="2"/>
  <c r="O62" i="2"/>
  <c r="F62" i="2"/>
  <c r="K62" i="2" s="1"/>
  <c r="X61" i="2"/>
  <c r="W61" i="2"/>
  <c r="S61" i="2"/>
  <c r="Y61" i="2" s="1"/>
  <c r="O61" i="2"/>
  <c r="K61" i="2"/>
  <c r="F60" i="2"/>
  <c r="W60" i="2" s="1"/>
  <c r="F59" i="2"/>
  <c r="X59" i="2" s="1"/>
  <c r="F58" i="2"/>
  <c r="W58" i="2" s="1"/>
  <c r="K57" i="2"/>
  <c r="F57" i="2"/>
  <c r="W57" i="2" s="1"/>
  <c r="F56" i="2"/>
  <c r="O55" i="2"/>
  <c r="F55" i="2"/>
  <c r="X55" i="2" s="1"/>
  <c r="F54" i="2"/>
  <c r="W54" i="2" s="1"/>
  <c r="X53" i="2"/>
  <c r="W53" i="2"/>
  <c r="S53" i="2"/>
  <c r="O53" i="2"/>
  <c r="K53" i="2"/>
  <c r="F52" i="2"/>
  <c r="X52" i="2" s="1"/>
  <c r="F51" i="2"/>
  <c r="W51" i="2" s="1"/>
  <c r="K50" i="2"/>
  <c r="F50" i="2"/>
  <c r="W50" i="2" s="1"/>
  <c r="W49" i="2"/>
  <c r="F49" i="2"/>
  <c r="F48" i="2"/>
  <c r="X48" i="2" s="1"/>
  <c r="F47" i="2"/>
  <c r="W47" i="2" s="1"/>
  <c r="K46" i="2"/>
  <c r="F46" i="2"/>
  <c r="W46" i="2" s="1"/>
  <c r="X45" i="2"/>
  <c r="W45" i="2"/>
  <c r="S45" i="2"/>
  <c r="O45" i="2"/>
  <c r="K45" i="2"/>
  <c r="F44" i="2"/>
  <c r="W44" i="2" s="1"/>
  <c r="K43" i="2"/>
  <c r="F43" i="2"/>
  <c r="W43" i="2" s="1"/>
  <c r="F42" i="2"/>
  <c r="O41" i="2"/>
  <c r="F41" i="2"/>
  <c r="X41" i="2" s="1"/>
  <c r="S40" i="2"/>
  <c r="Y40" i="2" s="1"/>
  <c r="K40" i="2"/>
  <c r="F40" i="2"/>
  <c r="W40" i="2" s="1"/>
  <c r="F39" i="2"/>
  <c r="W39" i="2" s="1"/>
  <c r="F38" i="2"/>
  <c r="X37" i="2"/>
  <c r="W37" i="2"/>
  <c r="S37" i="2"/>
  <c r="Y37" i="2" s="1"/>
  <c r="O37" i="2"/>
  <c r="K37" i="2"/>
  <c r="K36" i="2"/>
  <c r="F36" i="2"/>
  <c r="W36" i="2" s="1"/>
  <c r="F35" i="2"/>
  <c r="O34" i="2"/>
  <c r="F34" i="2"/>
  <c r="X34" i="2" s="1"/>
  <c r="S33" i="2"/>
  <c r="Y33" i="2" s="1"/>
  <c r="K33" i="2"/>
  <c r="F33" i="2"/>
  <c r="W33" i="2" s="1"/>
  <c r="F32" i="2"/>
  <c r="W32" i="2" s="1"/>
  <c r="F31" i="2"/>
  <c r="X30" i="2"/>
  <c r="W30" i="2"/>
  <c r="S30" i="2"/>
  <c r="Y30" i="2" s="1"/>
  <c r="O30" i="2"/>
  <c r="K30" i="2"/>
  <c r="K29" i="2"/>
  <c r="F29" i="2"/>
  <c r="W29" i="2" s="1"/>
  <c r="F28" i="2"/>
  <c r="O27" i="2"/>
  <c r="F27" i="2"/>
  <c r="X27" i="2" s="1"/>
  <c r="S26" i="2"/>
  <c r="Y26" i="2" s="1"/>
  <c r="K26" i="2"/>
  <c r="F26" i="2"/>
  <c r="W26" i="2" s="1"/>
  <c r="F25" i="2"/>
  <c r="W25" i="2" s="1"/>
  <c r="X24" i="2"/>
  <c r="W24" i="2"/>
  <c r="S24" i="2"/>
  <c r="O24" i="2"/>
  <c r="K24" i="2"/>
  <c r="S23" i="2"/>
  <c r="Y23" i="2" s="1"/>
  <c r="K23" i="2"/>
  <c r="F23" i="2"/>
  <c r="W23" i="2" s="1"/>
  <c r="F22" i="2"/>
  <c r="W22" i="2" s="1"/>
  <c r="F21" i="2"/>
  <c r="F20" i="2"/>
  <c r="K20" i="2" s="1"/>
  <c r="X19" i="2"/>
  <c r="W19" i="2"/>
  <c r="S19" i="2"/>
  <c r="Y19" i="2" s="1"/>
  <c r="O19" i="2"/>
  <c r="K19" i="2"/>
  <c r="F18" i="2"/>
  <c r="W18" i="2" s="1"/>
  <c r="O17" i="2"/>
  <c r="F17" i="2"/>
  <c r="X17" i="2" s="1"/>
  <c r="F16" i="2"/>
  <c r="W16" i="2" s="1"/>
  <c r="K15" i="2"/>
  <c r="F15" i="2"/>
  <c r="W15" i="2" s="1"/>
  <c r="X14" i="2"/>
  <c r="W14" i="2"/>
  <c r="S14" i="2"/>
  <c r="Y14" i="2" s="1"/>
  <c r="O14" i="2"/>
  <c r="K14" i="2"/>
  <c r="S13" i="2"/>
  <c r="K13" i="2"/>
  <c r="F13" i="2"/>
  <c r="W13" i="2" s="1"/>
  <c r="F12" i="2"/>
  <c r="W12" i="2" s="1"/>
  <c r="X346" i="1"/>
  <c r="W346" i="1"/>
  <c r="S346" i="1"/>
  <c r="O346" i="1"/>
  <c r="K346" i="1"/>
  <c r="X345" i="1"/>
  <c r="W345" i="1"/>
  <c r="Y345" i="1" s="1"/>
  <c r="S345" i="1"/>
  <c r="O345" i="1"/>
  <c r="K345" i="1"/>
  <c r="K344" i="1"/>
  <c r="F344" i="1"/>
  <c r="W344" i="1" s="1"/>
  <c r="K343" i="1"/>
  <c r="F343" i="1"/>
  <c r="O343" i="1" s="1"/>
  <c r="K342" i="1"/>
  <c r="F342" i="1"/>
  <c r="X342" i="1" s="1"/>
  <c r="K341" i="1"/>
  <c r="F341" i="1"/>
  <c r="O341" i="1" s="1"/>
  <c r="K340" i="1"/>
  <c r="F340" i="1"/>
  <c r="K339" i="1"/>
  <c r="F339" i="1"/>
  <c r="O339" i="1" s="1"/>
  <c r="K338" i="1"/>
  <c r="F338" i="1"/>
  <c r="W338" i="1" s="1"/>
  <c r="K335" i="1"/>
  <c r="F335" i="1"/>
  <c r="W335" i="1" s="1"/>
  <c r="K334" i="1"/>
  <c r="F334" i="1"/>
  <c r="W334" i="1" s="1"/>
  <c r="K333" i="1"/>
  <c r="F333" i="1"/>
  <c r="O333" i="1" s="1"/>
  <c r="K332" i="1"/>
  <c r="F332" i="1"/>
  <c r="W332" i="1" s="1"/>
  <c r="K331" i="1"/>
  <c r="F331" i="1"/>
  <c r="W331" i="1" s="1"/>
  <c r="K330" i="1"/>
  <c r="F330" i="1"/>
  <c r="K329" i="1"/>
  <c r="F329" i="1"/>
  <c r="W329" i="1" s="1"/>
  <c r="K328" i="1"/>
  <c r="F328" i="1"/>
  <c r="W328" i="1" s="1"/>
  <c r="K327" i="1"/>
  <c r="F327" i="1"/>
  <c r="W327" i="1" s="1"/>
  <c r="K326" i="1"/>
  <c r="F326" i="1"/>
  <c r="O326" i="1" s="1"/>
  <c r="K325" i="1"/>
  <c r="F325" i="1"/>
  <c r="W325" i="1" s="1"/>
  <c r="K324" i="1"/>
  <c r="F324" i="1"/>
  <c r="W324" i="1" s="1"/>
  <c r="K323" i="1"/>
  <c r="F323" i="1"/>
  <c r="K322" i="1"/>
  <c r="F322" i="1"/>
  <c r="O322" i="1" s="1"/>
  <c r="S321" i="1"/>
  <c r="K321" i="1"/>
  <c r="F321" i="1"/>
  <c r="W321" i="1" s="1"/>
  <c r="X320" i="1"/>
  <c r="K320" i="1"/>
  <c r="F320" i="1"/>
  <c r="W320" i="1" s="1"/>
  <c r="K319" i="1"/>
  <c r="F319" i="1"/>
  <c r="K318" i="1"/>
  <c r="F318" i="1"/>
  <c r="O318" i="1" s="1"/>
  <c r="X316" i="1"/>
  <c r="W316" i="1"/>
  <c r="S316" i="1"/>
  <c r="Y316" i="1" s="1"/>
  <c r="O316" i="1"/>
  <c r="K316" i="1"/>
  <c r="K315" i="1"/>
  <c r="F315" i="1"/>
  <c r="K314" i="1"/>
  <c r="F314" i="1"/>
  <c r="S314" i="1" s="1"/>
  <c r="K313" i="1"/>
  <c r="F313" i="1"/>
  <c r="W313" i="1" s="1"/>
  <c r="K312" i="1"/>
  <c r="F312" i="1"/>
  <c r="O312" i="1" s="1"/>
  <c r="K309" i="1"/>
  <c r="F309" i="1"/>
  <c r="W309" i="1" s="1"/>
  <c r="K308" i="1"/>
  <c r="F308" i="1"/>
  <c r="O308" i="1" s="1"/>
  <c r="K307" i="1"/>
  <c r="F307" i="1"/>
  <c r="W307" i="1" s="1"/>
  <c r="S306" i="1"/>
  <c r="K306" i="1"/>
  <c r="F306" i="1"/>
  <c r="W306" i="1" s="1"/>
  <c r="K305" i="1"/>
  <c r="F305" i="1"/>
  <c r="X304" i="1"/>
  <c r="K304" i="1"/>
  <c r="F304" i="1"/>
  <c r="O304" i="1" s="1"/>
  <c r="K303" i="1"/>
  <c r="F303" i="1"/>
  <c r="X303" i="1" s="1"/>
  <c r="K302" i="1"/>
  <c r="F302" i="1"/>
  <c r="W302" i="1" s="1"/>
  <c r="K301" i="1"/>
  <c r="F301" i="1"/>
  <c r="K300" i="1"/>
  <c r="F300" i="1"/>
  <c r="O300" i="1" s="1"/>
  <c r="K299" i="1"/>
  <c r="F299" i="1"/>
  <c r="X299" i="1" s="1"/>
  <c r="K298" i="1"/>
  <c r="F298" i="1"/>
  <c r="W298" i="1" s="1"/>
  <c r="K297" i="1"/>
  <c r="F297" i="1"/>
  <c r="K296" i="1"/>
  <c r="F296" i="1"/>
  <c r="O296" i="1" s="1"/>
  <c r="K295" i="1"/>
  <c r="F295" i="1"/>
  <c r="X295" i="1" s="1"/>
  <c r="S294" i="1"/>
  <c r="Y294" i="1" s="1"/>
  <c r="K294" i="1"/>
  <c r="F294" i="1"/>
  <c r="W294" i="1" s="1"/>
  <c r="K293" i="1"/>
  <c r="F293" i="1"/>
  <c r="W293" i="1" s="1"/>
  <c r="K292" i="1"/>
  <c r="F292" i="1"/>
  <c r="O292" i="1" s="1"/>
  <c r="K291" i="1"/>
  <c r="F291" i="1"/>
  <c r="X291" i="1" s="1"/>
  <c r="S290" i="1"/>
  <c r="K290" i="1"/>
  <c r="F290" i="1"/>
  <c r="W290" i="1" s="1"/>
  <c r="X289" i="1"/>
  <c r="W289" i="1"/>
  <c r="S289" i="1"/>
  <c r="O289" i="1"/>
  <c r="K289" i="1"/>
  <c r="K288" i="1"/>
  <c r="F288" i="1"/>
  <c r="X288" i="1" s="1"/>
  <c r="K287" i="1"/>
  <c r="F287" i="1"/>
  <c r="W287" i="1" s="1"/>
  <c r="K286" i="1"/>
  <c r="F286" i="1"/>
  <c r="K285" i="1"/>
  <c r="F285" i="1"/>
  <c r="O285" i="1" s="1"/>
  <c r="K284" i="1"/>
  <c r="F284" i="1"/>
  <c r="W284" i="1" s="1"/>
  <c r="X283" i="1"/>
  <c r="W283" i="1"/>
  <c r="S283" i="1"/>
  <c r="Y283" i="1" s="1"/>
  <c r="O283" i="1"/>
  <c r="K283" i="1"/>
  <c r="K282" i="1"/>
  <c r="F282" i="1"/>
  <c r="O282" i="1" s="1"/>
  <c r="K281" i="1"/>
  <c r="F281" i="1"/>
  <c r="X281" i="1" s="1"/>
  <c r="X280" i="1"/>
  <c r="K280" i="1"/>
  <c r="F280" i="1"/>
  <c r="W280" i="1" s="1"/>
  <c r="X278" i="1"/>
  <c r="W278" i="1"/>
  <c r="Y278" i="1" s="1"/>
  <c r="S278" i="1"/>
  <c r="O278" i="1"/>
  <c r="K278" i="1"/>
  <c r="K277" i="1"/>
  <c r="F277" i="1"/>
  <c r="W277" i="1" s="1"/>
  <c r="K276" i="1"/>
  <c r="F276" i="1"/>
  <c r="O276" i="1" s="1"/>
  <c r="X274" i="1"/>
  <c r="W274" i="1"/>
  <c r="Y274" i="1" s="1"/>
  <c r="S274" i="1"/>
  <c r="O274" i="1"/>
  <c r="K274" i="1"/>
  <c r="K273" i="1"/>
  <c r="F273" i="1"/>
  <c r="X273" i="1" s="1"/>
  <c r="X270" i="1"/>
  <c r="W270" i="1"/>
  <c r="S270" i="1"/>
  <c r="O270" i="1"/>
  <c r="K270" i="1"/>
  <c r="K269" i="1"/>
  <c r="F269" i="1"/>
  <c r="O269" i="1" s="1"/>
  <c r="K266" i="1"/>
  <c r="F266" i="1"/>
  <c r="W266" i="1" s="1"/>
  <c r="K265" i="1"/>
  <c r="F265" i="1"/>
  <c r="W265" i="1" s="1"/>
  <c r="K264" i="1"/>
  <c r="F264" i="1"/>
  <c r="K263" i="1"/>
  <c r="F263" i="1"/>
  <c r="O263" i="1" s="1"/>
  <c r="K262" i="1"/>
  <c r="F262" i="1"/>
  <c r="X262" i="1" s="1"/>
  <c r="X261" i="1"/>
  <c r="K261" i="1"/>
  <c r="F261" i="1"/>
  <c r="W261" i="1" s="1"/>
  <c r="K260" i="1"/>
  <c r="F260" i="1"/>
  <c r="K259" i="1"/>
  <c r="F259" i="1"/>
  <c r="O259" i="1" s="1"/>
  <c r="K258" i="1"/>
  <c r="F258" i="1"/>
  <c r="X258" i="1" s="1"/>
  <c r="X257" i="1"/>
  <c r="K257" i="1"/>
  <c r="F257" i="1"/>
  <c r="W257" i="1" s="1"/>
  <c r="K256" i="1"/>
  <c r="F256" i="1"/>
  <c r="W256" i="1" s="1"/>
  <c r="K255" i="1"/>
  <c r="F255" i="1"/>
  <c r="O255" i="1" s="1"/>
  <c r="K254" i="1"/>
  <c r="F254" i="1"/>
  <c r="X254" i="1" s="1"/>
  <c r="K253" i="1"/>
  <c r="F253" i="1"/>
  <c r="W253" i="1" s="1"/>
  <c r="K252" i="1"/>
  <c r="F252" i="1"/>
  <c r="K251" i="1"/>
  <c r="F251" i="1"/>
  <c r="O251" i="1" s="1"/>
  <c r="K250" i="1"/>
  <c r="F250" i="1"/>
  <c r="X250" i="1" s="1"/>
  <c r="X249" i="1"/>
  <c r="K249" i="1"/>
  <c r="F249" i="1"/>
  <c r="W249" i="1" s="1"/>
  <c r="K248" i="1"/>
  <c r="F248" i="1"/>
  <c r="K247" i="1"/>
  <c r="F247" i="1"/>
  <c r="O247" i="1" s="1"/>
  <c r="X246" i="1"/>
  <c r="W246" i="1"/>
  <c r="S246" i="1"/>
  <c r="Y246" i="1" s="1"/>
  <c r="O246" i="1"/>
  <c r="K246" i="1"/>
  <c r="K245" i="1"/>
  <c r="F245" i="1"/>
  <c r="K244" i="1"/>
  <c r="F244" i="1"/>
  <c r="O244" i="1" s="1"/>
  <c r="K243" i="1"/>
  <c r="F243" i="1"/>
  <c r="X243" i="1" s="1"/>
  <c r="X242" i="1"/>
  <c r="K242" i="1"/>
  <c r="F242" i="1"/>
  <c r="W242" i="1" s="1"/>
  <c r="K241" i="1"/>
  <c r="F241" i="1"/>
  <c r="W241" i="1" s="1"/>
  <c r="X240" i="1"/>
  <c r="W240" i="1"/>
  <c r="S240" i="1"/>
  <c r="O240" i="1"/>
  <c r="K240" i="1"/>
  <c r="X239" i="1"/>
  <c r="K239" i="1"/>
  <c r="F239" i="1"/>
  <c r="W239" i="1" s="1"/>
  <c r="K238" i="1"/>
  <c r="F238" i="1"/>
  <c r="W238" i="1" s="1"/>
  <c r="K237" i="1"/>
  <c r="F237" i="1"/>
  <c r="O237" i="1" s="1"/>
  <c r="K236" i="1"/>
  <c r="F236" i="1"/>
  <c r="W236" i="1" s="1"/>
  <c r="X235" i="1"/>
  <c r="W235" i="1"/>
  <c r="S235" i="1"/>
  <c r="Y235" i="1" s="1"/>
  <c r="O235" i="1"/>
  <c r="K234" i="1"/>
  <c r="F234" i="1"/>
  <c r="X234" i="1" s="1"/>
  <c r="K233" i="1"/>
  <c r="F233" i="1"/>
  <c r="W233" i="1" s="1"/>
  <c r="K232" i="1"/>
  <c r="F232" i="1"/>
  <c r="W232" i="1" s="1"/>
  <c r="X231" i="1"/>
  <c r="W231" i="1"/>
  <c r="S231" i="1"/>
  <c r="Y231" i="1" s="1"/>
  <c r="O231" i="1"/>
  <c r="K231" i="1"/>
  <c r="K230" i="1"/>
  <c r="F230" i="1"/>
  <c r="W230" i="1" s="1"/>
  <c r="K229" i="1"/>
  <c r="F229" i="1"/>
  <c r="W229" i="1" s="1"/>
  <c r="W228" i="1"/>
  <c r="S228" i="1"/>
  <c r="O228" i="1"/>
  <c r="K228" i="1"/>
  <c r="X227" i="1"/>
  <c r="W227" i="1"/>
  <c r="S227" i="1"/>
  <c r="Y227" i="1" s="1"/>
  <c r="O227" i="1"/>
  <c r="K227" i="1"/>
  <c r="K223" i="1"/>
  <c r="F223" i="1"/>
  <c r="W223" i="1" s="1"/>
  <c r="K222" i="1"/>
  <c r="F222" i="1"/>
  <c r="W222" i="1" s="1"/>
  <c r="K221" i="1"/>
  <c r="F221" i="1"/>
  <c r="O221" i="1" s="1"/>
  <c r="K220" i="1"/>
  <c r="F220" i="1"/>
  <c r="X220" i="1" s="1"/>
  <c r="K219" i="1"/>
  <c r="F219" i="1"/>
  <c r="W219" i="1" s="1"/>
  <c r="K218" i="1"/>
  <c r="F218" i="1"/>
  <c r="W218" i="1" s="1"/>
  <c r="K217" i="1"/>
  <c r="F217" i="1"/>
  <c r="O217" i="1" s="1"/>
  <c r="K216" i="1"/>
  <c r="F216" i="1"/>
  <c r="X216" i="1" s="1"/>
  <c r="S215" i="1"/>
  <c r="K215" i="1"/>
  <c r="F215" i="1"/>
  <c r="W215" i="1" s="1"/>
  <c r="K214" i="1"/>
  <c r="F214" i="1"/>
  <c r="W214" i="1" s="1"/>
  <c r="X213" i="1"/>
  <c r="K213" i="1"/>
  <c r="F213" i="1"/>
  <c r="O213" i="1" s="1"/>
  <c r="K212" i="1"/>
  <c r="F212" i="1"/>
  <c r="X212" i="1" s="1"/>
  <c r="S211" i="1"/>
  <c r="Y211" i="1" s="1"/>
  <c r="K211" i="1"/>
  <c r="F211" i="1"/>
  <c r="W211" i="1" s="1"/>
  <c r="K210" i="1"/>
  <c r="F210" i="1"/>
  <c r="W210" i="1" s="1"/>
  <c r="X209" i="1"/>
  <c r="K209" i="1"/>
  <c r="F209" i="1"/>
  <c r="O209" i="1" s="1"/>
  <c r="K208" i="1"/>
  <c r="F208" i="1"/>
  <c r="W208" i="1" s="1"/>
  <c r="X207" i="1"/>
  <c r="S207" i="1"/>
  <c r="Y207" i="1" s="1"/>
  <c r="O207" i="1"/>
  <c r="K207" i="1"/>
  <c r="K206" i="1"/>
  <c r="F206" i="1"/>
  <c r="X206" i="1" s="1"/>
  <c r="K205" i="1"/>
  <c r="F205" i="1"/>
  <c r="W205" i="1" s="1"/>
  <c r="K204" i="1"/>
  <c r="F204" i="1"/>
  <c r="W204" i="1" s="1"/>
  <c r="K203" i="1"/>
  <c r="F203" i="1"/>
  <c r="O203" i="1" s="1"/>
  <c r="K202" i="1"/>
  <c r="F202" i="1"/>
  <c r="X202" i="1" s="1"/>
  <c r="K201" i="1"/>
  <c r="F201" i="1"/>
  <c r="W201" i="1" s="1"/>
  <c r="X200" i="1"/>
  <c r="W200" i="1"/>
  <c r="Y200" i="1" s="1"/>
  <c r="S200" i="1"/>
  <c r="O200" i="1"/>
  <c r="K200" i="1"/>
  <c r="K199" i="1"/>
  <c r="F199" i="1"/>
  <c r="X199" i="1" s="1"/>
  <c r="X201" i="1" s="1"/>
  <c r="K198" i="1"/>
  <c r="F198" i="1"/>
  <c r="W198" i="1" s="1"/>
  <c r="K197" i="1"/>
  <c r="F197" i="1"/>
  <c r="W197" i="1" s="1"/>
  <c r="S196" i="1"/>
  <c r="Y196" i="1" s="1"/>
  <c r="K196" i="1"/>
  <c r="F196" i="1"/>
  <c r="W196" i="1" s="1"/>
  <c r="K195" i="1"/>
  <c r="F195" i="1"/>
  <c r="W195" i="1" s="1"/>
  <c r="X194" i="1"/>
  <c r="W194" i="1"/>
  <c r="S194" i="1"/>
  <c r="O194" i="1"/>
  <c r="K194" i="1"/>
  <c r="X193" i="1"/>
  <c r="K193" i="1"/>
  <c r="F193" i="1"/>
  <c r="O193" i="1" s="1"/>
  <c r="K192" i="1"/>
  <c r="F192" i="1"/>
  <c r="X192" i="1" s="1"/>
  <c r="K191" i="1"/>
  <c r="F191" i="1"/>
  <c r="W191" i="1" s="1"/>
  <c r="K190" i="1"/>
  <c r="F190" i="1"/>
  <c r="W190" i="1" s="1"/>
  <c r="X189" i="1"/>
  <c r="W189" i="1"/>
  <c r="S189" i="1"/>
  <c r="Y189" i="1" s="1"/>
  <c r="K188" i="1"/>
  <c r="F188" i="1"/>
  <c r="O188" i="1" s="1"/>
  <c r="K187" i="1"/>
  <c r="F187" i="1"/>
  <c r="X187" i="1" s="1"/>
  <c r="K186" i="1"/>
  <c r="F186" i="1"/>
  <c r="W186" i="1" s="1"/>
  <c r="X185" i="1"/>
  <c r="W185" i="1"/>
  <c r="Y185" i="1" s="1"/>
  <c r="S185" i="1"/>
  <c r="O185" i="1"/>
  <c r="K185" i="1"/>
  <c r="K184" i="1"/>
  <c r="F184" i="1"/>
  <c r="X184" i="1" s="1"/>
  <c r="X186" i="1" s="1"/>
  <c r="X182" i="1"/>
  <c r="W182" i="1"/>
  <c r="S182" i="1"/>
  <c r="O182" i="1"/>
  <c r="K182" i="1"/>
  <c r="X180" i="1"/>
  <c r="W180" i="1"/>
  <c r="S180" i="1"/>
  <c r="Y180" i="1" s="1"/>
  <c r="O180" i="1"/>
  <c r="K180" i="1"/>
  <c r="K179" i="1"/>
  <c r="F179" i="1"/>
  <c r="W179" i="1" s="1"/>
  <c r="K176" i="1"/>
  <c r="F176" i="1"/>
  <c r="K175" i="1"/>
  <c r="F175" i="1"/>
  <c r="O175" i="1" s="1"/>
  <c r="K174" i="1"/>
  <c r="F174" i="1"/>
  <c r="W174" i="1" s="1"/>
  <c r="X173" i="1"/>
  <c r="K173" i="1"/>
  <c r="F173" i="1"/>
  <c r="W173" i="1" s="1"/>
  <c r="K172" i="1"/>
  <c r="F172" i="1"/>
  <c r="W172" i="1" s="1"/>
  <c r="K171" i="1"/>
  <c r="F171" i="1"/>
  <c r="O171" i="1" s="1"/>
  <c r="K170" i="1"/>
  <c r="F170" i="1"/>
  <c r="X170" i="1" s="1"/>
  <c r="K169" i="1"/>
  <c r="F169" i="1"/>
  <c r="W169" i="1" s="1"/>
  <c r="K168" i="1"/>
  <c r="F168" i="1"/>
  <c r="K167" i="1"/>
  <c r="F167" i="1"/>
  <c r="O167" i="1" s="1"/>
  <c r="K166" i="1"/>
  <c r="F166" i="1"/>
  <c r="X166" i="1" s="1"/>
  <c r="X165" i="1"/>
  <c r="K165" i="1"/>
  <c r="F165" i="1"/>
  <c r="W165" i="1" s="1"/>
  <c r="K164" i="1"/>
  <c r="F164" i="1"/>
  <c r="W164" i="1" s="1"/>
  <c r="K163" i="1"/>
  <c r="F163" i="1"/>
  <c r="O163" i="1" s="1"/>
  <c r="K162" i="1"/>
  <c r="F162" i="1"/>
  <c r="X162" i="1" s="1"/>
  <c r="K161" i="1"/>
  <c r="F161" i="1"/>
  <c r="W161" i="1" s="1"/>
  <c r="K160" i="1"/>
  <c r="F160" i="1"/>
  <c r="W160" i="1" s="1"/>
  <c r="K159" i="1"/>
  <c r="F159" i="1"/>
  <c r="O159" i="1" s="1"/>
  <c r="K158" i="1"/>
  <c r="F158" i="1"/>
  <c r="X158" i="1" s="1"/>
  <c r="X157" i="1"/>
  <c r="K157" i="1"/>
  <c r="F157" i="1"/>
  <c r="W157" i="1" s="1"/>
  <c r="K156" i="1"/>
  <c r="F156" i="1"/>
  <c r="X154" i="1"/>
  <c r="W154" i="1"/>
  <c r="S154" i="1"/>
  <c r="Y154" i="1" s="1"/>
  <c r="O154" i="1"/>
  <c r="K154" i="1"/>
  <c r="K153" i="1"/>
  <c r="F153" i="1"/>
  <c r="W153" i="1" s="1"/>
  <c r="K152" i="1"/>
  <c r="F152" i="1"/>
  <c r="W152" i="1" s="1"/>
  <c r="K151" i="1"/>
  <c r="F151" i="1"/>
  <c r="O151" i="1" s="1"/>
  <c r="K150" i="1"/>
  <c r="F150" i="1"/>
  <c r="X150" i="1" s="1"/>
  <c r="X149" i="1"/>
  <c r="K149" i="1"/>
  <c r="F149" i="1"/>
  <c r="W149" i="1" s="1"/>
  <c r="K148" i="1"/>
  <c r="F148" i="1"/>
  <c r="W148" i="1" s="1"/>
  <c r="X146" i="1"/>
  <c r="W146" i="1"/>
  <c r="S146" i="1"/>
  <c r="O146" i="1"/>
  <c r="K146" i="1"/>
  <c r="X145" i="1"/>
  <c r="K145" i="1"/>
  <c r="F145" i="1"/>
  <c r="W145" i="1" s="1"/>
  <c r="K144" i="1"/>
  <c r="F144" i="1"/>
  <c r="W144" i="1" s="1"/>
  <c r="K143" i="1"/>
  <c r="F143" i="1"/>
  <c r="O143" i="1" s="1"/>
  <c r="K142" i="1"/>
  <c r="F142" i="1"/>
  <c r="X142" i="1" s="1"/>
  <c r="K141" i="1"/>
  <c r="F141" i="1"/>
  <c r="W141" i="1" s="1"/>
  <c r="X140" i="1"/>
  <c r="W140" i="1"/>
  <c r="Y140" i="1" s="1"/>
  <c r="S140" i="1"/>
  <c r="O140" i="1"/>
  <c r="K140" i="1"/>
  <c r="K139" i="1"/>
  <c r="F139" i="1"/>
  <c r="X139" i="1" s="1"/>
  <c r="K138" i="1"/>
  <c r="F138" i="1"/>
  <c r="W138" i="1" s="1"/>
  <c r="K137" i="1"/>
  <c r="F137" i="1"/>
  <c r="W137" i="1" s="1"/>
  <c r="X135" i="1"/>
  <c r="W135" i="1"/>
  <c r="S135" i="1"/>
  <c r="Y135" i="1" s="1"/>
  <c r="O135" i="1"/>
  <c r="K135" i="1"/>
  <c r="K134" i="1"/>
  <c r="F134" i="1"/>
  <c r="W134" i="1" s="1"/>
  <c r="K133" i="1"/>
  <c r="F133" i="1"/>
  <c r="W133" i="1" s="1"/>
  <c r="X131" i="1"/>
  <c r="W131" i="1"/>
  <c r="S131" i="1"/>
  <c r="O131" i="1"/>
  <c r="K131" i="1"/>
  <c r="K130" i="1"/>
  <c r="F130" i="1"/>
  <c r="W130" i="1" s="1"/>
  <c r="W129" i="1"/>
  <c r="X128" i="1"/>
  <c r="W128" i="1"/>
  <c r="S128" i="1"/>
  <c r="O128" i="1"/>
  <c r="K128" i="1"/>
  <c r="W127" i="1"/>
  <c r="X126" i="1"/>
  <c r="W126" i="1"/>
  <c r="S126" i="1"/>
  <c r="O126" i="1"/>
  <c r="K126" i="1"/>
  <c r="S124" i="1"/>
  <c r="K124" i="1"/>
  <c r="F124" i="1"/>
  <c r="W124" i="1" s="1"/>
  <c r="K123" i="1"/>
  <c r="F123" i="1"/>
  <c r="W123" i="1" s="1"/>
  <c r="K122" i="1"/>
  <c r="F122" i="1"/>
  <c r="W122" i="1" s="1"/>
  <c r="K121" i="1"/>
  <c r="F121" i="1"/>
  <c r="O121" i="1" s="1"/>
  <c r="K120" i="1"/>
  <c r="F120" i="1"/>
  <c r="W120" i="1" s="1"/>
  <c r="K119" i="1"/>
  <c r="F119" i="1"/>
  <c r="W119" i="1" s="1"/>
  <c r="K118" i="1"/>
  <c r="F118" i="1"/>
  <c r="W118" i="1" s="1"/>
  <c r="K117" i="1"/>
  <c r="F117" i="1"/>
  <c r="O117" i="1" s="1"/>
  <c r="F116" i="1"/>
  <c r="W116" i="1" s="1"/>
  <c r="F115" i="1"/>
  <c r="F114" i="1"/>
  <c r="X114" i="1" s="1"/>
  <c r="X115" i="1" s="1"/>
  <c r="K113" i="1"/>
  <c r="F113" i="1"/>
  <c r="X113" i="1" s="1"/>
  <c r="K112" i="1"/>
  <c r="F112" i="1"/>
  <c r="W112" i="1" s="1"/>
  <c r="F111" i="1"/>
  <c r="S111" i="1" s="1"/>
  <c r="X110" i="1"/>
  <c r="X111" i="1" s="1"/>
  <c r="W110" i="1"/>
  <c r="S110" i="1"/>
  <c r="Y110" i="1" s="1"/>
  <c r="O110" i="1"/>
  <c r="K110" i="1"/>
  <c r="X109" i="1"/>
  <c r="W109" i="1"/>
  <c r="S109" i="1"/>
  <c r="O109" i="1"/>
  <c r="K109" i="1"/>
  <c r="O108" i="1"/>
  <c r="F108" i="1"/>
  <c r="X108" i="1" s="1"/>
  <c r="X107" i="1"/>
  <c r="K107" i="1"/>
  <c r="F107" i="1"/>
  <c r="W107" i="1" s="1"/>
  <c r="K106" i="1"/>
  <c r="F106" i="1"/>
  <c r="W106" i="1" s="1"/>
  <c r="F105" i="1"/>
  <c r="O105" i="1" s="1"/>
  <c r="X104" i="1"/>
  <c r="W104" i="1"/>
  <c r="S104" i="1"/>
  <c r="O104" i="1"/>
  <c r="K104" i="1"/>
  <c r="S103" i="1"/>
  <c r="F103" i="1"/>
  <c r="O103" i="1" s="1"/>
  <c r="O102" i="1"/>
  <c r="F102" i="1"/>
  <c r="X102" i="1" s="1"/>
  <c r="F101" i="1"/>
  <c r="W101" i="1" s="1"/>
  <c r="F100" i="1"/>
  <c r="S100" i="1" s="1"/>
  <c r="X99" i="1"/>
  <c r="X100" i="1" s="1"/>
  <c r="W99" i="1"/>
  <c r="S99" i="1"/>
  <c r="Y99" i="1" s="1"/>
  <c r="O99" i="1"/>
  <c r="S98" i="1"/>
  <c r="F98" i="1"/>
  <c r="O98" i="1" s="1"/>
  <c r="W97" i="1"/>
  <c r="O97" i="1"/>
  <c r="F97" i="1"/>
  <c r="S97" i="1" s="1"/>
  <c r="X96" i="1"/>
  <c r="F96" i="1"/>
  <c r="W96" i="1" s="1"/>
  <c r="W95" i="1"/>
  <c r="S95" i="1"/>
  <c r="Y95" i="1" s="1"/>
  <c r="O95" i="1"/>
  <c r="S94" i="1"/>
  <c r="F94" i="1"/>
  <c r="O94" i="1" s="1"/>
  <c r="Y93" i="1"/>
  <c r="W92" i="1"/>
  <c r="S92" i="1"/>
  <c r="Y92" i="1" s="1"/>
  <c r="O92" i="1"/>
  <c r="F91" i="1"/>
  <c r="O90" i="1"/>
  <c r="F90" i="1"/>
  <c r="W90" i="1" s="1"/>
  <c r="S89" i="1"/>
  <c r="F89" i="1"/>
  <c r="O89" i="1" s="1"/>
  <c r="W88" i="1"/>
  <c r="F88" i="1"/>
  <c r="S88" i="1" s="1"/>
  <c r="F87" i="1"/>
  <c r="X86" i="1"/>
  <c r="S86" i="1"/>
  <c r="F86" i="1"/>
  <c r="O86" i="1" s="1"/>
  <c r="F85" i="1"/>
  <c r="S85" i="1" s="1"/>
  <c r="F84" i="1"/>
  <c r="W82" i="1"/>
  <c r="S82" i="1"/>
  <c r="O82" i="1"/>
  <c r="F81" i="1"/>
  <c r="O81" i="1" s="1"/>
  <c r="F78" i="1"/>
  <c r="S77" i="1"/>
  <c r="F77" i="1"/>
  <c r="O77" i="1" s="1"/>
  <c r="F76" i="1"/>
  <c r="X75" i="1"/>
  <c r="X76" i="1" s="1"/>
  <c r="K75" i="1"/>
  <c r="F75" i="1"/>
  <c r="O75" i="1" s="1"/>
  <c r="K74" i="1"/>
  <c r="F74" i="1"/>
  <c r="X74" i="1" s="1"/>
  <c r="K73" i="1"/>
  <c r="F73" i="1"/>
  <c r="W73" i="1" s="1"/>
  <c r="F72" i="1"/>
  <c r="W72" i="1" s="1"/>
  <c r="F71" i="1"/>
  <c r="O71" i="1" s="1"/>
  <c r="S70" i="1"/>
  <c r="K70" i="1"/>
  <c r="F70" i="1"/>
  <c r="W70" i="1" s="1"/>
  <c r="K69" i="1"/>
  <c r="F69" i="1"/>
  <c r="K68" i="1"/>
  <c r="F68" i="1"/>
  <c r="O68" i="1" s="1"/>
  <c r="W67" i="1"/>
  <c r="O67" i="1"/>
  <c r="F67" i="1"/>
  <c r="S67" i="1" s="1"/>
  <c r="X66" i="1"/>
  <c r="W66" i="1"/>
  <c r="S66" i="1"/>
  <c r="O66" i="1"/>
  <c r="K66" i="1"/>
  <c r="X65" i="1"/>
  <c r="W65" i="1"/>
  <c r="S65" i="1"/>
  <c r="Y65" i="1" s="1"/>
  <c r="O65" i="1"/>
  <c r="K65" i="1"/>
  <c r="F64" i="1"/>
  <c r="W64" i="1" s="1"/>
  <c r="S63" i="1"/>
  <c r="F63" i="1"/>
  <c r="O63" i="1" s="1"/>
  <c r="S62" i="1"/>
  <c r="K62" i="1"/>
  <c r="F62" i="1"/>
  <c r="X62" i="1" s="1"/>
  <c r="X61" i="1"/>
  <c r="F61" i="1"/>
  <c r="X60" i="1"/>
  <c r="W60" i="1"/>
  <c r="S60" i="1"/>
  <c r="Y60" i="1" s="1"/>
  <c r="O60" i="1"/>
  <c r="K60" i="1"/>
  <c r="F59" i="1"/>
  <c r="W59" i="1" s="1"/>
  <c r="F58" i="1"/>
  <c r="W58" i="1" s="1"/>
  <c r="S57" i="1"/>
  <c r="F57" i="1"/>
  <c r="O57" i="1" s="1"/>
  <c r="X55" i="1"/>
  <c r="W55" i="1"/>
  <c r="Y55" i="1" s="1"/>
  <c r="S55" i="1"/>
  <c r="O55" i="1"/>
  <c r="K55" i="1"/>
  <c r="F54" i="1"/>
  <c r="F53" i="1"/>
  <c r="O53" i="1" s="1"/>
  <c r="X51" i="1"/>
  <c r="W51" i="1"/>
  <c r="S51" i="1"/>
  <c r="Y51" i="1" s="1"/>
  <c r="O51" i="1"/>
  <c r="K51" i="1"/>
  <c r="F50" i="1"/>
  <c r="W50" i="1" s="1"/>
  <c r="X48" i="1"/>
  <c r="W48" i="1"/>
  <c r="S48" i="1"/>
  <c r="O48" i="1"/>
  <c r="K48" i="1"/>
  <c r="X47" i="1"/>
  <c r="F47" i="1"/>
  <c r="W47" i="1" s="1"/>
  <c r="F45" i="1"/>
  <c r="W45" i="1" s="1"/>
  <c r="F44" i="1"/>
  <c r="S44" i="1" s="1"/>
  <c r="F43" i="1"/>
  <c r="W43" i="1" s="1"/>
  <c r="F42" i="1"/>
  <c r="S42" i="1" s="1"/>
  <c r="F41" i="1"/>
  <c r="X41" i="1" s="1"/>
  <c r="K40" i="1"/>
  <c r="F40" i="1"/>
  <c r="W40" i="1" s="1"/>
  <c r="K39" i="1"/>
  <c r="F39" i="1"/>
  <c r="O39" i="1" s="1"/>
  <c r="F38" i="1"/>
  <c r="X38" i="1" s="1"/>
  <c r="F37" i="1"/>
  <c r="F36" i="1"/>
  <c r="F35" i="1"/>
  <c r="F34" i="1"/>
  <c r="O34" i="1" s="1"/>
  <c r="F33" i="1"/>
  <c r="X33" i="1" s="1"/>
  <c r="K32" i="1"/>
  <c r="F32" i="1"/>
  <c r="W32" i="1" s="1"/>
  <c r="F31" i="1"/>
  <c r="F30" i="1"/>
  <c r="O30" i="1" s="1"/>
  <c r="K29" i="1"/>
  <c r="F29" i="1"/>
  <c r="W29" i="1" s="1"/>
  <c r="W28" i="1"/>
  <c r="F28" i="1"/>
  <c r="S27" i="1"/>
  <c r="F27" i="1"/>
  <c r="O27" i="1" s="1"/>
  <c r="F26" i="1"/>
  <c r="X26" i="1" s="1"/>
  <c r="F25" i="1"/>
  <c r="X24" i="1"/>
  <c r="W24" i="1"/>
  <c r="S24" i="1"/>
  <c r="Y24" i="1" s="1"/>
  <c r="O24" i="1"/>
  <c r="K24" i="1"/>
  <c r="K23" i="1"/>
  <c r="F23" i="1"/>
  <c r="W23" i="1" s="1"/>
  <c r="W22" i="1"/>
  <c r="F22" i="1"/>
  <c r="F21" i="1"/>
  <c r="O21" i="1" s="1"/>
  <c r="F20" i="1"/>
  <c r="W20" i="1" s="1"/>
  <c r="X19" i="1"/>
  <c r="W19" i="1"/>
  <c r="Y19" i="1" s="1"/>
  <c r="S19" i="1"/>
  <c r="O19" i="1"/>
  <c r="K19" i="1"/>
  <c r="X18" i="1"/>
  <c r="W18" i="1"/>
  <c r="Y18" i="1" s="1"/>
  <c r="S18" i="1"/>
  <c r="O18" i="1"/>
  <c r="K18" i="1"/>
  <c r="F17" i="1"/>
  <c r="S17" i="1" s="1"/>
  <c r="F16" i="1"/>
  <c r="O16" i="1" s="1"/>
  <c r="F15" i="1"/>
  <c r="W15" i="1" s="1"/>
  <c r="X14" i="1"/>
  <c r="W14" i="1"/>
  <c r="Y14" i="1" s="1"/>
  <c r="S14" i="1"/>
  <c r="O14" i="1"/>
  <c r="K14" i="1"/>
  <c r="O13" i="1"/>
  <c r="F13" i="1"/>
  <c r="X13" i="1" s="1"/>
  <c r="X12" i="1"/>
  <c r="K12" i="1"/>
  <c r="F12" i="1"/>
  <c r="W12" i="1" s="1"/>
  <c r="S15" i="1" l="1"/>
  <c r="S16" i="1"/>
  <c r="O20" i="1"/>
  <c r="W21" i="1"/>
  <c r="O26" i="1"/>
  <c r="S34" i="1"/>
  <c r="S39" i="1"/>
  <c r="O59" i="1"/>
  <c r="S68" i="1"/>
  <c r="S73" i="1"/>
  <c r="O74" i="1"/>
  <c r="W85" i="1"/>
  <c r="X101" i="1"/>
  <c r="X112" i="1"/>
  <c r="O114" i="1"/>
  <c r="O116" i="1"/>
  <c r="S117" i="1"/>
  <c r="X119" i="1"/>
  <c r="S121" i="1"/>
  <c r="O123" i="1"/>
  <c r="S138" i="1"/>
  <c r="O139" i="1"/>
  <c r="S141" i="1"/>
  <c r="S143" i="1"/>
  <c r="S151" i="1"/>
  <c r="S153" i="1"/>
  <c r="S159" i="1"/>
  <c r="S161" i="1"/>
  <c r="Y161" i="1" s="1"/>
  <c r="O162" i="1"/>
  <c r="S167" i="1"/>
  <c r="S169" i="1"/>
  <c r="S171" i="1"/>
  <c r="S175" i="1"/>
  <c r="O184" i="1"/>
  <c r="S186" i="1"/>
  <c r="S188" i="1"/>
  <c r="S191" i="1"/>
  <c r="Y191" i="1" s="1"/>
  <c r="O192" i="1"/>
  <c r="O195" i="1"/>
  <c r="S198" i="1"/>
  <c r="Y198" i="1" s="1"/>
  <c r="O199" i="1"/>
  <c r="S201" i="1"/>
  <c r="S203" i="1"/>
  <c r="S205" i="1"/>
  <c r="Y205" i="1" s="1"/>
  <c r="O206" i="1"/>
  <c r="X208" i="1"/>
  <c r="O208" i="1"/>
  <c r="O212" i="1"/>
  <c r="S217" i="1"/>
  <c r="S219" i="1"/>
  <c r="Y219" i="1" s="1"/>
  <c r="O220" i="1"/>
  <c r="S230" i="1"/>
  <c r="Y230" i="1" s="1"/>
  <c r="Y232" i="1"/>
  <c r="S233" i="1"/>
  <c r="Y233" i="1" s="1"/>
  <c r="O234" i="1"/>
  <c r="S237" i="1"/>
  <c r="S244" i="1"/>
  <c r="S247" i="1"/>
  <c r="S251" i="1"/>
  <c r="S253" i="1"/>
  <c r="S255" i="1"/>
  <c r="S259" i="1"/>
  <c r="S263" i="1"/>
  <c r="S265" i="1"/>
  <c r="S269" i="1"/>
  <c r="O273" i="1"/>
  <c r="S276" i="1"/>
  <c r="S282" i="1"/>
  <c r="S285" i="1"/>
  <c r="O287" i="1"/>
  <c r="X287" i="1"/>
  <c r="S292" i="1"/>
  <c r="O295" i="1"/>
  <c r="O298" i="1"/>
  <c r="X298" i="1"/>
  <c r="S300" i="1"/>
  <c r="O302" i="1"/>
  <c r="O303" i="1"/>
  <c r="O307" i="1"/>
  <c r="S312" i="1"/>
  <c r="S318" i="1"/>
  <c r="O329" i="1"/>
  <c r="X331" i="1"/>
  <c r="S332" i="1"/>
  <c r="S333" i="1"/>
  <c r="O338" i="1"/>
  <c r="S341" i="1"/>
  <c r="S343" i="1"/>
  <c r="K12" i="2"/>
  <c r="Y13" i="2"/>
  <c r="O13" i="2"/>
  <c r="X13" i="2"/>
  <c r="X15" i="2" s="1"/>
  <c r="K16" i="2"/>
  <c r="S16" i="2"/>
  <c r="S17" i="2"/>
  <c r="O20" i="2"/>
  <c r="K22" i="2"/>
  <c r="O23" i="2"/>
  <c r="X23" i="2"/>
  <c r="X25" i="2" s="1"/>
  <c r="K25" i="2"/>
  <c r="O26" i="2"/>
  <c r="X26" i="2"/>
  <c r="S27" i="2"/>
  <c r="X29" i="2"/>
  <c r="X31" i="2" s="1"/>
  <c r="K32" i="2"/>
  <c r="O33" i="2"/>
  <c r="X33" i="2"/>
  <c r="S34" i="2"/>
  <c r="X36" i="2"/>
  <c r="K39" i="2"/>
  <c r="O40" i="2"/>
  <c r="X40" i="2"/>
  <c r="S41" i="2"/>
  <c r="X43" i="2"/>
  <c r="K44" i="2"/>
  <c r="S44" i="2"/>
  <c r="Y44" i="2" s="1"/>
  <c r="K47" i="2"/>
  <c r="X47" i="2"/>
  <c r="O48" i="2"/>
  <c r="X50" i="2"/>
  <c r="K51" i="2"/>
  <c r="X51" i="2"/>
  <c r="O52" i="2"/>
  <c r="Y53" i="2"/>
  <c r="X54" i="2"/>
  <c r="K54" i="2"/>
  <c r="S55" i="2"/>
  <c r="X57" i="2"/>
  <c r="K58" i="2"/>
  <c r="X58" i="2"/>
  <c r="O59" i="2"/>
  <c r="S62" i="2"/>
  <c r="X64" i="2"/>
  <c r="K65" i="2"/>
  <c r="X65" i="2"/>
  <c r="O66" i="2"/>
  <c r="X68" i="2"/>
  <c r="K69" i="2"/>
  <c r="S70" i="2"/>
  <c r="K72" i="2"/>
  <c r="Y73" i="2"/>
  <c r="O73" i="2"/>
  <c r="X73" i="2"/>
  <c r="O74" i="2"/>
  <c r="X76" i="2"/>
  <c r="K77" i="2"/>
  <c r="S77" i="2"/>
  <c r="S78" i="2"/>
  <c r="K80" i="2"/>
  <c r="K81" i="2"/>
  <c r="S81" i="2"/>
  <c r="O82" i="2"/>
  <c r="X86" i="2"/>
  <c r="K87" i="2"/>
  <c r="S87" i="2"/>
  <c r="Y88" i="2"/>
  <c r="K89" i="2"/>
  <c r="Y90" i="2"/>
  <c r="O90" i="2"/>
  <c r="X90" i="2"/>
  <c r="O91" i="2"/>
  <c r="S94" i="2"/>
  <c r="X96" i="2"/>
  <c r="K97" i="2"/>
  <c r="S97" i="2"/>
  <c r="Y97" i="2" s="1"/>
  <c r="K100" i="2"/>
  <c r="S100" i="2"/>
  <c r="Y100" i="2" s="1"/>
  <c r="X106" i="2"/>
  <c r="K107" i="2"/>
  <c r="X107" i="2"/>
  <c r="O114" i="2"/>
  <c r="S115" i="2"/>
  <c r="X117" i="2"/>
  <c r="O125" i="2"/>
  <c r="S126" i="2"/>
  <c r="O128" i="2"/>
  <c r="O132" i="2"/>
  <c r="O133" i="2"/>
  <c r="X140" i="2"/>
  <c r="O145" i="2"/>
  <c r="X146" i="2"/>
  <c r="O146" i="2"/>
  <c r="W149" i="2"/>
  <c r="S149" i="2"/>
  <c r="K149" i="2"/>
  <c r="X150" i="2"/>
  <c r="O150" i="2"/>
  <c r="O324" i="1"/>
  <c r="O325" i="1"/>
  <c r="S12" i="1"/>
  <c r="Y12" i="1" s="1"/>
  <c r="X15" i="1"/>
  <c r="O15" i="1"/>
  <c r="K16" i="1"/>
  <c r="X16" i="1"/>
  <c r="K20" i="1"/>
  <c r="S20" i="1"/>
  <c r="X23" i="1"/>
  <c r="K26" i="1"/>
  <c r="X29" i="1"/>
  <c r="S30" i="1"/>
  <c r="X32" i="1"/>
  <c r="O33" i="1"/>
  <c r="K34" i="1"/>
  <c r="O38" i="1"/>
  <c r="O41" i="1"/>
  <c r="W42" i="1"/>
  <c r="O43" i="1"/>
  <c r="W44" i="1"/>
  <c r="O45" i="1"/>
  <c r="O47" i="1"/>
  <c r="O50" i="1"/>
  <c r="S53" i="1"/>
  <c r="K59" i="1"/>
  <c r="X59" i="1"/>
  <c r="O62" i="1"/>
  <c r="Y66" i="1"/>
  <c r="Y67" i="1" s="1"/>
  <c r="O70" i="1"/>
  <c r="X70" i="1"/>
  <c r="S71" i="1"/>
  <c r="X73" i="1"/>
  <c r="S75" i="1"/>
  <c r="S81" i="1"/>
  <c r="Y82" i="1"/>
  <c r="O85" i="1"/>
  <c r="O96" i="1"/>
  <c r="W100" i="1"/>
  <c r="K101" i="1"/>
  <c r="Y104" i="1"/>
  <c r="S105" i="1"/>
  <c r="S107" i="1"/>
  <c r="W111" i="1"/>
  <c r="O113" i="1"/>
  <c r="K114" i="1"/>
  <c r="S114" i="1"/>
  <c r="K116" i="1"/>
  <c r="X116" i="1"/>
  <c r="O120" i="1"/>
  <c r="O124" i="1"/>
  <c r="Y126" i="1"/>
  <c r="Y128" i="1"/>
  <c r="Y131" i="1"/>
  <c r="X134" i="1"/>
  <c r="X138" i="1"/>
  <c r="X141" i="1" s="1"/>
  <c r="O142" i="1"/>
  <c r="X143" i="1"/>
  <c r="S145" i="1"/>
  <c r="Y146" i="1"/>
  <c r="S149" i="1"/>
  <c r="O150" i="1"/>
  <c r="X151" i="1"/>
  <c r="X153" i="1"/>
  <c r="S157" i="1"/>
  <c r="O158" i="1"/>
  <c r="X159" i="1"/>
  <c r="X161" i="1"/>
  <c r="X163" i="1" s="1"/>
  <c r="X178" i="1" s="1"/>
  <c r="S163" i="1"/>
  <c r="S165" i="1"/>
  <c r="O166" i="1"/>
  <c r="X167" i="1"/>
  <c r="O170" i="1"/>
  <c r="X171" i="1"/>
  <c r="S173" i="1"/>
  <c r="Y173" i="1" s="1"/>
  <c r="O174" i="1"/>
  <c r="S179" i="1"/>
  <c r="Y182" i="1"/>
  <c r="O187" i="1"/>
  <c r="X188" i="1"/>
  <c r="X190" i="1" s="1"/>
  <c r="X191" i="1"/>
  <c r="S193" i="1"/>
  <c r="Y194" i="1"/>
  <c r="X195" i="1"/>
  <c r="O196" i="1"/>
  <c r="X196" i="1"/>
  <c r="X198" i="1"/>
  <c r="O202" i="1"/>
  <c r="X203" i="1"/>
  <c r="X205" i="1"/>
  <c r="X223" i="1" s="1"/>
  <c r="S209" i="1"/>
  <c r="O211" i="1"/>
  <c r="X211" i="1"/>
  <c r="S213" i="1"/>
  <c r="O215" i="1"/>
  <c r="O216" i="1"/>
  <c r="X217" i="1"/>
  <c r="X219" i="1"/>
  <c r="S221" i="1"/>
  <c r="S223" i="1"/>
  <c r="X230" i="1"/>
  <c r="X232" i="1" s="1"/>
  <c r="X233" i="1"/>
  <c r="O236" i="1"/>
  <c r="X237" i="1"/>
  <c r="S239" i="1"/>
  <c r="Y240" i="1"/>
  <c r="S242" i="1"/>
  <c r="O243" i="1"/>
  <c r="X244" i="1"/>
  <c r="S249" i="1"/>
  <c r="O250" i="1"/>
  <c r="X251" i="1"/>
  <c r="O254" i="1"/>
  <c r="X255" i="1"/>
  <c r="S257" i="1"/>
  <c r="Y257" i="1" s="1"/>
  <c r="O258" i="1"/>
  <c r="S261" i="1"/>
  <c r="O262" i="1"/>
  <c r="X263" i="1"/>
  <c r="X265" i="1" s="1"/>
  <c r="O266" i="1"/>
  <c r="Y270" i="1"/>
  <c r="X276" i="1"/>
  <c r="S280" i="1"/>
  <c r="Y280" i="1" s="1"/>
  <c r="O281" i="1"/>
  <c r="X282" i="1"/>
  <c r="X284" i="1" s="1"/>
  <c r="O284" i="1"/>
  <c r="X285" i="1"/>
  <c r="S287" i="1"/>
  <c r="Y287" i="1" s="1"/>
  <c r="X290" i="1"/>
  <c r="O288" i="1"/>
  <c r="Y289" i="1"/>
  <c r="O290" i="1"/>
  <c r="O291" i="1"/>
  <c r="X292" i="1"/>
  <c r="O294" i="1"/>
  <c r="X294" i="1"/>
  <c r="X296" i="1" s="1"/>
  <c r="S296" i="1"/>
  <c r="S298" i="1"/>
  <c r="O299" i="1"/>
  <c r="X300" i="1"/>
  <c r="S302" i="1"/>
  <c r="S304" i="1"/>
  <c r="O306" i="1"/>
  <c r="X306" i="1"/>
  <c r="S308" i="1"/>
  <c r="W312" i="1"/>
  <c r="O320" i="1"/>
  <c r="O321" i="1"/>
  <c r="S322" i="1"/>
  <c r="X324" i="1"/>
  <c r="S326" i="1"/>
  <c r="X328" i="1"/>
  <c r="S329" i="1"/>
  <c r="Y332" i="1"/>
  <c r="O332" i="1"/>
  <c r="X332" i="1"/>
  <c r="X333" i="1" s="1"/>
  <c r="S339" i="1"/>
  <c r="O342" i="1"/>
  <c r="X12" i="2"/>
  <c r="Y16" i="2"/>
  <c r="O16" i="2"/>
  <c r="X16" i="2"/>
  <c r="S20" i="2"/>
  <c r="X22" i="2"/>
  <c r="X32" i="2"/>
  <c r="X39" i="2"/>
  <c r="O44" i="2"/>
  <c r="X44" i="2"/>
  <c r="X46" i="2" s="1"/>
  <c r="O47" i="2"/>
  <c r="S48" i="2"/>
  <c r="O51" i="2"/>
  <c r="S52" i="2"/>
  <c r="O54" i="2"/>
  <c r="O58" i="2"/>
  <c r="S59" i="2"/>
  <c r="O65" i="2"/>
  <c r="S66" i="2"/>
  <c r="O69" i="2"/>
  <c r="X72" i="2"/>
  <c r="S74" i="2"/>
  <c r="Y77" i="2"/>
  <c r="O77" i="2"/>
  <c r="X77" i="2"/>
  <c r="O81" i="2"/>
  <c r="S82" i="2"/>
  <c r="Y87" i="2"/>
  <c r="O87" i="2"/>
  <c r="X87" i="2"/>
  <c r="X89" i="2" s="1"/>
  <c r="S91" i="2"/>
  <c r="O97" i="2"/>
  <c r="X97" i="2"/>
  <c r="X99" i="2" s="1"/>
  <c r="O100" i="2"/>
  <c r="X100" i="2"/>
  <c r="S101" i="2"/>
  <c r="X103" i="2"/>
  <c r="K106" i="2"/>
  <c r="O107" i="2"/>
  <c r="S108" i="2"/>
  <c r="X110" i="2"/>
  <c r="X113" i="2"/>
  <c r="K114" i="2"/>
  <c r="X114" i="2"/>
  <c r="O115" i="2"/>
  <c r="K117" i="2"/>
  <c r="O118" i="2"/>
  <c r="Y119" i="2"/>
  <c r="K120" i="2"/>
  <c r="O121" i="2"/>
  <c r="O122" i="2"/>
  <c r="X124" i="2"/>
  <c r="K125" i="2"/>
  <c r="X125" i="2"/>
  <c r="O126" i="2"/>
  <c r="Y127" i="2"/>
  <c r="X128" i="2"/>
  <c r="K128" i="2"/>
  <c r="S129" i="2"/>
  <c r="X131" i="2"/>
  <c r="K132" i="2"/>
  <c r="X132" i="2"/>
  <c r="K133" i="2"/>
  <c r="S133" i="2"/>
  <c r="K136" i="2"/>
  <c r="O137" i="2"/>
  <c r="S138" i="2"/>
  <c r="K140" i="2"/>
  <c r="O141" i="2"/>
  <c r="X143" i="2"/>
  <c r="S142" i="2"/>
  <c r="X144" i="2"/>
  <c r="K145" i="2"/>
  <c r="X145" i="2"/>
  <c r="S146" i="2"/>
  <c r="O149" i="2"/>
  <c r="S150" i="2"/>
  <c r="W152" i="2"/>
  <c r="K152" i="2"/>
  <c r="X148" i="2"/>
  <c r="O153" i="2"/>
  <c r="X153" i="2"/>
  <c r="S154" i="2"/>
  <c r="O159" i="2"/>
  <c r="X162" i="2"/>
  <c r="X164" i="2" s="1"/>
  <c r="K167" i="2"/>
  <c r="O168" i="2"/>
  <c r="O169" i="2"/>
  <c r="X169" i="2"/>
  <c r="O171" i="2"/>
  <c r="O172" i="2"/>
  <c r="X174" i="2"/>
  <c r="X177" i="2"/>
  <c r="O178" i="2"/>
  <c r="X180" i="2"/>
  <c r="X183" i="2"/>
  <c r="K184" i="2"/>
  <c r="X184" i="2"/>
  <c r="K185" i="2"/>
  <c r="S185" i="2"/>
  <c r="K187" i="2"/>
  <c r="Y188" i="2"/>
  <c r="K190" i="2"/>
  <c r="Y191" i="2"/>
  <c r="O191" i="2"/>
  <c r="X191" i="2"/>
  <c r="O192" i="2"/>
  <c r="X194" i="2"/>
  <c r="K195" i="2"/>
  <c r="S195" i="2"/>
  <c r="Y196" i="2"/>
  <c r="K197" i="2"/>
  <c r="Y198" i="2"/>
  <c r="O198" i="2"/>
  <c r="X198" i="2"/>
  <c r="O199" i="2"/>
  <c r="X201" i="2"/>
  <c r="K202" i="2"/>
  <c r="S202" i="2"/>
  <c r="S203" i="2"/>
  <c r="K205" i="2"/>
  <c r="Y206" i="2"/>
  <c r="O206" i="2"/>
  <c r="X206" i="2"/>
  <c r="O207" i="2"/>
  <c r="X209" i="2"/>
  <c r="K210" i="2"/>
  <c r="S210" i="2"/>
  <c r="O211" i="2"/>
  <c r="O213" i="2"/>
  <c r="X213" i="2"/>
  <c r="O214" i="2"/>
  <c r="W216" i="2"/>
  <c r="K217" i="2"/>
  <c r="S217" i="2"/>
  <c r="K222" i="2"/>
  <c r="S222" i="2"/>
  <c r="Y222" i="2" s="1"/>
  <c r="K225" i="2"/>
  <c r="S225" i="2"/>
  <c r="Y225" i="2" s="1"/>
  <c r="O226" i="2"/>
  <c r="O229" i="2"/>
  <c r="K232" i="2"/>
  <c r="S232" i="2"/>
  <c r="Y233" i="2"/>
  <c r="K234" i="2"/>
  <c r="K235" i="2"/>
  <c r="S235" i="2"/>
  <c r="Y235" i="2" s="1"/>
  <c r="O236" i="2"/>
  <c r="S240" i="2"/>
  <c r="K242" i="2"/>
  <c r="S242" i="2"/>
  <c r="S243" i="2"/>
  <c r="S244" i="2"/>
  <c r="K245" i="2"/>
  <c r="X245" i="2"/>
  <c r="X247" i="2" s="1"/>
  <c r="K248" i="2"/>
  <c r="S249" i="2"/>
  <c r="Y249" i="2" s="1"/>
  <c r="X259" i="2"/>
  <c r="S261" i="2"/>
  <c r="O263" i="2"/>
  <c r="S264" i="2"/>
  <c r="O267" i="2"/>
  <c r="X267" i="2"/>
  <c r="S268" i="2"/>
  <c r="S271" i="2"/>
  <c r="O274" i="2"/>
  <c r="X274" i="2"/>
  <c r="O278" i="2"/>
  <c r="S279" i="2"/>
  <c r="O282" i="2"/>
  <c r="X282" i="2"/>
  <c r="X284" i="2" s="1"/>
  <c r="S283" i="2"/>
  <c r="X285" i="2"/>
  <c r="K286" i="2"/>
  <c r="S286" i="2"/>
  <c r="S287" i="2"/>
  <c r="K289" i="2"/>
  <c r="K290" i="2"/>
  <c r="S290" i="2"/>
  <c r="O291" i="2"/>
  <c r="O299" i="2"/>
  <c r="X301" i="2"/>
  <c r="K303" i="2"/>
  <c r="S303" i="2"/>
  <c r="Y303" i="2" s="1"/>
  <c r="X308" i="2"/>
  <c r="O319" i="2"/>
  <c r="X319" i="2"/>
  <c r="S320" i="2"/>
  <c r="O322" i="2"/>
  <c r="S323" i="2"/>
  <c r="X325" i="2"/>
  <c r="S330" i="2"/>
  <c r="X332" i="2"/>
  <c r="O336" i="2"/>
  <c r="X336" i="2"/>
  <c r="O340" i="2"/>
  <c r="X340" i="2"/>
  <c r="O344" i="2"/>
  <c r="S345" i="2"/>
  <c r="S346" i="2"/>
  <c r="O351" i="2"/>
  <c r="Y358" i="2"/>
  <c r="W358" i="2"/>
  <c r="O362" i="2"/>
  <c r="X362" i="2"/>
  <c r="Y368" i="2"/>
  <c r="W368" i="2"/>
  <c r="S375" i="2"/>
  <c r="W375" i="2"/>
  <c r="X171" i="2"/>
  <c r="S172" i="2"/>
  <c r="X176" i="2"/>
  <c r="S178" i="2"/>
  <c r="X182" i="2"/>
  <c r="O184" i="2"/>
  <c r="O185" i="2"/>
  <c r="X187" i="2"/>
  <c r="X189" i="2" s="1"/>
  <c r="X190" i="2"/>
  <c r="S192" i="2"/>
  <c r="Y195" i="2"/>
  <c r="O195" i="2"/>
  <c r="X195" i="2"/>
  <c r="X197" i="2" s="1"/>
  <c r="S199" i="2"/>
  <c r="Y202" i="2"/>
  <c r="O202" i="2"/>
  <c r="X202" i="2"/>
  <c r="X204" i="2" s="1"/>
  <c r="X205" i="2"/>
  <c r="S207" i="2"/>
  <c r="O210" i="2"/>
  <c r="S211" i="2"/>
  <c r="O217" i="2"/>
  <c r="O222" i="2"/>
  <c r="X222" i="2"/>
  <c r="X224" i="2" s="1"/>
  <c r="O225" i="2"/>
  <c r="X225" i="2"/>
  <c r="S226" i="2"/>
  <c r="S229" i="2"/>
  <c r="Y232" i="2"/>
  <c r="O232" i="2"/>
  <c r="X232" i="2"/>
  <c r="X234" i="2" s="1"/>
  <c r="O235" i="2"/>
  <c r="X235" i="2"/>
  <c r="S236" i="2"/>
  <c r="Y242" i="2"/>
  <c r="O242" i="2"/>
  <c r="X242" i="2"/>
  <c r="O249" i="2"/>
  <c r="X249" i="2"/>
  <c r="S250" i="2"/>
  <c r="Y253" i="2"/>
  <c r="Y255" i="2" s="1"/>
  <c r="O253" i="2"/>
  <c r="X253" i="2"/>
  <c r="X255" i="2" s="1"/>
  <c r="O256" i="2"/>
  <c r="X256" i="2"/>
  <c r="S257" i="2"/>
  <c r="K259" i="2"/>
  <c r="Y260" i="2"/>
  <c r="O260" i="2"/>
  <c r="X260" i="2"/>
  <c r="O261" i="2"/>
  <c r="X263" i="2"/>
  <c r="K263" i="2"/>
  <c r="S263" i="2"/>
  <c r="O264" i="2"/>
  <c r="X266" i="2"/>
  <c r="K267" i="2"/>
  <c r="S267" i="2"/>
  <c r="Y267" i="2" s="1"/>
  <c r="O268" i="2"/>
  <c r="O271" i="2"/>
  <c r="X273" i="2"/>
  <c r="K274" i="2"/>
  <c r="S274" i="2"/>
  <c r="Y274" i="2" s="1"/>
  <c r="S275" i="2"/>
  <c r="X277" i="2"/>
  <c r="K278" i="2"/>
  <c r="S278" i="2"/>
  <c r="O279" i="2"/>
  <c r="X281" i="2"/>
  <c r="K282" i="2"/>
  <c r="S282" i="2"/>
  <c r="Y282" i="2" s="1"/>
  <c r="Y286" i="2"/>
  <c r="O286" i="2"/>
  <c r="X286" i="2"/>
  <c r="O290" i="2"/>
  <c r="S291" i="2"/>
  <c r="S297" i="2"/>
  <c r="K299" i="2"/>
  <c r="S299" i="2"/>
  <c r="K301" i="2"/>
  <c r="O303" i="2"/>
  <c r="X303" i="2"/>
  <c r="S305" i="2"/>
  <c r="K308" i="2"/>
  <c r="Y309" i="2"/>
  <c r="S313" i="2"/>
  <c r="X315" i="2"/>
  <c r="X317" i="2" s="1"/>
  <c r="X318" i="2"/>
  <c r="K319" i="2"/>
  <c r="S319" i="2"/>
  <c r="Y319" i="2" s="1"/>
  <c r="O320" i="2"/>
  <c r="X322" i="2"/>
  <c r="K322" i="2"/>
  <c r="S322" i="2"/>
  <c r="O323" i="2"/>
  <c r="K325" i="2"/>
  <c r="O326" i="2"/>
  <c r="X326" i="2"/>
  <c r="X328" i="2" s="1"/>
  <c r="K328" i="2"/>
  <c r="Y329" i="2"/>
  <c r="O329" i="2"/>
  <c r="X329" i="2"/>
  <c r="O330" i="2"/>
  <c r="K332" i="2"/>
  <c r="O333" i="2"/>
  <c r="K336" i="2"/>
  <c r="S336" i="2"/>
  <c r="Y336" i="2" s="1"/>
  <c r="S337" i="2"/>
  <c r="S338" i="2"/>
  <c r="K340" i="2"/>
  <c r="S340" i="2"/>
  <c r="Y340" i="2" s="1"/>
  <c r="S341" i="2"/>
  <c r="S342" i="2"/>
  <c r="K344" i="2"/>
  <c r="X344" i="2"/>
  <c r="O345" i="2"/>
  <c r="O348" i="2"/>
  <c r="K351" i="2"/>
  <c r="S351" i="2"/>
  <c r="S356" i="2"/>
  <c r="W357" i="2"/>
  <c r="O358" i="2"/>
  <c r="S360" i="2"/>
  <c r="O361" i="2"/>
  <c r="K362" i="2"/>
  <c r="S362" i="2"/>
  <c r="Y362" i="2" s="1"/>
  <c r="O365" i="2"/>
  <c r="W367" i="2"/>
  <c r="O368" i="2"/>
  <c r="W373" i="2"/>
  <c r="Y373" i="2" s="1"/>
  <c r="O373" i="2"/>
  <c r="W376" i="2"/>
  <c r="S376" i="2"/>
  <c r="K376" i="2"/>
  <c r="X376" i="2"/>
  <c r="Y381" i="2"/>
  <c r="W381" i="2"/>
  <c r="W383" i="2"/>
  <c r="Y383" i="2" s="1"/>
  <c r="Y385" i="2" s="1"/>
  <c r="O386" i="2"/>
  <c r="X386" i="2"/>
  <c r="W389" i="2"/>
  <c r="Y389" i="2" s="1"/>
  <c r="S391" i="2"/>
  <c r="O392" i="2"/>
  <c r="X392" i="2"/>
  <c r="O395" i="2"/>
  <c r="O396" i="2"/>
  <c r="S397" i="2"/>
  <c r="S398" i="2"/>
  <c r="O402" i="2"/>
  <c r="X402" i="2"/>
  <c r="W406" i="2"/>
  <c r="Y406" i="2" s="1"/>
  <c r="O411" i="2"/>
  <c r="X411" i="2"/>
  <c r="O14" i="3"/>
  <c r="X14" i="3"/>
  <c r="O16" i="3"/>
  <c r="O17" i="3"/>
  <c r="X17" i="3"/>
  <c r="O19" i="3"/>
  <c r="W21" i="3"/>
  <c r="Y21" i="3" s="1"/>
  <c r="Y23" i="3" s="1"/>
  <c r="O50" i="3"/>
  <c r="O51" i="3"/>
  <c r="X51" i="3"/>
  <c r="O54" i="3"/>
  <c r="O66" i="3"/>
  <c r="S68" i="3"/>
  <c r="O69" i="3"/>
  <c r="S73" i="3"/>
  <c r="S74" i="3"/>
  <c r="W83" i="3"/>
  <c r="W87" i="3"/>
  <c r="O88" i="3"/>
  <c r="X88" i="3"/>
  <c r="O92" i="3"/>
  <c r="X92" i="3"/>
  <c r="O96" i="3"/>
  <c r="S98" i="3"/>
  <c r="Y98" i="3" s="1"/>
  <c r="S99" i="3"/>
  <c r="S102" i="3"/>
  <c r="O104" i="3"/>
  <c r="X104" i="3"/>
  <c r="O110" i="3"/>
  <c r="O111" i="3"/>
  <c r="X111" i="3"/>
  <c r="O121" i="3"/>
  <c r="X121" i="3"/>
  <c r="S127" i="3"/>
  <c r="W128" i="3"/>
  <c r="W20" i="4"/>
  <c r="O26" i="4"/>
  <c r="X26" i="4"/>
  <c r="X28" i="4" s="1"/>
  <c r="W31" i="4"/>
  <c r="Y31" i="4" s="1"/>
  <c r="W36" i="4"/>
  <c r="O38" i="4"/>
  <c r="X38" i="4"/>
  <c r="W45" i="4"/>
  <c r="O45" i="4"/>
  <c r="S53" i="4"/>
  <c r="Y53" i="4" s="1"/>
  <c r="W53" i="4"/>
  <c r="K53" i="4"/>
  <c r="W55" i="4"/>
  <c r="O55" i="4"/>
  <c r="S65" i="4"/>
  <c r="K65" i="4"/>
  <c r="Y369" i="2"/>
  <c r="Y371" i="2" s="1"/>
  <c r="O369" i="2"/>
  <c r="X369" i="2"/>
  <c r="X371" i="2" s="1"/>
  <c r="O371" i="2"/>
  <c r="O372" i="2"/>
  <c r="X372" i="2"/>
  <c r="X378" i="2"/>
  <c r="O378" i="2"/>
  <c r="W380" i="2"/>
  <c r="O381" i="2"/>
  <c r="Y382" i="2"/>
  <c r="O382" i="2"/>
  <c r="X382" i="2"/>
  <c r="S384" i="2"/>
  <c r="Y384" i="2" s="1"/>
  <c r="K386" i="2"/>
  <c r="S386" i="2"/>
  <c r="Y386" i="2" s="1"/>
  <c r="W388" i="2"/>
  <c r="O389" i="2"/>
  <c r="Y390" i="2"/>
  <c r="O390" i="2"/>
  <c r="X390" i="2"/>
  <c r="O391" i="2"/>
  <c r="W391" i="2"/>
  <c r="K392" i="2"/>
  <c r="S392" i="2"/>
  <c r="Y392" i="2" s="1"/>
  <c r="W394" i="2"/>
  <c r="K395" i="2"/>
  <c r="W395" i="2"/>
  <c r="Y395" i="2" s="1"/>
  <c r="K396" i="2"/>
  <c r="S396" i="2"/>
  <c r="O397" i="2"/>
  <c r="W397" i="2"/>
  <c r="K398" i="2"/>
  <c r="O401" i="2"/>
  <c r="K402" i="2"/>
  <c r="S402" i="2"/>
  <c r="Y402" i="2" s="1"/>
  <c r="S403" i="2"/>
  <c r="Y403" i="2" s="1"/>
  <c r="Y405" i="2"/>
  <c r="O408" i="2"/>
  <c r="K411" i="2"/>
  <c r="S411" i="2"/>
  <c r="Y411" i="2" s="1"/>
  <c r="K14" i="3"/>
  <c r="S14" i="3"/>
  <c r="Y14" i="3" s="1"/>
  <c r="Y15" i="3"/>
  <c r="X16" i="3"/>
  <c r="K16" i="3"/>
  <c r="K17" i="3"/>
  <c r="S17" i="3"/>
  <c r="Y17" i="3" s="1"/>
  <c r="Y18" i="3"/>
  <c r="X19" i="3"/>
  <c r="K19" i="3"/>
  <c r="O20" i="3"/>
  <c r="X20" i="3"/>
  <c r="O23" i="3"/>
  <c r="O26" i="3"/>
  <c r="O29" i="3"/>
  <c r="O30" i="3"/>
  <c r="X30" i="3"/>
  <c r="O36" i="3"/>
  <c r="Y37" i="3"/>
  <c r="O37" i="3"/>
  <c r="X37" i="3"/>
  <c r="S38" i="3"/>
  <c r="O40" i="3"/>
  <c r="O43" i="3"/>
  <c r="Y44" i="3"/>
  <c r="O44" i="3"/>
  <c r="X44" i="3"/>
  <c r="S45" i="3"/>
  <c r="K50" i="3"/>
  <c r="X50" i="3"/>
  <c r="K51" i="3"/>
  <c r="S51" i="3"/>
  <c r="Y51" i="3" s="1"/>
  <c r="Y52" i="3" s="1"/>
  <c r="K54" i="3"/>
  <c r="S57" i="3"/>
  <c r="S60" i="3"/>
  <c r="Y60" i="3" s="1"/>
  <c r="W65" i="3"/>
  <c r="K66" i="3"/>
  <c r="W66" i="3"/>
  <c r="Y66" i="3" s="1"/>
  <c r="K68" i="3"/>
  <c r="W68" i="3"/>
  <c r="K69" i="3"/>
  <c r="O70" i="3"/>
  <c r="X70" i="3"/>
  <c r="X72" i="3" s="1"/>
  <c r="O73" i="3"/>
  <c r="K74" i="3"/>
  <c r="O76" i="3"/>
  <c r="X76" i="3"/>
  <c r="X78" i="3" s="1"/>
  <c r="Y73" i="3" s="1"/>
  <c r="S79" i="3"/>
  <c r="O82" i="3"/>
  <c r="X82" i="3"/>
  <c r="X86" i="3"/>
  <c r="W84" i="3"/>
  <c r="Y84" i="3" s="1"/>
  <c r="Y86" i="3" s="1"/>
  <c r="O87" i="3"/>
  <c r="K88" i="3"/>
  <c r="S88" i="3"/>
  <c r="Y88" i="3" s="1"/>
  <c r="S90" i="3"/>
  <c r="K92" i="3"/>
  <c r="S92" i="3"/>
  <c r="Y92" i="3" s="1"/>
  <c r="Y93" i="3"/>
  <c r="K96" i="3"/>
  <c r="W96" i="3"/>
  <c r="Y96" i="3" s="1"/>
  <c r="O97" i="3"/>
  <c r="X97" i="3"/>
  <c r="O98" i="3"/>
  <c r="K99" i="3"/>
  <c r="K102" i="3"/>
  <c r="K104" i="3"/>
  <c r="S104" i="3"/>
  <c r="Y104" i="3" s="1"/>
  <c r="K110" i="3"/>
  <c r="W110" i="3"/>
  <c r="Y110" i="3" s="1"/>
  <c r="K111" i="3"/>
  <c r="S111" i="3"/>
  <c r="Y111" i="3" s="1"/>
  <c r="K121" i="3"/>
  <c r="S121" i="3"/>
  <c r="Y121" i="3" s="1"/>
  <c r="S123" i="3"/>
  <c r="K127" i="3"/>
  <c r="X127" i="3"/>
  <c r="Y18" i="4"/>
  <c r="O21" i="4"/>
  <c r="X21" i="4"/>
  <c r="S24" i="4"/>
  <c r="K26" i="4"/>
  <c r="S26" i="4"/>
  <c r="Y26" i="4" s="1"/>
  <c r="Y27" i="4"/>
  <c r="K31" i="4"/>
  <c r="O32" i="4"/>
  <c r="X32" i="4"/>
  <c r="X34" i="4" s="1"/>
  <c r="K36" i="4"/>
  <c r="K38" i="4"/>
  <c r="S38" i="4"/>
  <c r="Y38" i="4" s="1"/>
  <c r="S43" i="4"/>
  <c r="Y43" i="4" s="1"/>
  <c r="W43" i="4"/>
  <c r="O43" i="4"/>
  <c r="S45" i="4"/>
  <c r="Y45" i="4" s="1"/>
  <c r="X46" i="4"/>
  <c r="O52" i="4"/>
  <c r="S52" i="4"/>
  <c r="Y55" i="4"/>
  <c r="W58" i="4"/>
  <c r="S58" i="4"/>
  <c r="K58" i="4"/>
  <c r="X58" i="4"/>
  <c r="W62" i="4"/>
  <c r="S62" i="4"/>
  <c r="K62" i="4"/>
  <c r="W63" i="4"/>
  <c r="Y63" i="4" s="1"/>
  <c r="O63" i="4"/>
  <c r="W65" i="4"/>
  <c r="Y65" i="4" s="1"/>
  <c r="O75" i="4"/>
  <c r="O78" i="4"/>
  <c r="O81" i="4"/>
  <c r="X81" i="4"/>
  <c r="W82" i="4"/>
  <c r="S84" i="4"/>
  <c r="K86" i="4"/>
  <c r="O87" i="4"/>
  <c r="X87" i="4"/>
  <c r="S89" i="4"/>
  <c r="W91" i="4"/>
  <c r="O96" i="4"/>
  <c r="X96" i="4"/>
  <c r="W98" i="4"/>
  <c r="Y98" i="4" s="1"/>
  <c r="S101" i="4"/>
  <c r="S103" i="4"/>
  <c r="O106" i="4"/>
  <c r="X106" i="4"/>
  <c r="O107" i="4"/>
  <c r="X109" i="4"/>
  <c r="X111" i="4" s="1"/>
  <c r="S111" i="4"/>
  <c r="X116" i="4"/>
  <c r="K116" i="4"/>
  <c r="W117" i="4"/>
  <c r="S117" i="4"/>
  <c r="K117" i="4"/>
  <c r="X117" i="4"/>
  <c r="W130" i="4"/>
  <c r="S130" i="4"/>
  <c r="K130" i="4"/>
  <c r="S136" i="4"/>
  <c r="W136" i="4"/>
  <c r="K136" i="4"/>
  <c r="W138" i="4"/>
  <c r="O138" i="4"/>
  <c r="S37" i="5"/>
  <c r="S50" i="5"/>
  <c r="W50" i="5"/>
  <c r="Y50" i="5" s="1"/>
  <c r="K50" i="5"/>
  <c r="W51" i="5"/>
  <c r="S51" i="5"/>
  <c r="K51" i="5"/>
  <c r="X51" i="5"/>
  <c r="S56" i="5"/>
  <c r="Y56" i="5" s="1"/>
  <c r="W56" i="5"/>
  <c r="X60" i="5"/>
  <c r="O62" i="5"/>
  <c r="S62" i="5"/>
  <c r="Y62" i="5" s="1"/>
  <c r="X77" i="5"/>
  <c r="X86" i="5" s="1"/>
  <c r="O44" i="4"/>
  <c r="X44" i="4"/>
  <c r="W47" i="4"/>
  <c r="Y47" i="4" s="1"/>
  <c r="Y48" i="4"/>
  <c r="O50" i="4"/>
  <c r="X50" i="4"/>
  <c r="O54" i="4"/>
  <c r="X54" i="4"/>
  <c r="W57" i="4"/>
  <c r="Y57" i="4" s="1"/>
  <c r="O61" i="4"/>
  <c r="O66" i="4"/>
  <c r="W67" i="4"/>
  <c r="S68" i="4"/>
  <c r="K75" i="4"/>
  <c r="S75" i="4"/>
  <c r="K78" i="4"/>
  <c r="S78" i="4"/>
  <c r="W80" i="4"/>
  <c r="K81" i="4"/>
  <c r="S81" i="4"/>
  <c r="Y81" i="4" s="1"/>
  <c r="O84" i="4"/>
  <c r="W84" i="4"/>
  <c r="W86" i="4"/>
  <c r="Y86" i="4" s="1"/>
  <c r="K87" i="4"/>
  <c r="S87" i="4"/>
  <c r="Y87" i="4" s="1"/>
  <c r="Y89" i="4" s="1"/>
  <c r="X89" i="4"/>
  <c r="O89" i="4"/>
  <c r="K91" i="4"/>
  <c r="Y93" i="4"/>
  <c r="Y95" i="4" s="1"/>
  <c r="O93" i="4"/>
  <c r="X93" i="4"/>
  <c r="X95" i="4" s="1"/>
  <c r="O95" i="4"/>
  <c r="K96" i="4"/>
  <c r="S96" i="4"/>
  <c r="Y96" i="4" s="1"/>
  <c r="Y100" i="4"/>
  <c r="O100" i="4"/>
  <c r="X100" i="4"/>
  <c r="O101" i="4"/>
  <c r="O103" i="4"/>
  <c r="S106" i="4"/>
  <c r="Y106" i="4" s="1"/>
  <c r="S107" i="4"/>
  <c r="X114" i="4"/>
  <c r="O114" i="4"/>
  <c r="K118" i="4"/>
  <c r="O118" i="4"/>
  <c r="O124" i="4"/>
  <c r="S124" i="4"/>
  <c r="Y124" i="4" s="1"/>
  <c r="W127" i="4"/>
  <c r="Y127" i="4" s="1"/>
  <c r="O127" i="4"/>
  <c r="O132" i="4"/>
  <c r="S132" i="4"/>
  <c r="Y138" i="4"/>
  <c r="S21" i="5"/>
  <c r="Y21" i="5" s="1"/>
  <c r="Y23" i="5" s="1"/>
  <c r="W21" i="5"/>
  <c r="K21" i="5"/>
  <c r="W36" i="5"/>
  <c r="S36" i="5"/>
  <c r="K36" i="5"/>
  <c r="W44" i="5"/>
  <c r="S44" i="5"/>
  <c r="K44" i="5"/>
  <c r="X44" i="5"/>
  <c r="W65" i="5"/>
  <c r="S65" i="5"/>
  <c r="K65" i="5"/>
  <c r="X65" i="5"/>
  <c r="S74" i="5"/>
  <c r="W74" i="5"/>
  <c r="K74" i="5"/>
  <c r="W75" i="5"/>
  <c r="S75" i="5"/>
  <c r="K75" i="5"/>
  <c r="W76" i="5"/>
  <c r="O76" i="5"/>
  <c r="X89" i="5"/>
  <c r="K6" i="6" s="1"/>
  <c r="Y113" i="4"/>
  <c r="O113" i="4"/>
  <c r="X113" i="4"/>
  <c r="O122" i="4"/>
  <c r="X122" i="4"/>
  <c r="O125" i="4"/>
  <c r="O126" i="4"/>
  <c r="X126" i="4"/>
  <c r="O133" i="4"/>
  <c r="W135" i="4"/>
  <c r="O137" i="4"/>
  <c r="X137" i="4"/>
  <c r="S14" i="5"/>
  <c r="Y14" i="5" s="1"/>
  <c r="Y16" i="5" s="1"/>
  <c r="Y18" i="5"/>
  <c r="O24" i="5"/>
  <c r="X24" i="5"/>
  <c r="O32" i="5"/>
  <c r="X32" i="5"/>
  <c r="Y42" i="5"/>
  <c r="Y45" i="5"/>
  <c r="S47" i="5"/>
  <c r="Y48" i="5"/>
  <c r="Y52" i="5"/>
  <c r="O54" i="5"/>
  <c r="X54" i="5"/>
  <c r="Y58" i="5"/>
  <c r="W72" i="5"/>
  <c r="O79" i="5"/>
  <c r="X79" i="5"/>
  <c r="Y81" i="5"/>
  <c r="Y16" i="1"/>
  <c r="W17" i="1"/>
  <c r="Y17" i="1" s="1"/>
  <c r="Y20" i="1" s="1"/>
  <c r="S156" i="1"/>
  <c r="O156" i="1"/>
  <c r="S168" i="1"/>
  <c r="O168" i="1"/>
  <c r="X168" i="1"/>
  <c r="X275" i="1"/>
  <c r="S130" i="2"/>
  <c r="O130" i="2"/>
  <c r="X130" i="2"/>
  <c r="K130" i="2"/>
  <c r="W130" i="2"/>
  <c r="S125" i="3"/>
  <c r="Y125" i="3" s="1"/>
  <c r="Y132" i="3" s="1"/>
  <c r="X125" i="3"/>
  <c r="X132" i="3" s="1"/>
  <c r="K125" i="3"/>
  <c r="W125" i="3"/>
  <c r="O125" i="3"/>
  <c r="O12" i="1"/>
  <c r="S13" i="1"/>
  <c r="W16" i="1"/>
  <c r="K17" i="1"/>
  <c r="X17" i="1"/>
  <c r="X20" i="1" s="1"/>
  <c r="X21" i="1"/>
  <c r="K21" i="1"/>
  <c r="S22" i="1"/>
  <c r="Y22" i="1" s="1"/>
  <c r="O22" i="1"/>
  <c r="X22" i="1"/>
  <c r="X25" i="1" s="1"/>
  <c r="K22" i="1"/>
  <c r="W35" i="1"/>
  <c r="S35" i="1"/>
  <c r="O35" i="1"/>
  <c r="Y48" i="1"/>
  <c r="S69" i="1"/>
  <c r="O69" i="1"/>
  <c r="X69" i="1"/>
  <c r="X71" i="1" s="1"/>
  <c r="W76" i="1"/>
  <c r="S76" i="1"/>
  <c r="O76" i="1"/>
  <c r="W78" i="1"/>
  <c r="S78" i="1"/>
  <c r="O78" i="1"/>
  <c r="W84" i="1"/>
  <c r="S84" i="1"/>
  <c r="Y84" i="1" s="1"/>
  <c r="O84" i="1"/>
  <c r="W87" i="1"/>
  <c r="S87" i="1"/>
  <c r="O87" i="1"/>
  <c r="W91" i="1"/>
  <c r="S91" i="1"/>
  <c r="O91" i="1"/>
  <c r="S106" i="1"/>
  <c r="Y106" i="1" s="1"/>
  <c r="O106" i="1"/>
  <c r="X106" i="1"/>
  <c r="Y109" i="1"/>
  <c r="Y111" i="1" s="1"/>
  <c r="S118" i="1"/>
  <c r="Y118" i="1" s="1"/>
  <c r="O118" i="1"/>
  <c r="X118" i="1"/>
  <c r="X120" i="1" s="1"/>
  <c r="X122" i="1" s="1"/>
  <c r="S137" i="1"/>
  <c r="Y137" i="1" s="1"/>
  <c r="O137" i="1"/>
  <c r="X137" i="1"/>
  <c r="S144" i="1"/>
  <c r="Y144" i="1" s="1"/>
  <c r="O144" i="1"/>
  <c r="X144" i="1"/>
  <c r="X148" i="1" s="1"/>
  <c r="S148" i="1"/>
  <c r="O148" i="1"/>
  <c r="Y153" i="1"/>
  <c r="Y157" i="1"/>
  <c r="S164" i="1"/>
  <c r="Y164" i="1" s="1"/>
  <c r="O164" i="1"/>
  <c r="X164" i="1"/>
  <c r="S176" i="1"/>
  <c r="O176" i="1"/>
  <c r="X236" i="1"/>
  <c r="X241" i="1"/>
  <c r="S245" i="1"/>
  <c r="O245" i="1"/>
  <c r="X245" i="1"/>
  <c r="X247" i="1" s="1"/>
  <c r="S248" i="1"/>
  <c r="O248" i="1"/>
  <c r="X248" i="1"/>
  <c r="S260" i="1"/>
  <c r="O260" i="1"/>
  <c r="X260" i="1"/>
  <c r="S297" i="1"/>
  <c r="O297" i="1"/>
  <c r="X297" i="1"/>
  <c r="S301" i="1"/>
  <c r="O301" i="1"/>
  <c r="X301" i="1"/>
  <c r="X311" i="1"/>
  <c r="S305" i="1"/>
  <c r="O305" i="1"/>
  <c r="X305" i="1"/>
  <c r="S330" i="1"/>
  <c r="Y330" i="1" s="1"/>
  <c r="O330" i="1"/>
  <c r="X330" i="1"/>
  <c r="W330" i="1"/>
  <c r="Y89" i="2"/>
  <c r="O404" i="2"/>
  <c r="W404" i="2"/>
  <c r="S404" i="2"/>
  <c r="K404" i="2"/>
  <c r="X404" i="2"/>
  <c r="S252" i="1"/>
  <c r="O252" i="1"/>
  <c r="X252" i="1"/>
  <c r="X253" i="1" s="1"/>
  <c r="S264" i="1"/>
  <c r="O264" i="1"/>
  <c r="S286" i="1"/>
  <c r="O286" i="1"/>
  <c r="X286" i="1"/>
  <c r="X307" i="1"/>
  <c r="W13" i="1"/>
  <c r="W36" i="1"/>
  <c r="S36" i="1"/>
  <c r="O36" i="1"/>
  <c r="S54" i="1"/>
  <c r="O54" i="1"/>
  <c r="X54" i="1"/>
  <c r="K54" i="1"/>
  <c r="X121" i="1"/>
  <c r="S133" i="1"/>
  <c r="Y133" i="1" s="1"/>
  <c r="O133" i="1"/>
  <c r="X133" i="1"/>
  <c r="Y138" i="1"/>
  <c r="Y145" i="1"/>
  <c r="Y149" i="1"/>
  <c r="W156" i="1"/>
  <c r="Y165" i="1"/>
  <c r="W168" i="1"/>
  <c r="S222" i="1"/>
  <c r="O222" i="1"/>
  <c r="S238" i="1"/>
  <c r="Y238" i="1" s="1"/>
  <c r="O238" i="1"/>
  <c r="X238" i="1"/>
  <c r="X266" i="1" s="1"/>
  <c r="S241" i="1"/>
  <c r="O241" i="1"/>
  <c r="Y249" i="1"/>
  <c r="W252" i="1"/>
  <c r="X259" i="1"/>
  <c r="X267" i="1" s="1"/>
  <c r="Y261" i="1"/>
  <c r="W264" i="1"/>
  <c r="S277" i="1"/>
  <c r="Y277" i="1" s="1"/>
  <c r="Y279" i="1" s="1"/>
  <c r="O277" i="1"/>
  <c r="X277" i="1"/>
  <c r="X279" i="1" s="1"/>
  <c r="W286" i="1"/>
  <c r="S293" i="1"/>
  <c r="Y293" i="1" s="1"/>
  <c r="O293" i="1"/>
  <c r="X293" i="1"/>
  <c r="S28" i="2"/>
  <c r="O28" i="2"/>
  <c r="X28" i="2"/>
  <c r="K28" i="2"/>
  <c r="W28" i="2"/>
  <c r="S42" i="2"/>
  <c r="O42" i="2"/>
  <c r="X42" i="2"/>
  <c r="K42" i="2"/>
  <c r="W42" i="2"/>
  <c r="S63" i="2"/>
  <c r="O63" i="2"/>
  <c r="X63" i="2"/>
  <c r="K63" i="2"/>
  <c r="W63" i="2"/>
  <c r="X75" i="2"/>
  <c r="S105" i="2"/>
  <c r="O105" i="2"/>
  <c r="K105" i="2"/>
  <c r="W105" i="2"/>
  <c r="S252" i="2"/>
  <c r="Y252" i="2" s="1"/>
  <c r="O252" i="2"/>
  <c r="X252" i="2"/>
  <c r="W252" i="2"/>
  <c r="K252" i="2"/>
  <c r="S294" i="2"/>
  <c r="O294" i="2"/>
  <c r="K294" i="2"/>
  <c r="W294" i="2"/>
  <c r="S58" i="1"/>
  <c r="Y58" i="1" s="1"/>
  <c r="O58" i="1"/>
  <c r="X58" i="1"/>
  <c r="K58" i="1"/>
  <c r="S64" i="1"/>
  <c r="Y64" i="1" s="1"/>
  <c r="O64" i="1"/>
  <c r="X64" i="1"/>
  <c r="K64" i="1"/>
  <c r="S152" i="1"/>
  <c r="Y152" i="1" s="1"/>
  <c r="O152" i="1"/>
  <c r="X152" i="1"/>
  <c r="X156" i="1" s="1"/>
  <c r="S197" i="1"/>
  <c r="Y197" i="1" s="1"/>
  <c r="O197" i="1"/>
  <c r="X197" i="1"/>
  <c r="S204" i="1"/>
  <c r="Y204" i="1" s="1"/>
  <c r="O204" i="1"/>
  <c r="X204" i="1"/>
  <c r="S210" i="1"/>
  <c r="Y210" i="1" s="1"/>
  <c r="O210" i="1"/>
  <c r="X210" i="1"/>
  <c r="S214" i="1"/>
  <c r="Y214" i="1" s="1"/>
  <c r="O214" i="1"/>
  <c r="X214" i="1"/>
  <c r="X215" i="1" s="1"/>
  <c r="S218" i="1"/>
  <c r="Y218" i="1" s="1"/>
  <c r="O218" i="1"/>
  <c r="X218" i="1"/>
  <c r="S309" i="1"/>
  <c r="O309" i="1"/>
  <c r="S35" i="2"/>
  <c r="O35" i="2"/>
  <c r="X35" i="2"/>
  <c r="K35" i="2"/>
  <c r="W35" i="2"/>
  <c r="S56" i="2"/>
  <c r="O56" i="2"/>
  <c r="X56" i="2"/>
  <c r="K56" i="2"/>
  <c r="W56" i="2"/>
  <c r="S151" i="2"/>
  <c r="O151" i="2"/>
  <c r="X151" i="2"/>
  <c r="K151" i="2"/>
  <c r="W151" i="2"/>
  <c r="S231" i="2"/>
  <c r="O231" i="2"/>
  <c r="X231" i="2"/>
  <c r="W231" i="2"/>
  <c r="K231" i="2"/>
  <c r="X89" i="3"/>
  <c r="K89" i="3"/>
  <c r="O89" i="3"/>
  <c r="W89" i="3"/>
  <c r="S89" i="3"/>
  <c r="O17" i="1"/>
  <c r="S31" i="1"/>
  <c r="O31" i="1"/>
  <c r="X31" i="1"/>
  <c r="K31" i="1"/>
  <c r="Y107" i="1"/>
  <c r="S122" i="1"/>
  <c r="O122" i="1"/>
  <c r="K13" i="1"/>
  <c r="S21" i="1"/>
  <c r="Y21" i="1" s="1"/>
  <c r="W25" i="1"/>
  <c r="S25" i="1"/>
  <c r="O25" i="1"/>
  <c r="S28" i="1"/>
  <c r="Y28" i="1" s="1"/>
  <c r="O28" i="1"/>
  <c r="X28" i="1"/>
  <c r="X30" i="1" s="1"/>
  <c r="X46" i="1" s="1"/>
  <c r="K28" i="1"/>
  <c r="X45" i="1"/>
  <c r="W31" i="1"/>
  <c r="W37" i="1"/>
  <c r="S37" i="1"/>
  <c r="O37" i="1"/>
  <c r="S40" i="1"/>
  <c r="Y40" i="1" s="1"/>
  <c r="O40" i="1"/>
  <c r="X40" i="1"/>
  <c r="X42" i="1" s="1"/>
  <c r="W54" i="1"/>
  <c r="W61" i="1"/>
  <c r="S61" i="1"/>
  <c r="O61" i="1"/>
  <c r="W69" i="1"/>
  <c r="Y70" i="1"/>
  <c r="S72" i="1"/>
  <c r="Y72" i="1" s="1"/>
  <c r="O72" i="1"/>
  <c r="X72" i="1"/>
  <c r="K72" i="1"/>
  <c r="Y73" i="1"/>
  <c r="Y85" i="1"/>
  <c r="Y88" i="1"/>
  <c r="Y97" i="1"/>
  <c r="Y100" i="1" s="1"/>
  <c r="W115" i="1"/>
  <c r="S115" i="1"/>
  <c r="O115" i="1"/>
  <c r="S160" i="1"/>
  <c r="Y160" i="1" s="1"/>
  <c r="O160" i="1"/>
  <c r="X160" i="1"/>
  <c r="X175" i="1" s="1"/>
  <c r="S172" i="1"/>
  <c r="Y172" i="1" s="1"/>
  <c r="Y174" i="1" s="1"/>
  <c r="O172" i="1"/>
  <c r="X172" i="1"/>
  <c r="X174" i="1" s="1"/>
  <c r="W176" i="1"/>
  <c r="S190" i="1"/>
  <c r="O190" i="1"/>
  <c r="X221" i="1"/>
  <c r="X224" i="1" s="1"/>
  <c r="S229" i="1"/>
  <c r="O229" i="1"/>
  <c r="S232" i="1"/>
  <c r="O232" i="1"/>
  <c r="Y239" i="1"/>
  <c r="Y241" i="1"/>
  <c r="Y242" i="1"/>
  <c r="W245" i="1"/>
  <c r="W248" i="1"/>
  <c r="S256" i="1"/>
  <c r="Y256" i="1" s="1"/>
  <c r="O256" i="1"/>
  <c r="X256" i="1"/>
  <c r="W260" i="1"/>
  <c r="X264" i="1"/>
  <c r="W297" i="1"/>
  <c r="Y298" i="1"/>
  <c r="W301" i="1"/>
  <c r="W305" i="1"/>
  <c r="Y306" i="1"/>
  <c r="S323" i="1"/>
  <c r="Y323" i="1" s="1"/>
  <c r="O323" i="1"/>
  <c r="X323" i="1"/>
  <c r="W323" i="1"/>
  <c r="S21" i="2"/>
  <c r="O21" i="2"/>
  <c r="X21" i="2"/>
  <c r="K21" i="2"/>
  <c r="W21" i="2"/>
  <c r="S116" i="2"/>
  <c r="O116" i="2"/>
  <c r="X116" i="2"/>
  <c r="K116" i="2"/>
  <c r="W116" i="2"/>
  <c r="O215" i="2"/>
  <c r="W215" i="2"/>
  <c r="S215" i="2"/>
  <c r="K215" i="2"/>
  <c r="O23" i="1"/>
  <c r="S26" i="1"/>
  <c r="W27" i="1"/>
  <c r="Y27" i="1" s="1"/>
  <c r="O29" i="1"/>
  <c r="W30" i="1"/>
  <c r="O32" i="1"/>
  <c r="S33" i="1"/>
  <c r="W34" i="1"/>
  <c r="Y34" i="1" s="1"/>
  <c r="S38" i="1"/>
  <c r="W39" i="1"/>
  <c r="Y39" i="1" s="1"/>
  <c r="S41" i="1"/>
  <c r="S43" i="1"/>
  <c r="S45" i="1"/>
  <c r="S47" i="1"/>
  <c r="S50" i="1"/>
  <c r="W53" i="1"/>
  <c r="Y53" i="1" s="1"/>
  <c r="W57" i="1"/>
  <c r="Y57" i="1" s="1"/>
  <c r="W63" i="1"/>
  <c r="Y63" i="1" s="1"/>
  <c r="W68" i="1"/>
  <c r="Y68" i="1" s="1"/>
  <c r="Y80" i="1" s="1"/>
  <c r="W71" i="1"/>
  <c r="O73" i="1"/>
  <c r="S74" i="1"/>
  <c r="W75" i="1"/>
  <c r="Y75" i="1" s="1"/>
  <c r="W77" i="1"/>
  <c r="W81" i="1"/>
  <c r="W86" i="1"/>
  <c r="W89" i="1"/>
  <c r="Y89" i="1" s="1"/>
  <c r="S90" i="1"/>
  <c r="Y90" i="1" s="1"/>
  <c r="W94" i="1"/>
  <c r="Y94" i="1" s="1"/>
  <c r="Y96" i="1" s="1"/>
  <c r="S96" i="1"/>
  <c r="W98" i="1"/>
  <c r="Y98" i="1" s="1"/>
  <c r="O101" i="1"/>
  <c r="S102" i="1"/>
  <c r="W103" i="1"/>
  <c r="Y103" i="1" s="1"/>
  <c r="Y105" i="1" s="1"/>
  <c r="W105" i="1"/>
  <c r="O107" i="1"/>
  <c r="S108" i="1"/>
  <c r="O112" i="1"/>
  <c r="S113" i="1"/>
  <c r="W114" i="1"/>
  <c r="Y114" i="1" s="1"/>
  <c r="S116" i="1"/>
  <c r="Y116" i="1" s="1"/>
  <c r="W117" i="1"/>
  <c r="Y117" i="1" s="1"/>
  <c r="O119" i="1"/>
  <c r="S120" i="1"/>
  <c r="W121" i="1"/>
  <c r="O130" i="1"/>
  <c r="O134" i="1"/>
  <c r="O138" i="1"/>
  <c r="S139" i="1"/>
  <c r="O141" i="1"/>
  <c r="S142" i="1"/>
  <c r="Y142" i="1" s="1"/>
  <c r="W143" i="1"/>
  <c r="Y143" i="1" s="1"/>
  <c r="O145" i="1"/>
  <c r="O149" i="1"/>
  <c r="S150" i="1"/>
  <c r="W151" i="1"/>
  <c r="Y151" i="1" s="1"/>
  <c r="O153" i="1"/>
  <c r="O157" i="1"/>
  <c r="S158" i="1"/>
  <c r="W159" i="1"/>
  <c r="Y159" i="1" s="1"/>
  <c r="O161" i="1"/>
  <c r="S162" i="1"/>
  <c r="W163" i="1"/>
  <c r="O165" i="1"/>
  <c r="S166" i="1"/>
  <c r="W167" i="1"/>
  <c r="Y167" i="1" s="1"/>
  <c r="Y175" i="1" s="1"/>
  <c r="O169" i="1"/>
  <c r="S170" i="1"/>
  <c r="W171" i="1"/>
  <c r="Y171" i="1" s="1"/>
  <c r="O173" i="1"/>
  <c r="S174" i="1"/>
  <c r="W175" i="1"/>
  <c r="O179" i="1"/>
  <c r="S184" i="1"/>
  <c r="O186" i="1"/>
  <c r="S187" i="1"/>
  <c r="W188" i="1"/>
  <c r="Y188" i="1" s="1"/>
  <c r="Y190" i="1" s="1"/>
  <c r="O191" i="1"/>
  <c r="S192" i="1"/>
  <c r="Y192" i="1" s="1"/>
  <c r="W193" i="1"/>
  <c r="Y193" i="1" s="1"/>
  <c r="Y195" i="1" s="1"/>
  <c r="S195" i="1"/>
  <c r="O198" i="1"/>
  <c r="S199" i="1"/>
  <c r="O201" i="1"/>
  <c r="S202" i="1"/>
  <c r="W203" i="1"/>
  <c r="Y203" i="1" s="1"/>
  <c r="O205" i="1"/>
  <c r="S206" i="1"/>
  <c r="S208" i="1"/>
  <c r="W209" i="1"/>
  <c r="Y209" i="1" s="1"/>
  <c r="S212" i="1"/>
  <c r="Y212" i="1" s="1"/>
  <c r="Y222" i="1" s="1"/>
  <c r="W213" i="1"/>
  <c r="Y213" i="1" s="1"/>
  <c r="S216" i="1"/>
  <c r="W217" i="1"/>
  <c r="Y217" i="1" s="1"/>
  <c r="O219" i="1"/>
  <c r="S220" i="1"/>
  <c r="W221" i="1"/>
  <c r="O223" i="1"/>
  <c r="O230" i="1"/>
  <c r="O233" i="1"/>
  <c r="S234" i="1"/>
  <c r="S236" i="1"/>
  <c r="W237" i="1"/>
  <c r="Y237" i="1" s="1"/>
  <c r="O239" i="1"/>
  <c r="O242" i="1"/>
  <c r="S243" i="1"/>
  <c r="W244" i="1"/>
  <c r="Y244" i="1" s="1"/>
  <c r="W247" i="1"/>
  <c r="O249" i="1"/>
  <c r="S250" i="1"/>
  <c r="W251" i="1"/>
  <c r="Y251" i="1" s="1"/>
  <c r="O253" i="1"/>
  <c r="S254" i="1"/>
  <c r="W255" i="1"/>
  <c r="Y255" i="1" s="1"/>
  <c r="O257" i="1"/>
  <c r="S258" i="1"/>
  <c r="W259" i="1"/>
  <c r="O261" i="1"/>
  <c r="S262" i="1"/>
  <c r="Y262" i="1" s="1"/>
  <c r="W263" i="1"/>
  <c r="Y263" i="1" s="1"/>
  <c r="O265" i="1"/>
  <c r="S266" i="1"/>
  <c r="W269" i="1"/>
  <c r="S273" i="1"/>
  <c r="W276" i="1"/>
  <c r="Y276" i="1" s="1"/>
  <c r="O280" i="1"/>
  <c r="S281" i="1"/>
  <c r="W282" i="1"/>
  <c r="Y282" i="1" s="1"/>
  <c r="Y284" i="1" s="1"/>
  <c r="S284" i="1"/>
  <c r="W285" i="1"/>
  <c r="Y285" i="1" s="1"/>
  <c r="S288" i="1"/>
  <c r="S291" i="1"/>
  <c r="W292" i="1"/>
  <c r="Y292" i="1" s="1"/>
  <c r="S295" i="1"/>
  <c r="W296" i="1"/>
  <c r="S299" i="1"/>
  <c r="W300" i="1"/>
  <c r="Y300" i="1" s="1"/>
  <c r="S303" i="1"/>
  <c r="W304" i="1"/>
  <c r="Y304" i="1" s="1"/>
  <c r="S307" i="1"/>
  <c r="W308" i="1"/>
  <c r="S315" i="1"/>
  <c r="O315" i="1"/>
  <c r="X315" i="1"/>
  <c r="S319" i="1"/>
  <c r="O319" i="1"/>
  <c r="X319" i="1"/>
  <c r="S340" i="1"/>
  <c r="O340" i="1"/>
  <c r="Y346" i="1"/>
  <c r="S18" i="2"/>
  <c r="Y18" i="2" s="1"/>
  <c r="Y20" i="2" s="1"/>
  <c r="O18" i="2"/>
  <c r="X18" i="2"/>
  <c r="X20" i="2" s="1"/>
  <c r="K18" i="2"/>
  <c r="Y24" i="2"/>
  <c r="Y25" i="2" s="1"/>
  <c r="X38" i="2"/>
  <c r="Y45" i="2"/>
  <c r="Y46" i="2" s="1"/>
  <c r="S60" i="2"/>
  <c r="Y60" i="2" s="1"/>
  <c r="Y62" i="2" s="1"/>
  <c r="O60" i="2"/>
  <c r="X60" i="2"/>
  <c r="X62" i="2" s="1"/>
  <c r="K60" i="2"/>
  <c r="S67" i="2"/>
  <c r="Y67" i="2" s="1"/>
  <c r="O67" i="2"/>
  <c r="X67" i="2"/>
  <c r="X69" i="2" s="1"/>
  <c r="X84" i="2" s="1"/>
  <c r="K67" i="2"/>
  <c r="S71" i="2"/>
  <c r="Y71" i="2" s="1"/>
  <c r="O71" i="2"/>
  <c r="X71" i="2"/>
  <c r="K71" i="2"/>
  <c r="S79" i="2"/>
  <c r="Y79" i="2" s="1"/>
  <c r="O79" i="2"/>
  <c r="X79" i="2"/>
  <c r="K79" i="2"/>
  <c r="S109" i="2"/>
  <c r="O109" i="2"/>
  <c r="X109" i="2"/>
  <c r="K109" i="2"/>
  <c r="S139" i="2"/>
  <c r="Y139" i="2" s="1"/>
  <c r="O139" i="2"/>
  <c r="X139" i="2"/>
  <c r="K139" i="2"/>
  <c r="X154" i="2"/>
  <c r="S164" i="2"/>
  <c r="O164" i="2"/>
  <c r="K164" i="2"/>
  <c r="Y169" i="2"/>
  <c r="Y171" i="2" s="1"/>
  <c r="S176" i="2"/>
  <c r="O176" i="2"/>
  <c r="K176" i="2"/>
  <c r="S179" i="2"/>
  <c r="Y179" i="2" s="1"/>
  <c r="O179" i="2"/>
  <c r="X179" i="2"/>
  <c r="K179" i="2"/>
  <c r="S186" i="2"/>
  <c r="Y186" i="2" s="1"/>
  <c r="O186" i="2"/>
  <c r="X186" i="2"/>
  <c r="K186" i="2"/>
  <c r="S193" i="2"/>
  <c r="Y193" i="2" s="1"/>
  <c r="O193" i="2"/>
  <c r="X193" i="2"/>
  <c r="K193" i="2"/>
  <c r="S200" i="2"/>
  <c r="Y200" i="2" s="1"/>
  <c r="O200" i="2"/>
  <c r="X200" i="2"/>
  <c r="K200" i="2"/>
  <c r="S208" i="2"/>
  <c r="Y208" i="2" s="1"/>
  <c r="O208" i="2"/>
  <c r="X208" i="2"/>
  <c r="K208" i="2"/>
  <c r="X210" i="2"/>
  <c r="S238" i="2"/>
  <c r="O238" i="2"/>
  <c r="X238" i="2"/>
  <c r="X240" i="2" s="1"/>
  <c r="W238" i="2"/>
  <c r="K238" i="2"/>
  <c r="O247" i="2"/>
  <c r="K247" i="2"/>
  <c r="W247" i="2"/>
  <c r="S247" i="2"/>
  <c r="S269" i="2"/>
  <c r="O269" i="2"/>
  <c r="X269" i="2"/>
  <c r="K269" i="2"/>
  <c r="W269" i="2"/>
  <c r="S284" i="2"/>
  <c r="O284" i="2"/>
  <c r="K284" i="2"/>
  <c r="W284" i="2"/>
  <c r="X379" i="2"/>
  <c r="K379" i="2"/>
  <c r="W379" i="2"/>
  <c r="S379" i="2"/>
  <c r="O379" i="2"/>
  <c r="S23" i="1"/>
  <c r="Y23" i="1" s="1"/>
  <c r="Y25" i="1" s="1"/>
  <c r="W26" i="1"/>
  <c r="K27" i="1"/>
  <c r="X27" i="1"/>
  <c r="X43" i="1" s="1"/>
  <c r="S29" i="1"/>
  <c r="Y29" i="1" s="1"/>
  <c r="Y30" i="1" s="1"/>
  <c r="Y46" i="1" s="1"/>
  <c r="S32" i="1"/>
  <c r="Y32" i="1" s="1"/>
  <c r="W33" i="1"/>
  <c r="X34" i="1"/>
  <c r="W38" i="1"/>
  <c r="X39" i="1"/>
  <c r="W41" i="1"/>
  <c r="O42" i="1"/>
  <c r="O44" i="1"/>
  <c r="K53" i="1"/>
  <c r="X53" i="1"/>
  <c r="K57" i="1"/>
  <c r="X57" i="1"/>
  <c r="S59" i="1"/>
  <c r="Y59" i="1" s="1"/>
  <c r="W62" i="1"/>
  <c r="Y62" i="1" s="1"/>
  <c r="K63" i="1"/>
  <c r="X63" i="1"/>
  <c r="X77" i="1" s="1"/>
  <c r="X68" i="1"/>
  <c r="X80" i="1" s="1"/>
  <c r="W74" i="1"/>
  <c r="O88" i="1"/>
  <c r="X98" i="1"/>
  <c r="O100" i="1"/>
  <c r="S101" i="1"/>
  <c r="Y101" i="1" s="1"/>
  <c r="W102" i="1"/>
  <c r="K103" i="1"/>
  <c r="X103" i="1"/>
  <c r="X105" i="1" s="1"/>
  <c r="W108" i="1"/>
  <c r="O111" i="1"/>
  <c r="S112" i="1"/>
  <c r="Y112" i="1" s="1"/>
  <c r="W113" i="1"/>
  <c r="X117" i="1"/>
  <c r="S119" i="1"/>
  <c r="Y119" i="1" s="1"/>
  <c r="S123" i="1"/>
  <c r="S130" i="1"/>
  <c r="S134" i="1"/>
  <c r="Y134" i="1" s="1"/>
  <c r="W139" i="1"/>
  <c r="W142" i="1"/>
  <c r="W150" i="1"/>
  <c r="W158" i="1"/>
  <c r="W162" i="1"/>
  <c r="W166" i="1"/>
  <c r="W170" i="1"/>
  <c r="W184" i="1"/>
  <c r="W187" i="1"/>
  <c r="W192" i="1"/>
  <c r="W199" i="1"/>
  <c r="W202" i="1"/>
  <c r="W206" i="1"/>
  <c r="W212" i="1"/>
  <c r="W216" i="1"/>
  <c r="W220" i="1"/>
  <c r="W234" i="1"/>
  <c r="W243" i="1"/>
  <c r="W250" i="1"/>
  <c r="W254" i="1"/>
  <c r="W258" i="1"/>
  <c r="W262" i="1"/>
  <c r="W273" i="1"/>
  <c r="W281" i="1"/>
  <c r="W288" i="1"/>
  <c r="W291" i="1"/>
  <c r="W295" i="1"/>
  <c r="W299" i="1"/>
  <c r="W303" i="1"/>
  <c r="O314" i="1"/>
  <c r="X314" i="1"/>
  <c r="W314" i="1"/>
  <c r="Y314" i="1" s="1"/>
  <c r="X325" i="1"/>
  <c r="S327" i="1"/>
  <c r="Y327" i="1" s="1"/>
  <c r="O327" i="1"/>
  <c r="X327" i="1"/>
  <c r="X329" i="1" s="1"/>
  <c r="X336" i="1" s="1"/>
  <c r="S344" i="1"/>
  <c r="Y344" i="1" s="1"/>
  <c r="O344" i="1"/>
  <c r="X344" i="1"/>
  <c r="Y15" i="2"/>
  <c r="S31" i="2"/>
  <c r="O31" i="2"/>
  <c r="K31" i="2"/>
  <c r="S38" i="2"/>
  <c r="O38" i="2"/>
  <c r="K38" i="2"/>
  <c r="Y74" i="2"/>
  <c r="S95" i="2"/>
  <c r="O95" i="2"/>
  <c r="X95" i="2"/>
  <c r="K95" i="2"/>
  <c r="S102" i="2"/>
  <c r="O102" i="2"/>
  <c r="X102" i="2"/>
  <c r="K102" i="2"/>
  <c r="W109" i="2"/>
  <c r="X112" i="2"/>
  <c r="Y122" i="2"/>
  <c r="S134" i="2"/>
  <c r="O134" i="2"/>
  <c r="X134" i="2"/>
  <c r="X136" i="2" s="1"/>
  <c r="K134" i="2"/>
  <c r="S143" i="2"/>
  <c r="O143" i="2"/>
  <c r="K143" i="2"/>
  <c r="S155" i="2"/>
  <c r="O155" i="2"/>
  <c r="K155" i="2"/>
  <c r="Y197" i="2"/>
  <c r="K220" i="2"/>
  <c r="W220" i="2"/>
  <c r="S220" i="2"/>
  <c r="O220" i="2"/>
  <c r="S314" i="2"/>
  <c r="O314" i="2"/>
  <c r="X314" i="2"/>
  <c r="K314" i="2"/>
  <c r="W314" i="2"/>
  <c r="K33" i="1"/>
  <c r="K38" i="1"/>
  <c r="K102" i="1"/>
  <c r="K108" i="1"/>
  <c r="S313" i="1"/>
  <c r="O313" i="1"/>
  <c r="W315" i="1"/>
  <c r="W319" i="1"/>
  <c r="X321" i="1"/>
  <c r="S334" i="1"/>
  <c r="O334" i="1"/>
  <c r="W340" i="1"/>
  <c r="W31" i="2"/>
  <c r="Y34" i="2"/>
  <c r="W38" i="2"/>
  <c r="S49" i="2"/>
  <c r="Y49" i="2" s="1"/>
  <c r="O49" i="2"/>
  <c r="X49" i="2"/>
  <c r="K49" i="2"/>
  <c r="S75" i="2"/>
  <c r="O75" i="2"/>
  <c r="K75" i="2"/>
  <c r="S85" i="2"/>
  <c r="O85" i="2"/>
  <c r="K85" i="2"/>
  <c r="S92" i="2"/>
  <c r="Y92" i="2" s="1"/>
  <c r="Y94" i="2" s="1"/>
  <c r="O92" i="2"/>
  <c r="X92" i="2"/>
  <c r="X94" i="2" s="1"/>
  <c r="K92" i="2"/>
  <c r="W95" i="2"/>
  <c r="Y98" i="2"/>
  <c r="Y99" i="2" s="1"/>
  <c r="W102" i="2"/>
  <c r="X105" i="2"/>
  <c r="S112" i="2"/>
  <c r="O112" i="2"/>
  <c r="K112" i="2"/>
  <c r="S123" i="2"/>
  <c r="Y123" i="2" s="1"/>
  <c r="O123" i="2"/>
  <c r="X123" i="2"/>
  <c r="K123" i="2"/>
  <c r="W134" i="2"/>
  <c r="W143" i="2"/>
  <c r="S147" i="2"/>
  <c r="Y147" i="2" s="1"/>
  <c r="O147" i="2"/>
  <c r="X147" i="2"/>
  <c r="X149" i="2" s="1"/>
  <c r="K147" i="2"/>
  <c r="W155" i="2"/>
  <c r="Y166" i="2"/>
  <c r="Y167" i="2" s="1"/>
  <c r="S173" i="2"/>
  <c r="Y173" i="2" s="1"/>
  <c r="O173" i="2"/>
  <c r="X173" i="2"/>
  <c r="K173" i="2"/>
  <c r="S182" i="2"/>
  <c r="O182" i="2"/>
  <c r="K182" i="2"/>
  <c r="S189" i="2"/>
  <c r="O189" i="2"/>
  <c r="K189" i="2"/>
  <c r="S204" i="2"/>
  <c r="O204" i="2"/>
  <c r="K204" i="2"/>
  <c r="O221" i="2"/>
  <c r="K221" i="2"/>
  <c r="W221" i="2"/>
  <c r="S221" i="2"/>
  <c r="O227" i="2"/>
  <c r="X227" i="2"/>
  <c r="X229" i="2" s="1"/>
  <c r="K227" i="2"/>
  <c r="W227" i="2"/>
  <c r="S227" i="2"/>
  <c r="Y244" i="2"/>
  <c r="X366" i="2"/>
  <c r="K366" i="2"/>
  <c r="W366" i="2"/>
  <c r="S366" i="2"/>
  <c r="O366" i="2"/>
  <c r="W318" i="1"/>
  <c r="Y318" i="1" s="1"/>
  <c r="W322" i="1"/>
  <c r="Y322" i="1" s="1"/>
  <c r="Y334" i="1" s="1"/>
  <c r="S325" i="1"/>
  <c r="W326" i="1"/>
  <c r="Y326" i="1" s="1"/>
  <c r="O328" i="1"/>
  <c r="O331" i="1"/>
  <c r="W333" i="1"/>
  <c r="O335" i="1"/>
  <c r="S338" i="1"/>
  <c r="W339" i="1"/>
  <c r="Y339" i="1" s="1"/>
  <c r="W341" i="1"/>
  <c r="S342" i="1"/>
  <c r="W343" i="1"/>
  <c r="Y343" i="1" s="1"/>
  <c r="O12" i="2"/>
  <c r="O15" i="2"/>
  <c r="W17" i="2"/>
  <c r="Y17" i="2" s="1"/>
  <c r="W20" i="2"/>
  <c r="O22" i="2"/>
  <c r="O25" i="2"/>
  <c r="W27" i="2"/>
  <c r="Y27" i="2" s="1"/>
  <c r="O29" i="2"/>
  <c r="O32" i="2"/>
  <c r="W34" i="2"/>
  <c r="O36" i="2"/>
  <c r="O39" i="2"/>
  <c r="W41" i="2"/>
  <c r="Y41" i="2" s="1"/>
  <c r="O43" i="2"/>
  <c r="O46" i="2"/>
  <c r="S47" i="2"/>
  <c r="Y47" i="2" s="1"/>
  <c r="W48" i="2"/>
  <c r="Y48" i="2" s="1"/>
  <c r="O50" i="2"/>
  <c r="S51" i="2"/>
  <c r="Y51" i="2" s="1"/>
  <c r="W52" i="2"/>
  <c r="Y52" i="2" s="1"/>
  <c r="Y54" i="2" s="1"/>
  <c r="S54" i="2"/>
  <c r="W55" i="2"/>
  <c r="Y55" i="2" s="1"/>
  <c r="O57" i="2"/>
  <c r="S58" i="2"/>
  <c r="Y58" i="2" s="1"/>
  <c r="W59" i="2"/>
  <c r="Y59" i="2" s="1"/>
  <c r="W62" i="2"/>
  <c r="O64" i="2"/>
  <c r="S65" i="2"/>
  <c r="Y65" i="2" s="1"/>
  <c r="W66" i="2"/>
  <c r="Y66" i="2" s="1"/>
  <c r="O68" i="2"/>
  <c r="S69" i="2"/>
  <c r="W70" i="2"/>
  <c r="Y70" i="2" s="1"/>
  <c r="O72" i="2"/>
  <c r="W74" i="2"/>
  <c r="O76" i="2"/>
  <c r="W78" i="2"/>
  <c r="Y78" i="2" s="1"/>
  <c r="O80" i="2"/>
  <c r="W82" i="2"/>
  <c r="O86" i="2"/>
  <c r="O89" i="2"/>
  <c r="W91" i="2"/>
  <c r="Y91" i="2" s="1"/>
  <c r="W94" i="2"/>
  <c r="O96" i="2"/>
  <c r="O99" i="2"/>
  <c r="W101" i="2"/>
  <c r="Y101" i="2" s="1"/>
  <c r="O103" i="2"/>
  <c r="O106" i="2"/>
  <c r="S107" i="2"/>
  <c r="Y107" i="2" s="1"/>
  <c r="W108" i="2"/>
  <c r="Y108" i="2" s="1"/>
  <c r="O110" i="2"/>
  <c r="O113" i="2"/>
  <c r="S114" i="2"/>
  <c r="Y114" i="2" s="1"/>
  <c r="W115" i="2"/>
  <c r="Y115" i="2" s="1"/>
  <c r="O117" i="2"/>
  <c r="S118" i="2"/>
  <c r="Y118" i="2" s="1"/>
  <c r="Y120" i="2" s="1"/>
  <c r="O120" i="2"/>
  <c r="S121" i="2"/>
  <c r="Y121" i="2" s="1"/>
  <c r="W122" i="2"/>
  <c r="O124" i="2"/>
  <c r="S125" i="2"/>
  <c r="Y125" i="2" s="1"/>
  <c r="W126" i="2"/>
  <c r="Y126" i="2" s="1"/>
  <c r="Y128" i="2" s="1"/>
  <c r="S128" i="2"/>
  <c r="W129" i="2"/>
  <c r="Y129" i="2" s="1"/>
  <c r="O131" i="2"/>
  <c r="S132" i="2"/>
  <c r="Y132" i="2" s="1"/>
  <c r="W133" i="2"/>
  <c r="Y133" i="2" s="1"/>
  <c r="O136" i="2"/>
  <c r="S137" i="2"/>
  <c r="Y137" i="2" s="1"/>
  <c r="W138" i="2"/>
  <c r="Y138" i="2" s="1"/>
  <c r="O140" i="2"/>
  <c r="S141" i="2"/>
  <c r="Y141" i="2" s="1"/>
  <c r="W142" i="2"/>
  <c r="Y142" i="2" s="1"/>
  <c r="O144" i="2"/>
  <c r="S145" i="2"/>
  <c r="Y145" i="2" s="1"/>
  <c r="W146" i="2"/>
  <c r="Y146" i="2" s="1"/>
  <c r="O148" i="2"/>
  <c r="W150" i="2"/>
  <c r="Y150" i="2" s="1"/>
  <c r="O152" i="2"/>
  <c r="W154" i="2"/>
  <c r="O156" i="2"/>
  <c r="S159" i="2"/>
  <c r="O162" i="2"/>
  <c r="O167" i="2"/>
  <c r="S168" i="2"/>
  <c r="Y168" i="2" s="1"/>
  <c r="S171" i="2"/>
  <c r="W172" i="2"/>
  <c r="Y172" i="2" s="1"/>
  <c r="O174" i="2"/>
  <c r="O177" i="2"/>
  <c r="W178" i="2"/>
  <c r="Y178" i="2" s="1"/>
  <c r="O180" i="2"/>
  <c r="O183" i="2"/>
  <c r="S184" i="2"/>
  <c r="Y184" i="2" s="1"/>
  <c r="W185" i="2"/>
  <c r="Y185" i="2" s="1"/>
  <c r="O187" i="2"/>
  <c r="O190" i="2"/>
  <c r="W192" i="2"/>
  <c r="Y192" i="2" s="1"/>
  <c r="O194" i="2"/>
  <c r="O197" i="2"/>
  <c r="W199" i="2"/>
  <c r="Y199" i="2" s="1"/>
  <c r="O201" i="2"/>
  <c r="W203" i="2"/>
  <c r="Y203" i="2" s="1"/>
  <c r="Y204" i="2" s="1"/>
  <c r="O205" i="2"/>
  <c r="W207" i="2"/>
  <c r="Y207" i="2" s="1"/>
  <c r="O209" i="2"/>
  <c r="W211" i="2"/>
  <c r="Y211" i="2" s="1"/>
  <c r="O212" i="2"/>
  <c r="S214" i="2"/>
  <c r="Y214" i="2" s="1"/>
  <c r="O230" i="2"/>
  <c r="X230" i="2"/>
  <c r="K230" i="2"/>
  <c r="O237" i="2"/>
  <c r="X237" i="2"/>
  <c r="K237" i="2"/>
  <c r="S241" i="2"/>
  <c r="Y241" i="2" s="1"/>
  <c r="O241" i="2"/>
  <c r="W248" i="2"/>
  <c r="O251" i="2"/>
  <c r="X251" i="2"/>
  <c r="K251" i="2"/>
  <c r="S276" i="2"/>
  <c r="O276" i="2"/>
  <c r="X276" i="2"/>
  <c r="X278" i="2" s="1"/>
  <c r="K276" i="2"/>
  <c r="Y279" i="2"/>
  <c r="S311" i="2"/>
  <c r="O311" i="2"/>
  <c r="X311" i="2"/>
  <c r="K311" i="2"/>
  <c r="S324" i="2"/>
  <c r="O324" i="2"/>
  <c r="X324" i="2"/>
  <c r="K324" i="2"/>
  <c r="S331" i="2"/>
  <c r="O331" i="2"/>
  <c r="X331" i="2"/>
  <c r="K331" i="2"/>
  <c r="S335" i="2"/>
  <c r="O335" i="2"/>
  <c r="K335" i="2"/>
  <c r="X346" i="2"/>
  <c r="Y352" i="2"/>
  <c r="O374" i="2"/>
  <c r="W374" i="2"/>
  <c r="S374" i="2"/>
  <c r="Y374" i="2" s="1"/>
  <c r="K374" i="2"/>
  <c r="X318" i="1"/>
  <c r="S320" i="1"/>
  <c r="Y320" i="1" s="1"/>
  <c r="X322" i="1"/>
  <c r="S324" i="1"/>
  <c r="Y324" i="1" s="1"/>
  <c r="X326" i="1"/>
  <c r="S328" i="1"/>
  <c r="S331" i="1"/>
  <c r="Y331" i="1" s="1"/>
  <c r="Y333" i="1" s="1"/>
  <c r="S335" i="1"/>
  <c r="X339" i="1"/>
  <c r="W342" i="1"/>
  <c r="X343" i="1"/>
  <c r="S12" i="2"/>
  <c r="Y12" i="2" s="1"/>
  <c r="S15" i="2"/>
  <c r="K17" i="2"/>
  <c r="S22" i="2"/>
  <c r="Y22" i="2" s="1"/>
  <c r="S25" i="2"/>
  <c r="K27" i="2"/>
  <c r="S29" i="2"/>
  <c r="Y29" i="2" s="1"/>
  <c r="Y31" i="2" s="1"/>
  <c r="S32" i="2"/>
  <c r="Y32" i="2" s="1"/>
  <c r="K34" i="2"/>
  <c r="S36" i="2"/>
  <c r="Y36" i="2" s="1"/>
  <c r="Y38" i="2" s="1"/>
  <c r="S39" i="2"/>
  <c r="Y39" i="2" s="1"/>
  <c r="K41" i="2"/>
  <c r="S43" i="2"/>
  <c r="Y43" i="2" s="1"/>
  <c r="S46" i="2"/>
  <c r="K48" i="2"/>
  <c r="S50" i="2"/>
  <c r="Y50" i="2" s="1"/>
  <c r="K52" i="2"/>
  <c r="K55" i="2"/>
  <c r="S57" i="2"/>
  <c r="Y57" i="2" s="1"/>
  <c r="K59" i="2"/>
  <c r="S64" i="2"/>
  <c r="Y64" i="2" s="1"/>
  <c r="K66" i="2"/>
  <c r="S68" i="2"/>
  <c r="Y68" i="2" s="1"/>
  <c r="Y69" i="2" s="1"/>
  <c r="K70" i="2"/>
  <c r="S72" i="2"/>
  <c r="Y72" i="2" s="1"/>
  <c r="K74" i="2"/>
  <c r="S76" i="2"/>
  <c r="Y76" i="2" s="1"/>
  <c r="K78" i="2"/>
  <c r="S80" i="2"/>
  <c r="S86" i="2"/>
  <c r="Y86" i="2" s="1"/>
  <c r="S89" i="2"/>
  <c r="K91" i="2"/>
  <c r="S96" i="2"/>
  <c r="Y96" i="2" s="1"/>
  <c r="S99" i="2"/>
  <c r="K101" i="2"/>
  <c r="S103" i="2"/>
  <c r="Y103" i="2" s="1"/>
  <c r="Y105" i="2" s="1"/>
  <c r="S106" i="2"/>
  <c r="Y106" i="2" s="1"/>
  <c r="K108" i="2"/>
  <c r="S110" i="2"/>
  <c r="Y110" i="2" s="1"/>
  <c r="Y112" i="2" s="1"/>
  <c r="S113" i="2"/>
  <c r="Y113" i="2" s="1"/>
  <c r="K115" i="2"/>
  <c r="S117" i="2"/>
  <c r="Y117" i="2" s="1"/>
  <c r="S120" i="2"/>
  <c r="S124" i="2"/>
  <c r="Y124" i="2" s="1"/>
  <c r="K126" i="2"/>
  <c r="K129" i="2"/>
  <c r="S131" i="2"/>
  <c r="Y131" i="2" s="1"/>
  <c r="S136" i="2"/>
  <c r="K138" i="2"/>
  <c r="S140" i="2"/>
  <c r="Y140" i="2" s="1"/>
  <c r="K142" i="2"/>
  <c r="S144" i="2"/>
  <c r="Y144" i="2" s="1"/>
  <c r="K146" i="2"/>
  <c r="S148" i="2"/>
  <c r="Y148" i="2" s="1"/>
  <c r="K150" i="2"/>
  <c r="S152" i="2"/>
  <c r="Y152" i="2" s="1"/>
  <c r="Y154" i="2" s="1"/>
  <c r="S156" i="2"/>
  <c r="S162" i="2"/>
  <c r="Y162" i="2" s="1"/>
  <c r="Y164" i="2" s="1"/>
  <c r="S167" i="2"/>
  <c r="K172" i="2"/>
  <c r="S174" i="2"/>
  <c r="Y174" i="2" s="1"/>
  <c r="Y176" i="2" s="1"/>
  <c r="S177" i="2"/>
  <c r="K178" i="2"/>
  <c r="S180" i="2"/>
  <c r="Y180" i="2" s="1"/>
  <c r="Y182" i="2" s="1"/>
  <c r="S183" i="2"/>
  <c r="Y183" i="2" s="1"/>
  <c r="S187" i="2"/>
  <c r="Y187" i="2" s="1"/>
  <c r="Y189" i="2" s="1"/>
  <c r="S190" i="2"/>
  <c r="Y190" i="2" s="1"/>
  <c r="K192" i="2"/>
  <c r="S194" i="2"/>
  <c r="Y194" i="2" s="1"/>
  <c r="S197" i="2"/>
  <c r="K199" i="2"/>
  <c r="S201" i="2"/>
  <c r="Y201" i="2" s="1"/>
  <c r="K203" i="2"/>
  <c r="S205" i="2"/>
  <c r="Y205" i="2" s="1"/>
  <c r="K207" i="2"/>
  <c r="S209" i="2"/>
  <c r="Y209" i="2" s="1"/>
  <c r="K211" i="2"/>
  <c r="W212" i="2"/>
  <c r="Y212" i="2" s="1"/>
  <c r="K216" i="2"/>
  <c r="S224" i="2"/>
  <c r="O224" i="2"/>
  <c r="S230" i="2"/>
  <c r="Y230" i="2" s="1"/>
  <c r="S237" i="2"/>
  <c r="Y237" i="2" s="1"/>
  <c r="O240" i="2"/>
  <c r="K240" i="2"/>
  <c r="K241" i="2"/>
  <c r="S245" i="2"/>
  <c r="Y245" i="2" s="1"/>
  <c r="Y247" i="2" s="1"/>
  <c r="O245" i="2"/>
  <c r="S251" i="2"/>
  <c r="Y251" i="2" s="1"/>
  <c r="S265" i="2"/>
  <c r="Y265" i="2" s="1"/>
  <c r="O265" i="2"/>
  <c r="X265" i="2"/>
  <c r="K265" i="2"/>
  <c r="X271" i="2"/>
  <c r="W276" i="2"/>
  <c r="S280" i="2"/>
  <c r="Y280" i="2" s="1"/>
  <c r="O280" i="2"/>
  <c r="X280" i="2"/>
  <c r="K280" i="2"/>
  <c r="S288" i="2"/>
  <c r="Y288" i="2" s="1"/>
  <c r="O288" i="2"/>
  <c r="X288" i="2"/>
  <c r="K288" i="2"/>
  <c r="W311" i="2"/>
  <c r="S317" i="2"/>
  <c r="O317" i="2"/>
  <c r="K317" i="2"/>
  <c r="W324" i="2"/>
  <c r="Y327" i="2"/>
  <c r="Y328" i="2" s="1"/>
  <c r="W331" i="2"/>
  <c r="W335" i="2"/>
  <c r="S339" i="2"/>
  <c r="Y339" i="2" s="1"/>
  <c r="O339" i="2"/>
  <c r="X339" i="2"/>
  <c r="X341" i="2" s="1"/>
  <c r="K339" i="2"/>
  <c r="X374" i="2"/>
  <c r="X387" i="2"/>
  <c r="K387" i="2"/>
  <c r="W387" i="2"/>
  <c r="S387" i="2"/>
  <c r="Y387" i="2" s="1"/>
  <c r="O387" i="2"/>
  <c r="S25" i="3"/>
  <c r="Y25" i="3" s="1"/>
  <c r="O25" i="3"/>
  <c r="X25" i="3"/>
  <c r="W25" i="3"/>
  <c r="K25" i="3"/>
  <c r="S53" i="3"/>
  <c r="O53" i="3"/>
  <c r="K53" i="3"/>
  <c r="W53" i="3"/>
  <c r="X212" i="2"/>
  <c r="X214" i="2"/>
  <c r="K214" i="2"/>
  <c r="Y223" i="2"/>
  <c r="Y224" i="2" s="1"/>
  <c r="S234" i="2"/>
  <c r="O234" i="2"/>
  <c r="O244" i="2"/>
  <c r="X244" i="2"/>
  <c r="K244" i="2"/>
  <c r="S248" i="2"/>
  <c r="Y248" i="2" s="1"/>
  <c r="O248" i="2"/>
  <c r="S258" i="2"/>
  <c r="Y258" i="2" s="1"/>
  <c r="O258" i="2"/>
  <c r="X258" i="2"/>
  <c r="K258" i="2"/>
  <c r="S272" i="2"/>
  <c r="Y272" i="2" s="1"/>
  <c r="O272" i="2"/>
  <c r="X272" i="2"/>
  <c r="K272" i="2"/>
  <c r="S307" i="2"/>
  <c r="Y307" i="2" s="1"/>
  <c r="O307" i="2"/>
  <c r="X307" i="2"/>
  <c r="K307" i="2"/>
  <c r="X313" i="2"/>
  <c r="S343" i="2"/>
  <c r="Y343" i="2" s="1"/>
  <c r="O343" i="2"/>
  <c r="X343" i="2"/>
  <c r="K343" i="2"/>
  <c r="S347" i="2"/>
  <c r="O347" i="2"/>
  <c r="K347" i="2"/>
  <c r="Y365" i="2"/>
  <c r="Y375" i="2"/>
  <c r="S385" i="2"/>
  <c r="W385" i="2"/>
  <c r="O385" i="2"/>
  <c r="K385" i="2"/>
  <c r="X393" i="2"/>
  <c r="K393" i="2"/>
  <c r="W393" i="2"/>
  <c r="S393" i="2"/>
  <c r="O393" i="2"/>
  <c r="O417" i="2"/>
  <c r="K417" i="2"/>
  <c r="W417" i="2"/>
  <c r="S417" i="2"/>
  <c r="S32" i="3"/>
  <c r="O32" i="3"/>
  <c r="X32" i="3"/>
  <c r="X34" i="3" s="1"/>
  <c r="W32" i="3"/>
  <c r="K32" i="3"/>
  <c r="O95" i="3"/>
  <c r="K95" i="3"/>
  <c r="X95" i="3"/>
  <c r="W95" i="3"/>
  <c r="S95" i="3"/>
  <c r="W226" i="2"/>
  <c r="Y226" i="2" s="1"/>
  <c r="W229" i="2"/>
  <c r="W236" i="2"/>
  <c r="Y236" i="2" s="1"/>
  <c r="W243" i="2"/>
  <c r="Y243" i="2" s="1"/>
  <c r="W250" i="2"/>
  <c r="Y250" i="2" s="1"/>
  <c r="O255" i="2"/>
  <c r="W257" i="2"/>
  <c r="Y257" i="2" s="1"/>
  <c r="O259" i="2"/>
  <c r="W261" i="2"/>
  <c r="Y261" i="2" s="1"/>
  <c r="Y263" i="2" s="1"/>
  <c r="W264" i="2"/>
  <c r="Y264" i="2" s="1"/>
  <c r="O266" i="2"/>
  <c r="W268" i="2"/>
  <c r="Y268" i="2" s="1"/>
  <c r="W271" i="2"/>
  <c r="O273" i="2"/>
  <c r="W275" i="2"/>
  <c r="Y275" i="2" s="1"/>
  <c r="O277" i="2"/>
  <c r="W279" i="2"/>
  <c r="O281" i="2"/>
  <c r="W283" i="2"/>
  <c r="Y283" i="2" s="1"/>
  <c r="Y284" i="2" s="1"/>
  <c r="O285" i="2"/>
  <c r="W287" i="2"/>
  <c r="Y287" i="2" s="1"/>
  <c r="O289" i="2"/>
  <c r="W291" i="2"/>
  <c r="W297" i="2"/>
  <c r="O301" i="2"/>
  <c r="W305" i="2"/>
  <c r="Y305" i="2" s="1"/>
  <c r="O308" i="2"/>
  <c r="W313" i="2"/>
  <c r="O315" i="2"/>
  <c r="O318" i="2"/>
  <c r="W320" i="2"/>
  <c r="Y320" i="2" s="1"/>
  <c r="Y322" i="2" s="1"/>
  <c r="W323" i="2"/>
  <c r="Y323" i="2" s="1"/>
  <c r="O325" i="2"/>
  <c r="O328" i="2"/>
  <c r="W330" i="2"/>
  <c r="Y330" i="2" s="1"/>
  <c r="O332" i="2"/>
  <c r="W334" i="2"/>
  <c r="Y334" i="2" s="1"/>
  <c r="W338" i="2"/>
  <c r="Y338" i="2" s="1"/>
  <c r="W342" i="2"/>
  <c r="Y342" i="2" s="1"/>
  <c r="W346" i="2"/>
  <c r="W354" i="2"/>
  <c r="Y354" i="2" s="1"/>
  <c r="Y356" i="2" s="1"/>
  <c r="X357" i="2"/>
  <c r="Y360" i="2"/>
  <c r="X367" i="2"/>
  <c r="X375" i="2"/>
  <c r="X380" i="2"/>
  <c r="X388" i="2"/>
  <c r="X394" i="2"/>
  <c r="O24" i="3"/>
  <c r="X24" i="3"/>
  <c r="K24" i="3"/>
  <c r="O31" i="3"/>
  <c r="X31" i="3"/>
  <c r="K31" i="3"/>
  <c r="S35" i="3"/>
  <c r="O35" i="3"/>
  <c r="S39" i="3"/>
  <c r="O39" i="3"/>
  <c r="X39" i="3"/>
  <c r="K39" i="3"/>
  <c r="S46" i="3"/>
  <c r="Y46" i="3" s="1"/>
  <c r="O46" i="3"/>
  <c r="X46" i="3"/>
  <c r="K46" i="3"/>
  <c r="Y48" i="3"/>
  <c r="S91" i="3"/>
  <c r="W91" i="3"/>
  <c r="X91" i="3"/>
  <c r="O91" i="3"/>
  <c r="K91" i="3"/>
  <c r="S14" i="4"/>
  <c r="X14" i="4"/>
  <c r="K14" i="4"/>
  <c r="W14" i="4"/>
  <c r="O14" i="4"/>
  <c r="S77" i="4"/>
  <c r="W77" i="4"/>
  <c r="O77" i="4"/>
  <c r="K77" i="4"/>
  <c r="K226" i="2"/>
  <c r="K236" i="2"/>
  <c r="K243" i="2"/>
  <c r="K250" i="2"/>
  <c r="S255" i="2"/>
  <c r="K257" i="2"/>
  <c r="S259" i="2"/>
  <c r="Y259" i="2" s="1"/>
  <c r="K261" i="2"/>
  <c r="K264" i="2"/>
  <c r="S266" i="2"/>
  <c r="Y266" i="2" s="1"/>
  <c r="K268" i="2"/>
  <c r="S273" i="2"/>
  <c r="Y273" i="2" s="1"/>
  <c r="K275" i="2"/>
  <c r="S277" i="2"/>
  <c r="Y277" i="2" s="1"/>
  <c r="K279" i="2"/>
  <c r="S281" i="2"/>
  <c r="Y281" i="2" s="1"/>
  <c r="K283" i="2"/>
  <c r="S285" i="2"/>
  <c r="Y285" i="2" s="1"/>
  <c r="K287" i="2"/>
  <c r="S289" i="2"/>
  <c r="S301" i="2"/>
  <c r="Y301" i="2" s="1"/>
  <c r="K305" i="2"/>
  <c r="S308" i="2"/>
  <c r="Y308" i="2" s="1"/>
  <c r="S315" i="2"/>
  <c r="Y315" i="2" s="1"/>
  <c r="Y317" i="2" s="1"/>
  <c r="S318" i="2"/>
  <c r="Y318" i="2" s="1"/>
  <c r="K320" i="2"/>
  <c r="K323" i="2"/>
  <c r="S325" i="2"/>
  <c r="Y325" i="2" s="1"/>
  <c r="S328" i="2"/>
  <c r="K330" i="2"/>
  <c r="S332" i="2"/>
  <c r="Y332" i="2" s="1"/>
  <c r="W333" i="2"/>
  <c r="Y333" i="2" s="1"/>
  <c r="K334" i="2"/>
  <c r="X334" i="2"/>
  <c r="W337" i="2"/>
  <c r="Y337" i="2" s="1"/>
  <c r="K338" i="2"/>
  <c r="X338" i="2"/>
  <c r="W341" i="2"/>
  <c r="K342" i="2"/>
  <c r="X342" i="2"/>
  <c r="S344" i="2"/>
  <c r="Y344" i="2" s="1"/>
  <c r="W345" i="2"/>
  <c r="Y345" i="2" s="1"/>
  <c r="K346" i="2"/>
  <c r="S348" i="2"/>
  <c r="K354" i="2"/>
  <c r="X354" i="2"/>
  <c r="X356" i="2" s="1"/>
  <c r="W356" i="2"/>
  <c r="K357" i="2"/>
  <c r="X358" i="2"/>
  <c r="X360" i="2" s="1"/>
  <c r="W361" i="2"/>
  <c r="Y361" i="2" s="1"/>
  <c r="K367" i="2"/>
  <c r="X368" i="2"/>
  <c r="W371" i="2"/>
  <c r="K375" i="2"/>
  <c r="K380" i="2"/>
  <c r="X381" i="2"/>
  <c r="X383" i="2"/>
  <c r="K383" i="2"/>
  <c r="K388" i="2"/>
  <c r="X389" i="2"/>
  <c r="K394" i="2"/>
  <c r="X395" i="2"/>
  <c r="W398" i="2"/>
  <c r="W401" i="2"/>
  <c r="S407" i="2"/>
  <c r="Y407" i="2" s="1"/>
  <c r="O407" i="2"/>
  <c r="S24" i="3"/>
  <c r="S28" i="3"/>
  <c r="O28" i="3"/>
  <c r="S31" i="3"/>
  <c r="O34" i="3"/>
  <c r="K34" i="3"/>
  <c r="K35" i="3"/>
  <c r="W39" i="3"/>
  <c r="X41" i="3"/>
  <c r="W46" i="3"/>
  <c r="S49" i="3"/>
  <c r="Y49" i="3" s="1"/>
  <c r="O49" i="3"/>
  <c r="X49" i="3"/>
  <c r="K49" i="3"/>
  <c r="S75" i="3"/>
  <c r="W75" i="3"/>
  <c r="O75" i="3"/>
  <c r="K75" i="3"/>
  <c r="O80" i="3"/>
  <c r="W80" i="3"/>
  <c r="X80" i="3"/>
  <c r="S80" i="3"/>
  <c r="K80" i="3"/>
  <c r="Y94" i="3"/>
  <c r="K337" i="2"/>
  <c r="K345" i="2"/>
  <c r="S357" i="2"/>
  <c r="Y357" i="2" s="1"/>
  <c r="K358" i="2"/>
  <c r="X361" i="2"/>
  <c r="X363" i="2"/>
  <c r="X365" i="2" s="1"/>
  <c r="K363" i="2"/>
  <c r="S367" i="2"/>
  <c r="Y367" i="2" s="1"/>
  <c r="K368" i="2"/>
  <c r="X373" i="2"/>
  <c r="K373" i="2"/>
  <c r="O375" i="2"/>
  <c r="S380" i="2"/>
  <c r="Y380" i="2" s="1"/>
  <c r="K381" i="2"/>
  <c r="O383" i="2"/>
  <c r="X384" i="2"/>
  <c r="X385" i="2" s="1"/>
  <c r="S388" i="2"/>
  <c r="Y388" i="2" s="1"/>
  <c r="K389" i="2"/>
  <c r="S394" i="2"/>
  <c r="Y394" i="2" s="1"/>
  <c r="Y396" i="2" s="1"/>
  <c r="X403" i="2"/>
  <c r="K403" i="2"/>
  <c r="O406" i="2"/>
  <c r="X406" i="2"/>
  <c r="K406" i="2"/>
  <c r="O21" i="3"/>
  <c r="X21" i="3"/>
  <c r="X23" i="3" s="1"/>
  <c r="K21" i="3"/>
  <c r="W24" i="3"/>
  <c r="Y27" i="3"/>
  <c r="K28" i="3"/>
  <c r="W31" i="3"/>
  <c r="S34" i="3"/>
  <c r="W35" i="3"/>
  <c r="S42" i="3"/>
  <c r="Y42" i="3" s="1"/>
  <c r="O42" i="3"/>
  <c r="X42" i="3"/>
  <c r="K42" i="3"/>
  <c r="W49" i="3"/>
  <c r="Y72" i="3"/>
  <c r="S81" i="3"/>
  <c r="O81" i="3"/>
  <c r="X81" i="3"/>
  <c r="W81" i="3"/>
  <c r="K81" i="3"/>
  <c r="X108" i="3"/>
  <c r="K108" i="3"/>
  <c r="W108" i="3"/>
  <c r="S108" i="3"/>
  <c r="O108" i="3"/>
  <c r="W38" i="3"/>
  <c r="Y38" i="3" s="1"/>
  <c r="W45" i="3"/>
  <c r="Y45" i="3" s="1"/>
  <c r="W48" i="3"/>
  <c r="W52" i="3"/>
  <c r="X59" i="3"/>
  <c r="K59" i="3"/>
  <c r="X62" i="3"/>
  <c r="K62" i="3"/>
  <c r="X65" i="3"/>
  <c r="Y74" i="3"/>
  <c r="S103" i="3"/>
  <c r="W103" i="3"/>
  <c r="O103" i="3"/>
  <c r="O106" i="3"/>
  <c r="S106" i="3"/>
  <c r="K106" i="3"/>
  <c r="S120" i="3"/>
  <c r="W120" i="3"/>
  <c r="O120" i="3"/>
  <c r="X29" i="4"/>
  <c r="K29" i="4"/>
  <c r="S29" i="4"/>
  <c r="W29" i="4"/>
  <c r="O29" i="4"/>
  <c r="S37" i="4"/>
  <c r="K37" i="4"/>
  <c r="W37" i="4"/>
  <c r="X37" i="4"/>
  <c r="O37" i="4"/>
  <c r="S408" i="2"/>
  <c r="Y408" i="2" s="1"/>
  <c r="S16" i="3"/>
  <c r="S19" i="3"/>
  <c r="S26" i="3"/>
  <c r="Y26" i="3" s="1"/>
  <c r="S29" i="3"/>
  <c r="Y29" i="3" s="1"/>
  <c r="S36" i="3"/>
  <c r="Y36" i="3" s="1"/>
  <c r="K38" i="3"/>
  <c r="X38" i="3"/>
  <c r="S40" i="3"/>
  <c r="Y40" i="3" s="1"/>
  <c r="S43" i="3"/>
  <c r="Y43" i="3" s="1"/>
  <c r="K45" i="3"/>
  <c r="X45" i="3"/>
  <c r="K48" i="3"/>
  <c r="X48" i="3"/>
  <c r="S50" i="3"/>
  <c r="Y50" i="3" s="1"/>
  <c r="K52" i="3"/>
  <c r="S54" i="3"/>
  <c r="O59" i="3"/>
  <c r="X60" i="3"/>
  <c r="O62" i="3"/>
  <c r="X64" i="3"/>
  <c r="K65" i="3"/>
  <c r="X66" i="3"/>
  <c r="X68" i="3"/>
  <c r="W69" i="3"/>
  <c r="Y69" i="3" s="1"/>
  <c r="X73" i="3"/>
  <c r="K73" i="3"/>
  <c r="W74" i="3"/>
  <c r="Y77" i="3"/>
  <c r="Y78" i="3" s="1"/>
  <c r="S87" i="3"/>
  <c r="Y87" i="3" s="1"/>
  <c r="K87" i="3"/>
  <c r="Y90" i="3"/>
  <c r="S100" i="3"/>
  <c r="W100" i="3"/>
  <c r="O100" i="3"/>
  <c r="K103" i="3"/>
  <c r="X105" i="3"/>
  <c r="X113" i="3" s="1"/>
  <c r="K105" i="3"/>
  <c r="W105" i="3"/>
  <c r="S105" i="3"/>
  <c r="W106" i="3"/>
  <c r="K120" i="3"/>
  <c r="X122" i="3"/>
  <c r="K122" i="3"/>
  <c r="S122" i="3"/>
  <c r="W122" i="3"/>
  <c r="X133" i="3"/>
  <c r="Y28" i="4"/>
  <c r="Y49" i="4"/>
  <c r="S69" i="4"/>
  <c r="W69" i="4"/>
  <c r="O69" i="4"/>
  <c r="K69" i="4"/>
  <c r="X90" i="4"/>
  <c r="K90" i="4"/>
  <c r="W90" i="4"/>
  <c r="S90" i="4"/>
  <c r="O90" i="4"/>
  <c r="S59" i="3"/>
  <c r="Y59" i="3" s="1"/>
  <c r="Y61" i="3" s="1"/>
  <c r="S62" i="3"/>
  <c r="Y62" i="3" s="1"/>
  <c r="Y64" i="3" s="1"/>
  <c r="S65" i="3"/>
  <c r="Y65" i="3" s="1"/>
  <c r="X69" i="3"/>
  <c r="X74" i="3"/>
  <c r="X79" i="3"/>
  <c r="K79" i="3"/>
  <c r="X83" i="3"/>
  <c r="K83" i="3"/>
  <c r="S83" i="3"/>
  <c r="Y83" i="3" s="1"/>
  <c r="O84" i="3"/>
  <c r="K84" i="3"/>
  <c r="X103" i="3"/>
  <c r="X106" i="3"/>
  <c r="O109" i="3"/>
  <c r="S109" i="3"/>
  <c r="Y109" i="3" s="1"/>
  <c r="K109" i="3"/>
  <c r="Y112" i="3"/>
  <c r="X120" i="3"/>
  <c r="X131" i="3" s="1"/>
  <c r="X39" i="4"/>
  <c r="X41" i="4" s="1"/>
  <c r="K39" i="4"/>
  <c r="O39" i="4"/>
  <c r="W39" i="4"/>
  <c r="S39" i="4"/>
  <c r="Y39" i="4" s="1"/>
  <c r="Y41" i="4" s="1"/>
  <c r="O85" i="4"/>
  <c r="W85" i="4"/>
  <c r="S85" i="4"/>
  <c r="Y85" i="4" s="1"/>
  <c r="K85" i="4"/>
  <c r="X85" i="4"/>
  <c r="O120" i="4"/>
  <c r="W120" i="4"/>
  <c r="S120" i="4"/>
  <c r="X120" i="4"/>
  <c r="K120" i="4"/>
  <c r="X17" i="4"/>
  <c r="X19" i="4" s="1"/>
  <c r="K17" i="4"/>
  <c r="S17" i="4"/>
  <c r="S25" i="4"/>
  <c r="X25" i="4"/>
  <c r="K25" i="4"/>
  <c r="O42" i="4"/>
  <c r="K42" i="4"/>
  <c r="W42" i="4"/>
  <c r="O56" i="4"/>
  <c r="W56" i="4"/>
  <c r="S56" i="4"/>
  <c r="K56" i="4"/>
  <c r="O139" i="4"/>
  <c r="W139" i="4"/>
  <c r="S139" i="4"/>
  <c r="Y139" i="4" s="1"/>
  <c r="X139" i="4"/>
  <c r="K139" i="4"/>
  <c r="X90" i="3"/>
  <c r="X94" i="3"/>
  <c r="X96" i="3"/>
  <c r="X98" i="3"/>
  <c r="K98" i="3"/>
  <c r="W99" i="3"/>
  <c r="Y99" i="3" s="1"/>
  <c r="W102" i="3"/>
  <c r="Y102" i="3" s="1"/>
  <c r="X110" i="3"/>
  <c r="X112" i="3" s="1"/>
  <c r="S128" i="3"/>
  <c r="Y128" i="3" s="1"/>
  <c r="X128" i="3"/>
  <c r="K128" i="3"/>
  <c r="O17" i="4"/>
  <c r="S20" i="4"/>
  <c r="Y20" i="4" s="1"/>
  <c r="X20" i="4"/>
  <c r="K20" i="4"/>
  <c r="X23" i="4"/>
  <c r="O25" i="4"/>
  <c r="X35" i="4"/>
  <c r="K35" i="4"/>
  <c r="W35" i="4"/>
  <c r="Y35" i="4" s="1"/>
  <c r="O35" i="4"/>
  <c r="S42" i="4"/>
  <c r="Y42" i="4" s="1"/>
  <c r="O64" i="4"/>
  <c r="W64" i="4"/>
  <c r="S64" i="4"/>
  <c r="K64" i="4"/>
  <c r="S105" i="4"/>
  <c r="O105" i="4"/>
  <c r="X105" i="4"/>
  <c r="W105" i="4"/>
  <c r="K105" i="4"/>
  <c r="X123" i="4"/>
  <c r="X125" i="4" s="1"/>
  <c r="K123" i="4"/>
  <c r="S123" i="4"/>
  <c r="O123" i="4"/>
  <c r="W123" i="4"/>
  <c r="X99" i="3"/>
  <c r="X101" i="3" s="1"/>
  <c r="X102" i="3"/>
  <c r="W17" i="4"/>
  <c r="W25" i="4"/>
  <c r="O30" i="4"/>
  <c r="W30" i="4"/>
  <c r="Y30" i="4" s="1"/>
  <c r="K30" i="4"/>
  <c r="X42" i="4"/>
  <c r="O46" i="4"/>
  <c r="W46" i="4"/>
  <c r="Y46" i="4" s="1"/>
  <c r="K46" i="4"/>
  <c r="Y56" i="4"/>
  <c r="O115" i="4"/>
  <c r="X115" i="4"/>
  <c r="K115" i="4"/>
  <c r="W115" i="4"/>
  <c r="S115" i="4"/>
  <c r="O128" i="4"/>
  <c r="W128" i="4"/>
  <c r="S128" i="4"/>
  <c r="X128" i="4"/>
  <c r="K128" i="4"/>
  <c r="O20" i="5"/>
  <c r="K20" i="5"/>
  <c r="X20" i="5"/>
  <c r="W20" i="5"/>
  <c r="S20" i="5"/>
  <c r="X36" i="5"/>
  <c r="W123" i="3"/>
  <c r="Y123" i="3" s="1"/>
  <c r="W127" i="3"/>
  <c r="Y127" i="3" s="1"/>
  <c r="W24" i="4"/>
  <c r="Y24" i="4" s="1"/>
  <c r="X31" i="4"/>
  <c r="X36" i="4"/>
  <c r="X47" i="4"/>
  <c r="X49" i="4" s="1"/>
  <c r="X51" i="4"/>
  <c r="K51" i="4"/>
  <c r="W52" i="4"/>
  <c r="Y52" i="4" s="1"/>
  <c r="X57" i="4"/>
  <c r="X59" i="4"/>
  <c r="K59" i="4"/>
  <c r="W60" i="4"/>
  <c r="Y60" i="4" s="1"/>
  <c r="Y62" i="4" s="1"/>
  <c r="X65" i="4"/>
  <c r="X66" i="4" s="1"/>
  <c r="Y76" i="4"/>
  <c r="X82" i="4"/>
  <c r="K82" i="4"/>
  <c r="X84" i="4"/>
  <c r="X86" i="4"/>
  <c r="X91" i="4"/>
  <c r="W92" i="4"/>
  <c r="Y92" i="4" s="1"/>
  <c r="O104" i="4"/>
  <c r="X104" i="4"/>
  <c r="K104" i="4"/>
  <c r="S109" i="4"/>
  <c r="O109" i="4"/>
  <c r="O119" i="4"/>
  <c r="X119" i="4"/>
  <c r="K119" i="4"/>
  <c r="X131" i="4"/>
  <c r="X130" i="4"/>
  <c r="O26" i="5"/>
  <c r="K26" i="5"/>
  <c r="X26" i="5"/>
  <c r="W26" i="5"/>
  <c r="S41" i="5"/>
  <c r="O41" i="5"/>
  <c r="W41" i="5"/>
  <c r="K41" i="5"/>
  <c r="O59" i="5"/>
  <c r="S59" i="5"/>
  <c r="W59" i="5"/>
  <c r="X59" i="5"/>
  <c r="X61" i="5" s="1"/>
  <c r="X88" i="5"/>
  <c r="X52" i="4"/>
  <c r="X60" i="4"/>
  <c r="X92" i="4"/>
  <c r="S99" i="4"/>
  <c r="Y99" i="4" s="1"/>
  <c r="O99" i="4"/>
  <c r="O108" i="4"/>
  <c r="X108" i="4"/>
  <c r="K108" i="4"/>
  <c r="S112" i="4"/>
  <c r="Y112" i="4" s="1"/>
  <c r="O112" i="4"/>
  <c r="Y137" i="4"/>
  <c r="K19" i="5"/>
  <c r="S19" i="5"/>
  <c r="W19" i="5"/>
  <c r="S26" i="5"/>
  <c r="Y26" i="5" s="1"/>
  <c r="K59" i="5"/>
  <c r="O31" i="4"/>
  <c r="Y33" i="4"/>
  <c r="Y34" i="4" s="1"/>
  <c r="S36" i="4"/>
  <c r="Y36" i="4" s="1"/>
  <c r="X43" i="4"/>
  <c r="X78" i="4" s="1"/>
  <c r="X80" i="4" s="1"/>
  <c r="X45" i="4"/>
  <c r="K45" i="4"/>
  <c r="O47" i="4"/>
  <c r="S51" i="4"/>
  <c r="Y51" i="4" s="1"/>
  <c r="K52" i="4"/>
  <c r="X53" i="4"/>
  <c r="X55" i="4"/>
  <c r="X56" i="4" s="1"/>
  <c r="X70" i="4" s="1"/>
  <c r="K55" i="4"/>
  <c r="O57" i="4"/>
  <c r="S59" i="4"/>
  <c r="Y59" i="4" s="1"/>
  <c r="K60" i="4"/>
  <c r="X61" i="4"/>
  <c r="X63" i="4"/>
  <c r="K63" i="4"/>
  <c r="O65" i="4"/>
  <c r="S67" i="4"/>
  <c r="O80" i="4"/>
  <c r="S82" i="4"/>
  <c r="Y82" i="4" s="1"/>
  <c r="Y84" i="4" s="1"/>
  <c r="O86" i="4"/>
  <c r="S91" i="4"/>
  <c r="Y91" i="4" s="1"/>
  <c r="K92" i="4"/>
  <c r="X97" i="4"/>
  <c r="K97" i="4"/>
  <c r="W97" i="4"/>
  <c r="Y97" i="4" s="1"/>
  <c r="O98" i="4"/>
  <c r="X98" i="4"/>
  <c r="K98" i="4"/>
  <c r="K99" i="4"/>
  <c r="X103" i="4"/>
  <c r="W104" i="4"/>
  <c r="Y104" i="4" s="1"/>
  <c r="S108" i="4"/>
  <c r="Y108" i="4" s="1"/>
  <c r="W109" i="4"/>
  <c r="O111" i="4"/>
  <c r="K111" i="4"/>
  <c r="K112" i="4"/>
  <c r="S116" i="4"/>
  <c r="Y116" i="4" s="1"/>
  <c r="O116" i="4"/>
  <c r="X118" i="4"/>
  <c r="X134" i="4" s="1"/>
  <c r="W119" i="4"/>
  <c r="Y119" i="4" s="1"/>
  <c r="S121" i="4"/>
  <c r="Y121" i="4" s="1"/>
  <c r="O121" i="4"/>
  <c r="K121" i="4"/>
  <c r="S129" i="4"/>
  <c r="Y129" i="4" s="1"/>
  <c r="O129" i="4"/>
  <c r="K129" i="4"/>
  <c r="K131" i="4"/>
  <c r="S131" i="4"/>
  <c r="O131" i="4"/>
  <c r="O19" i="5"/>
  <c r="S23" i="5"/>
  <c r="O23" i="5"/>
  <c r="W23" i="5"/>
  <c r="K23" i="5"/>
  <c r="X25" i="5"/>
  <c r="X38" i="5" s="1"/>
  <c r="K25" i="5"/>
  <c r="S25" i="5"/>
  <c r="W25" i="5"/>
  <c r="Y32" i="5"/>
  <c r="S35" i="5"/>
  <c r="W35" i="5"/>
  <c r="O35" i="5"/>
  <c r="K35" i="5"/>
  <c r="Y47" i="5"/>
  <c r="Y49" i="5" s="1"/>
  <c r="W101" i="4"/>
  <c r="Y101" i="4" s="1"/>
  <c r="Y103" i="4" s="1"/>
  <c r="W103" i="4"/>
  <c r="W107" i="4"/>
  <c r="Y107" i="4" s="1"/>
  <c r="W114" i="4"/>
  <c r="Y114" i="4" s="1"/>
  <c r="W118" i="4"/>
  <c r="X124" i="4"/>
  <c r="K16" i="5"/>
  <c r="S16" i="5"/>
  <c r="O17" i="5"/>
  <c r="K17" i="5"/>
  <c r="X29" i="5"/>
  <c r="X37" i="5" s="1"/>
  <c r="K29" i="5"/>
  <c r="S29" i="5"/>
  <c r="Y29" i="5" s="1"/>
  <c r="O30" i="5"/>
  <c r="K30" i="5"/>
  <c r="X53" i="5"/>
  <c r="X55" i="5"/>
  <c r="X57" i="5" s="1"/>
  <c r="K55" i="5"/>
  <c r="O55" i="5"/>
  <c r="S55" i="5"/>
  <c r="S78" i="5"/>
  <c r="K78" i="5"/>
  <c r="O78" i="5"/>
  <c r="S82" i="5"/>
  <c r="K82" i="5"/>
  <c r="O82" i="5"/>
  <c r="K101" i="4"/>
  <c r="K107" i="4"/>
  <c r="K114" i="4"/>
  <c r="K124" i="4"/>
  <c r="X127" i="4"/>
  <c r="K127" i="4"/>
  <c r="K132" i="4"/>
  <c r="K135" i="4"/>
  <c r="X136" i="4"/>
  <c r="X138" i="4"/>
  <c r="K138" i="4"/>
  <c r="Y12" i="5"/>
  <c r="X14" i="5"/>
  <c r="X16" i="5" s="1"/>
  <c r="O16" i="5"/>
  <c r="S17" i="5"/>
  <c r="Y17" i="5" s="1"/>
  <c r="Y39" i="5" s="1"/>
  <c r="O29" i="5"/>
  <c r="S30" i="5"/>
  <c r="Y30" i="5" s="1"/>
  <c r="Y34" i="5"/>
  <c r="K37" i="5"/>
  <c r="W37" i="5"/>
  <c r="O38" i="5"/>
  <c r="S38" i="5"/>
  <c r="W55" i="5"/>
  <c r="S60" i="5"/>
  <c r="Y60" i="5" s="1"/>
  <c r="K60" i="5"/>
  <c r="O60" i="5"/>
  <c r="X66" i="5"/>
  <c r="X67" i="5"/>
  <c r="O77" i="5"/>
  <c r="S77" i="5"/>
  <c r="W77" i="5"/>
  <c r="W78" i="5"/>
  <c r="W82" i="5"/>
  <c r="X19" i="5"/>
  <c r="X21" i="5"/>
  <c r="X23" i="5" s="1"/>
  <c r="X46" i="5"/>
  <c r="X47" i="5"/>
  <c r="X49" i="5" s="1"/>
  <c r="X50" i="5"/>
  <c r="O56" i="5"/>
  <c r="K72" i="5"/>
  <c r="X76" i="5"/>
  <c r="X85" i="5" s="1"/>
  <c r="K76" i="5"/>
  <c r="X80" i="5"/>
  <c r="X62" i="5"/>
  <c r="X75" i="5" s="1"/>
  <c r="K62" i="5"/>
  <c r="X68" i="5" l="1"/>
  <c r="X69" i="5" s="1"/>
  <c r="Y17" i="4"/>
  <c r="Y19" i="4" s="1"/>
  <c r="Y398" i="2"/>
  <c r="Y400" i="2" s="1"/>
  <c r="Y341" i="2"/>
  <c r="Y342" i="1"/>
  <c r="Y199" i="1"/>
  <c r="Y201" i="1" s="1"/>
  <c r="Y150" i="1"/>
  <c r="Y113" i="1"/>
  <c r="Y77" i="5"/>
  <c r="Y59" i="5"/>
  <c r="Y20" i="5"/>
  <c r="Y115" i="4"/>
  <c r="Y123" i="4"/>
  <c r="Y105" i="4"/>
  <c r="Y64" i="4"/>
  <c r="Y66" i="4" s="1"/>
  <c r="Y90" i="4"/>
  <c r="Y105" i="3"/>
  <c r="X56" i="3"/>
  <c r="Y37" i="4"/>
  <c r="Y67" i="4" s="1"/>
  <c r="Y69" i="4" s="1"/>
  <c r="Y120" i="3"/>
  <c r="Y131" i="3" s="1"/>
  <c r="Y81" i="3"/>
  <c r="Y397" i="2"/>
  <c r="Y31" i="3"/>
  <c r="Y91" i="3"/>
  <c r="Y95" i="3"/>
  <c r="Y32" i="3"/>
  <c r="Y34" i="3" s="1"/>
  <c r="Y393" i="2"/>
  <c r="Y210" i="2"/>
  <c r="Y149" i="2"/>
  <c r="X155" i="2"/>
  <c r="Y143" i="2"/>
  <c r="Y366" i="2"/>
  <c r="Y227" i="2"/>
  <c r="Y229" i="2" s="1"/>
  <c r="Y314" i="2"/>
  <c r="Y379" i="2"/>
  <c r="Y299" i="1"/>
  <c r="Y291" i="1"/>
  <c r="Y273" i="1"/>
  <c r="Y275" i="1" s="1"/>
  <c r="Y220" i="1"/>
  <c r="Y170" i="1"/>
  <c r="Y115" i="1"/>
  <c r="Y260" i="1"/>
  <c r="Y248" i="1"/>
  <c r="Y19" i="3"/>
  <c r="Y16" i="3"/>
  <c r="Y68" i="3"/>
  <c r="Y376" i="2"/>
  <c r="Y378" i="2" s="1"/>
  <c r="Y234" i="2"/>
  <c r="Y89" i="3"/>
  <c r="X222" i="1"/>
  <c r="X225" i="1" s="1"/>
  <c r="X229" i="1" s="1"/>
  <c r="X308" i="1"/>
  <c r="Y148" i="1"/>
  <c r="Y404" i="2"/>
  <c r="Y305" i="1"/>
  <c r="Y245" i="1"/>
  <c r="Y247" i="1" s="1"/>
  <c r="Y65" i="5"/>
  <c r="Y44" i="5"/>
  <c r="Y46" i="5" s="1"/>
  <c r="Y51" i="5"/>
  <c r="Y53" i="5" s="1"/>
  <c r="Y136" i="4"/>
  <c r="Y117" i="4"/>
  <c r="Y118" i="4" s="1"/>
  <c r="Y134" i="4" s="1"/>
  <c r="Y58" i="4"/>
  <c r="X52" i="3"/>
  <c r="X144" i="4"/>
  <c r="Y349" i="2"/>
  <c r="Y335" i="2"/>
  <c r="Y350" i="2" s="1"/>
  <c r="X72" i="5"/>
  <c r="X74" i="5"/>
  <c r="Y399" i="2"/>
  <c r="Y401" i="2" s="1"/>
  <c r="Y264" i="1"/>
  <c r="Y44" i="1"/>
  <c r="Y132" i="4"/>
  <c r="Y125" i="4"/>
  <c r="X141" i="4"/>
  <c r="I6" i="6" s="1"/>
  <c r="Y215" i="2"/>
  <c r="Y217" i="2" s="1"/>
  <c r="Y219" i="2" s="1"/>
  <c r="Y216" i="2"/>
  <c r="Y218" i="2" s="1"/>
  <c r="X176" i="1"/>
  <c r="X169" i="1"/>
  <c r="X177" i="1" s="1"/>
  <c r="Y82" i="5"/>
  <c r="Y131" i="4"/>
  <c r="X68" i="4"/>
  <c r="X62" i="4"/>
  <c r="Y109" i="4"/>
  <c r="Y111" i="4" s="1"/>
  <c r="Y129" i="3"/>
  <c r="X134" i="3"/>
  <c r="Y100" i="3"/>
  <c r="Y101" i="3" s="1"/>
  <c r="Y75" i="3"/>
  <c r="X397" i="2"/>
  <c r="X399" i="2" s="1"/>
  <c r="X396" i="2"/>
  <c r="X398" i="2" s="1"/>
  <c r="X400" i="2" s="1"/>
  <c r="Y346" i="2"/>
  <c r="Y348" i="2" s="1"/>
  <c r="X349" i="2"/>
  <c r="X335" i="2"/>
  <c r="X350" i="2" s="1"/>
  <c r="X351" i="2" s="1"/>
  <c r="Y47" i="3"/>
  <c r="Y55" i="3" s="1"/>
  <c r="Y39" i="3"/>
  <c r="Y54" i="3" s="1"/>
  <c r="Y276" i="2"/>
  <c r="Y278" i="2" s="1"/>
  <c r="Y75" i="2"/>
  <c r="Y83" i="2" s="1"/>
  <c r="Y269" i="2"/>
  <c r="Y271" i="2" s="1"/>
  <c r="X156" i="2"/>
  <c r="X158" i="2" s="1"/>
  <c r="Y288" i="1"/>
  <c r="Y290" i="1" s="1"/>
  <c r="Y281" i="1"/>
  <c r="Y158" i="1"/>
  <c r="Y41" i="1"/>
  <c r="Y33" i="1"/>
  <c r="Y37" i="1" s="1"/>
  <c r="Y307" i="1"/>
  <c r="X82" i="2"/>
  <c r="Y42" i="2"/>
  <c r="X123" i="1"/>
  <c r="X124" i="1" s="1"/>
  <c r="X130" i="1" s="1"/>
  <c r="Y130" i="2"/>
  <c r="X90" i="5"/>
  <c r="K7" i="6" s="1"/>
  <c r="Y55" i="5"/>
  <c r="X27" i="5"/>
  <c r="X40" i="5" s="1"/>
  <c r="X129" i="3"/>
  <c r="X130" i="3"/>
  <c r="Y289" i="2"/>
  <c r="Y290" i="2"/>
  <c r="X157" i="2"/>
  <c r="X159" i="2" s="1"/>
  <c r="Y121" i="1"/>
  <c r="Y123" i="1" s="1"/>
  <c r="Y120" i="1"/>
  <c r="X81" i="2"/>
  <c r="X80" i="2"/>
  <c r="Y258" i="1"/>
  <c r="Y221" i="1"/>
  <c r="Y224" i="1" s="1"/>
  <c r="Y206" i="1"/>
  <c r="Y208" i="1" s="1"/>
  <c r="Y187" i="1"/>
  <c r="Y223" i="1" s="1"/>
  <c r="Y77" i="1"/>
  <c r="Y215" i="1"/>
  <c r="Y225" i="1" s="1"/>
  <c r="Y229" i="1" s="1"/>
  <c r="Y78" i="1"/>
  <c r="Y31" i="5"/>
  <c r="X39" i="5"/>
  <c r="X91" i="5" s="1"/>
  <c r="K8" i="6" s="1"/>
  <c r="K10" i="6" s="1"/>
  <c r="Y78" i="5"/>
  <c r="Y80" i="5" s="1"/>
  <c r="Y25" i="5"/>
  <c r="Y38" i="5" s="1"/>
  <c r="Y19" i="5"/>
  <c r="X31" i="5"/>
  <c r="X107" i="3"/>
  <c r="X115" i="3" s="1"/>
  <c r="X114" i="3"/>
  <c r="Y113" i="3"/>
  <c r="X53" i="3"/>
  <c r="Y106" i="3"/>
  <c r="Y103" i="3"/>
  <c r="X116" i="3"/>
  <c r="X117" i="3" s="1"/>
  <c r="Y80" i="3"/>
  <c r="X69" i="4"/>
  <c r="X16" i="4"/>
  <c r="X216" i="2"/>
  <c r="X218" i="2" s="1"/>
  <c r="X215" i="2"/>
  <c r="X217" i="2" s="1"/>
  <c r="X219" i="2" s="1"/>
  <c r="X290" i="2"/>
  <c r="X292" i="2" s="1"/>
  <c r="X289" i="2"/>
  <c r="X291" i="2" s="1"/>
  <c r="X293" i="2" s="1"/>
  <c r="X294" i="2" s="1"/>
  <c r="Y84" i="2"/>
  <c r="Y85" i="2" s="1"/>
  <c r="X347" i="2"/>
  <c r="X334" i="1"/>
  <c r="X348" i="1" s="1"/>
  <c r="E6" i="6" s="1"/>
  <c r="Y102" i="2"/>
  <c r="Y95" i="2"/>
  <c r="Y61" i="1"/>
  <c r="Y80" i="2"/>
  <c r="Y315" i="1"/>
  <c r="Y303" i="1"/>
  <c r="Y311" i="1" s="1"/>
  <c r="Y295" i="1"/>
  <c r="Y296" i="1" s="1"/>
  <c r="Y250" i="1"/>
  <c r="Y265" i="1" s="1"/>
  <c r="Y243" i="1"/>
  <c r="Y184" i="1"/>
  <c r="Y186" i="1" s="1"/>
  <c r="Y162" i="1"/>
  <c r="Y163" i="1" s="1"/>
  <c r="Y178" i="1" s="1"/>
  <c r="Y74" i="1"/>
  <c r="Y76" i="1" s="1"/>
  <c r="Y26" i="1"/>
  <c r="Y21" i="2"/>
  <c r="X335" i="1"/>
  <c r="Y31" i="1"/>
  <c r="Y56" i="2"/>
  <c r="X67" i="1"/>
  <c r="X79" i="1" s="1"/>
  <c r="X81" i="1" s="1"/>
  <c r="X78" i="1"/>
  <c r="Y63" i="2"/>
  <c r="Y28" i="2"/>
  <c r="Y286" i="1"/>
  <c r="Y308" i="1" s="1"/>
  <c r="X337" i="1"/>
  <c r="X309" i="1"/>
  <c r="X302" i="1"/>
  <c r="X310" i="1" s="1"/>
  <c r="X312" i="1" s="1"/>
  <c r="X268" i="1"/>
  <c r="X269" i="1" s="1"/>
  <c r="Y87" i="1"/>
  <c r="Y168" i="1"/>
  <c r="X138" i="3"/>
  <c r="Y336" i="1"/>
  <c r="Y325" i="1"/>
  <c r="X44" i="1"/>
  <c r="X37" i="1"/>
  <c r="Y151" i="2"/>
  <c r="X83" i="2"/>
  <c r="Y301" i="1"/>
  <c r="Y61" i="5"/>
  <c r="X70" i="5"/>
  <c r="X71" i="5" s="1"/>
  <c r="Y35" i="5"/>
  <c r="Y27" i="5"/>
  <c r="Y40" i="5" s="1"/>
  <c r="X132" i="4"/>
  <c r="X142" i="4" s="1"/>
  <c r="I7" i="6" s="1"/>
  <c r="Y128" i="4"/>
  <c r="Y130" i="4" s="1"/>
  <c r="X75" i="4"/>
  <c r="Y25" i="4"/>
  <c r="Y68" i="4" s="1"/>
  <c r="Y70" i="4" s="1"/>
  <c r="Y120" i="4"/>
  <c r="Y122" i="3"/>
  <c r="Y133" i="3" s="1"/>
  <c r="Y134" i="3" s="1"/>
  <c r="X61" i="3"/>
  <c r="Y29" i="4"/>
  <c r="Y108" i="3"/>
  <c r="Y116" i="3" s="1"/>
  <c r="Y28" i="3"/>
  <c r="Y24" i="3"/>
  <c r="Y53" i="3" s="1"/>
  <c r="Y14" i="4"/>
  <c r="X47" i="3"/>
  <c r="X55" i="3" s="1"/>
  <c r="X137" i="3" s="1"/>
  <c r="G8" i="6" s="1"/>
  <c r="G10" i="6" s="1"/>
  <c r="X54" i="3"/>
  <c r="X136" i="3" s="1"/>
  <c r="G7" i="6" s="1"/>
  <c r="Y35" i="3"/>
  <c r="X348" i="2"/>
  <c r="Y331" i="2"/>
  <c r="Y324" i="2"/>
  <c r="Y347" i="2" s="1"/>
  <c r="Y311" i="2"/>
  <c r="Y313" i="2" s="1"/>
  <c r="Y221" i="2"/>
  <c r="Y328" i="1"/>
  <c r="Y238" i="2"/>
  <c r="Y240" i="2" s="1"/>
  <c r="Y109" i="2"/>
  <c r="Y319" i="1"/>
  <c r="Y321" i="1" s="1"/>
  <c r="Y337" i="1" s="1"/>
  <c r="Y338" i="1" s="1"/>
  <c r="Y254" i="1"/>
  <c r="Y234" i="1"/>
  <c r="Y236" i="1" s="1"/>
  <c r="Y216" i="1"/>
  <c r="Y202" i="1"/>
  <c r="Y166" i="1"/>
  <c r="Y139" i="1"/>
  <c r="Y141" i="1" s="1"/>
  <c r="Y108" i="1"/>
  <c r="Y102" i="1"/>
  <c r="Y38" i="1"/>
  <c r="Y116" i="2"/>
  <c r="Y155" i="2" s="1"/>
  <c r="Y157" i="2" s="1"/>
  <c r="X179" i="1"/>
  <c r="Y86" i="1"/>
  <c r="Y231" i="2"/>
  <c r="Y35" i="2"/>
  <c r="Y54" i="1"/>
  <c r="Y79" i="1" s="1"/>
  <c r="Y252" i="1"/>
  <c r="Y253" i="1" s="1"/>
  <c r="Y268" i="1" s="1"/>
  <c r="Y297" i="1"/>
  <c r="Y156" i="1"/>
  <c r="Y91" i="1"/>
  <c r="Y69" i="1"/>
  <c r="Y71" i="1" s="1"/>
  <c r="Y13" i="1"/>
  <c r="Y82" i="2" l="1"/>
  <c r="Y156" i="2"/>
  <c r="Y158" i="2" s="1"/>
  <c r="Y159" i="2" s="1"/>
  <c r="Y122" i="1"/>
  <c r="Y81" i="2"/>
  <c r="Y413" i="2" s="1"/>
  <c r="D6" i="6" s="1"/>
  <c r="X416" i="2"/>
  <c r="Y141" i="4"/>
  <c r="J6" i="6" s="1"/>
  <c r="X414" i="2"/>
  <c r="C7" i="6" s="1"/>
  <c r="Y351" i="2"/>
  <c r="Y66" i="5"/>
  <c r="Y67" i="5"/>
  <c r="Y335" i="1"/>
  <c r="X57" i="3"/>
  <c r="X401" i="2"/>
  <c r="Y220" i="2"/>
  <c r="Y309" i="1"/>
  <c r="Y302" i="1"/>
  <c r="Y310" i="1" s="1"/>
  <c r="Y291" i="2"/>
  <c r="Y293" i="2" s="1"/>
  <c r="Y57" i="5"/>
  <c r="Y75" i="5" s="1"/>
  <c r="Y86" i="5" s="1"/>
  <c r="Y91" i="5" s="1"/>
  <c r="L8" i="6" s="1"/>
  <c r="Y76" i="5"/>
  <c r="X413" i="2"/>
  <c r="C6" i="6" s="1"/>
  <c r="X415" i="2"/>
  <c r="C8" i="6" s="1"/>
  <c r="C10" i="6" s="1"/>
  <c r="X139" i="3"/>
  <c r="Y312" i="1"/>
  <c r="Y124" i="1"/>
  <c r="X135" i="3"/>
  <c r="G6" i="6" s="1"/>
  <c r="Y81" i="1"/>
  <c r="Y16" i="4"/>
  <c r="Y72" i="5"/>
  <c r="Y74" i="5"/>
  <c r="Y176" i="1"/>
  <c r="Y169" i="1"/>
  <c r="Y177" i="1" s="1"/>
  <c r="Y179" i="1" s="1"/>
  <c r="X351" i="1"/>
  <c r="Y42" i="1"/>
  <c r="Y43" i="1"/>
  <c r="Y348" i="1" s="1"/>
  <c r="F6" i="6" s="1"/>
  <c r="Y41" i="3"/>
  <c r="Y56" i="3" s="1"/>
  <c r="Y84" i="5"/>
  <c r="Y89" i="5" s="1"/>
  <c r="L6" i="6" s="1"/>
  <c r="X85" i="2"/>
  <c r="Y75" i="4"/>
  <c r="Y77" i="4" s="1"/>
  <c r="X71" i="4"/>
  <c r="Y45" i="1"/>
  <c r="Y15" i="1"/>
  <c r="Y36" i="5"/>
  <c r="Y37" i="5"/>
  <c r="X350" i="1"/>
  <c r="E8" i="6" s="1"/>
  <c r="E10" i="6" s="1"/>
  <c r="X349" i="1"/>
  <c r="E7" i="6" s="1"/>
  <c r="M7" i="6" s="1"/>
  <c r="Y144" i="4"/>
  <c r="Y71" i="4"/>
  <c r="Y78" i="4" s="1"/>
  <c r="Y80" i="4" s="1"/>
  <c r="Y259" i="1"/>
  <c r="Y267" i="1" s="1"/>
  <c r="Y269" i="1" s="1"/>
  <c r="Y266" i="1"/>
  <c r="X92" i="5"/>
  <c r="X93" i="5" s="1"/>
  <c r="X133" i="4"/>
  <c r="X135" i="4" s="1"/>
  <c r="X77" i="4"/>
  <c r="Y41" i="5"/>
  <c r="Y68" i="5"/>
  <c r="X338" i="1"/>
  <c r="X352" i="1"/>
  <c r="X220" i="2"/>
  <c r="Y114" i="3"/>
  <c r="Y136" i="3" s="1"/>
  <c r="H7" i="6" s="1"/>
  <c r="Y107" i="3"/>
  <c r="Y115" i="3" s="1"/>
  <c r="Y137" i="3" s="1"/>
  <c r="H8" i="6" s="1"/>
  <c r="H10" i="6" s="1"/>
  <c r="Y292" i="2"/>
  <c r="Y415" i="2" s="1"/>
  <c r="D8" i="6" s="1"/>
  <c r="D10" i="6" s="1"/>
  <c r="X41" i="5"/>
  <c r="Y130" i="3"/>
  <c r="Y135" i="3" s="1"/>
  <c r="H6" i="6" s="1"/>
  <c r="Y142" i="4"/>
  <c r="J7" i="6" s="1"/>
  <c r="Y416" i="2"/>
  <c r="Y417" i="2" s="1"/>
  <c r="N6" i="6" l="1"/>
  <c r="Y349" i="1"/>
  <c r="F7" i="6" s="1"/>
  <c r="Y117" i="3"/>
  <c r="X143" i="4"/>
  <c r="Y351" i="1"/>
  <c r="Y47" i="1"/>
  <c r="Y350" i="1"/>
  <c r="F8" i="6" s="1"/>
  <c r="F10" i="6" s="1"/>
  <c r="Y130" i="1"/>
  <c r="Y352" i="1"/>
  <c r="Y353" i="1" s="1"/>
  <c r="Y294" i="2"/>
  <c r="Y414" i="2"/>
  <c r="D7" i="6" s="1"/>
  <c r="Y87" i="5"/>
  <c r="Y88" i="5" s="1"/>
  <c r="Y92" i="5" s="1"/>
  <c r="Y85" i="5"/>
  <c r="Y90" i="5" s="1"/>
  <c r="L7" i="6" s="1"/>
  <c r="X353" i="1"/>
  <c r="Y57" i="3"/>
  <c r="Y138" i="3"/>
  <c r="Y139" i="3" s="1"/>
  <c r="Y133" i="4"/>
  <c r="M6" i="6"/>
  <c r="X417" i="2"/>
  <c r="Y93" i="5" l="1"/>
  <c r="L9" i="6"/>
  <c r="N7" i="6"/>
  <c r="Y135" i="4"/>
  <c r="Y143" i="4"/>
  <c r="I8" i="6"/>
  <c r="I10" i="6" s="1"/>
  <c r="X145" i="4"/>
  <c r="N9" i="6" l="1"/>
  <c r="L10" i="6"/>
  <c r="J8" i="6"/>
  <c r="J10" i="6" s="1"/>
  <c r="Y145" i="4"/>
  <c r="M8" i="6"/>
  <c r="M10" i="6" s="1"/>
  <c r="N8" i="6" l="1"/>
  <c r="N10" i="6" s="1"/>
</calcChain>
</file>

<file path=xl/sharedStrings.xml><?xml version="1.0" encoding="utf-8"?>
<sst xmlns="http://schemas.openxmlformats.org/spreadsheetml/2006/main" count="2787" uniqueCount="212">
  <si>
    <t>Додаток 12а</t>
  </si>
  <si>
    <t>КЗ "Трапівський НВК "ЗОШ І-ІІІ ст.-ДНЗ"</t>
  </si>
  <si>
    <t>ІІ. Моніторинг якості здійснення освітнього процесу</t>
  </si>
  <si>
    <t>2.1. Рівень навчальної діяльності учнів</t>
  </si>
  <si>
    <t>2.1.3.1. Освітній моніторинг предметів природничо-математичного циклу 
(математика, алгебра, геометрія, біологія, географія, фізика, астрономія, хімія, екологія)</t>
  </si>
  <si>
    <t>УВАГА! НЕ ЗАПОВНЮВАТИ КЛІТИНКИ ВИДІЛЕНІ ЧЕРВОНИМ!!!</t>
  </si>
  <si>
    <t>№ 
з/п</t>
  </si>
  <si>
    <t>ПІБ учителя</t>
  </si>
  <si>
    <t>Навчальний рік</t>
  </si>
  <si>
    <t>Клас</t>
  </si>
  <si>
    <t>К-сть 
уч-нів</t>
  </si>
  <si>
    <t>Конт-роль</t>
  </si>
  <si>
    <t>Предмет</t>
  </si>
  <si>
    <t>Рівні</t>
  </si>
  <si>
    <t>І семестр</t>
  </si>
  <si>
    <t>Початковий</t>
  </si>
  <si>
    <t>Середній</t>
  </si>
  <si>
    <t>Достатній</t>
  </si>
  <si>
    <t>Високий</t>
  </si>
  <si>
    <t>Бали</t>
  </si>
  <si>
    <t>Середній 
бал</t>
  </si>
  <si>
    <t>Я/п</t>
  </si>
  <si>
    <t>%</t>
  </si>
  <si>
    <t>Лунгу І. В.</t>
  </si>
  <si>
    <t>2019/2020</t>
  </si>
  <si>
    <t>Математика</t>
  </si>
  <si>
    <t>Смірнова Ю.М.</t>
  </si>
  <si>
    <t>2020/2021</t>
  </si>
  <si>
    <t>Cмірнова Ю.М</t>
  </si>
  <si>
    <t>2021/2022</t>
  </si>
  <si>
    <t>Савчук С.С</t>
  </si>
  <si>
    <t>2018/2019</t>
  </si>
  <si>
    <t>3-А</t>
  </si>
  <si>
    <t>4-А</t>
  </si>
  <si>
    <t>Алєксєєнко М.І.</t>
  </si>
  <si>
    <t>5-А</t>
  </si>
  <si>
    <t>6-А</t>
  </si>
  <si>
    <t>3-Б</t>
  </si>
  <si>
    <t>4-Б</t>
  </si>
  <si>
    <t>5-Б</t>
  </si>
  <si>
    <t>Врємєнко П.А.</t>
  </si>
  <si>
    <t>6-Б</t>
  </si>
  <si>
    <t>2017/2018</t>
  </si>
  <si>
    <t>Корецька М.Ф.</t>
  </si>
  <si>
    <t>Врємємнко П.А.</t>
  </si>
  <si>
    <t>Кіосак І.О.</t>
  </si>
  <si>
    <t>2016/2017</t>
  </si>
  <si>
    <t>Вихристюк М.І.</t>
  </si>
  <si>
    <t>2015/2016</t>
  </si>
  <si>
    <t xml:space="preserve">Корецька М.Ф. </t>
  </si>
  <si>
    <t>Временко П.А.</t>
  </si>
  <si>
    <t>Алгебра</t>
  </si>
  <si>
    <t>Временко П.А</t>
  </si>
  <si>
    <t>Ількевич В.І.</t>
  </si>
  <si>
    <t>Зажиренко І.В</t>
  </si>
  <si>
    <t>Дадіжа М.Г</t>
  </si>
  <si>
    <t>Геометрія</t>
  </si>
  <si>
    <t>Зажиренко І.В.</t>
  </si>
  <si>
    <t>Лоза А.І.</t>
  </si>
  <si>
    <t>біологія</t>
  </si>
  <si>
    <t>Лисинюк Н.О.</t>
  </si>
  <si>
    <t>Лоза А.І</t>
  </si>
  <si>
    <t>Кальнєва А.І.</t>
  </si>
  <si>
    <t>Біологія</t>
  </si>
  <si>
    <t>Буза І.А</t>
  </si>
  <si>
    <t>Кальнєва А.І</t>
  </si>
  <si>
    <t xml:space="preserve">Лоза А. І. </t>
  </si>
  <si>
    <t>Карпова В.О.</t>
  </si>
  <si>
    <t>Кал.нєва А.І.</t>
  </si>
  <si>
    <t>Лоза А. І.</t>
  </si>
  <si>
    <t>Калюнєва А.І.</t>
  </si>
  <si>
    <t xml:space="preserve">Лоза А.І. </t>
  </si>
  <si>
    <t>Мащенко Л.П.</t>
  </si>
  <si>
    <t>Географія</t>
  </si>
  <si>
    <t>Літостанський С.В</t>
  </si>
  <si>
    <t>географія</t>
  </si>
  <si>
    <t>Мащенко Л.М.</t>
  </si>
  <si>
    <t>Мащенко Л. П.</t>
  </si>
  <si>
    <t>Фізика</t>
  </si>
  <si>
    <t>хімія</t>
  </si>
  <si>
    <t>Хімія</t>
  </si>
  <si>
    <t>Лунгу І.В.</t>
  </si>
  <si>
    <t>Природозн.</t>
  </si>
  <si>
    <t>Ярмолюк Н.О.</t>
  </si>
  <si>
    <t>Савчук С.С.</t>
  </si>
  <si>
    <t>Смірнова Ю. М.</t>
  </si>
  <si>
    <t>Економіка</t>
  </si>
  <si>
    <t>Астрономія</t>
  </si>
  <si>
    <t>Загальні показники по циклу</t>
  </si>
  <si>
    <t>РІЗНИЦЯ</t>
  </si>
  <si>
    <t xml:space="preserve"> </t>
  </si>
  <si>
    <t>Додаток 13а</t>
  </si>
  <si>
    <t>2.1.4.1. Освітній моніторинг предметів суспільно-гуманітарного циклу (українська мова та література, 
російська мова, англійська мова, зарубіжна література, історія, правознавство, людина і світ)</t>
  </si>
  <si>
    <t>Контроль</t>
  </si>
  <si>
    <t xml:space="preserve">І семестр </t>
  </si>
  <si>
    <t>Укр.мова</t>
  </si>
  <si>
    <t>Ярмолюк Н.О</t>
  </si>
  <si>
    <t>Ведута Н.М.</t>
  </si>
  <si>
    <t>2018/2020</t>
  </si>
  <si>
    <t>Самойлова О.О.</t>
  </si>
  <si>
    <t>Укр.Мова</t>
  </si>
  <si>
    <t>Укр. мова</t>
  </si>
  <si>
    <t>Укр мова</t>
  </si>
  <si>
    <t>Літостанський С.В.</t>
  </si>
  <si>
    <t>Вихристюк</t>
  </si>
  <si>
    <t>читання</t>
  </si>
  <si>
    <t>Літ.чит.</t>
  </si>
  <si>
    <t>Укр.літ</t>
  </si>
  <si>
    <t>Савчук С. С.</t>
  </si>
  <si>
    <t>Смірнова Ю.М</t>
  </si>
  <si>
    <t>Літ.чит</t>
  </si>
  <si>
    <t>Вихристюк  М.І.</t>
  </si>
  <si>
    <t xml:space="preserve">читання </t>
  </si>
  <si>
    <t>Укр. літ.</t>
  </si>
  <si>
    <t>Королюк Т.І.</t>
  </si>
  <si>
    <t>заруб. літ.</t>
  </si>
  <si>
    <t>Заруб. Літ</t>
  </si>
  <si>
    <t>Заруб.літ</t>
  </si>
  <si>
    <t>Літостанська І.О</t>
  </si>
  <si>
    <t>Заруб літ.</t>
  </si>
  <si>
    <t>Беседенко О.М.</t>
  </si>
  <si>
    <t>Куриленко М.М.</t>
  </si>
  <si>
    <t>Зар.літ</t>
  </si>
  <si>
    <t>Куриленко М.ІМ.</t>
  </si>
  <si>
    <t>Таїр О.М.</t>
  </si>
  <si>
    <t>заруб.літ</t>
  </si>
  <si>
    <t>Англ. мова</t>
  </si>
  <si>
    <t>ZZZ</t>
  </si>
  <si>
    <t>Козаченко Е.Г.</t>
  </si>
  <si>
    <t>Англ.мова</t>
  </si>
  <si>
    <t>6-б</t>
  </si>
  <si>
    <t>Анг.мова</t>
  </si>
  <si>
    <t>Козаченко Е. Г.</t>
  </si>
  <si>
    <t>Козаченко Е.Г</t>
  </si>
  <si>
    <t>Історія Укр</t>
  </si>
  <si>
    <t>Історія Укр.</t>
  </si>
  <si>
    <t>МащенкоЛ.П.</t>
  </si>
  <si>
    <t>Мащенко Л.П,</t>
  </si>
  <si>
    <t>Всесв. Істор</t>
  </si>
  <si>
    <t>Прав-ство</t>
  </si>
  <si>
    <t>Мащенко Л.П</t>
  </si>
  <si>
    <t>Гром освіта</t>
  </si>
  <si>
    <t>Люд і світ</t>
  </si>
  <si>
    <t>Різниця</t>
  </si>
  <si>
    <t>Додаток 14а</t>
  </si>
  <si>
    <t>2.1.5.1. Освітній моніторинг предметів фізкультурно-оздоровчого циклу 
(основи здоров’я, фізична культура, захист Вітчизни)</t>
  </si>
  <si>
    <t>Основи зд.</t>
  </si>
  <si>
    <t>Ляшан А.І.</t>
  </si>
  <si>
    <t xml:space="preserve">Алєксєєнко М. І. </t>
  </si>
  <si>
    <t>Вознюк Т.Ю</t>
  </si>
  <si>
    <t>Алєксєєнко М. І.</t>
  </si>
  <si>
    <t>фіз.культ.</t>
  </si>
  <si>
    <t>2 зарах</t>
  </si>
  <si>
    <t>Григориця М.В.</t>
  </si>
  <si>
    <t>3 зарах</t>
  </si>
  <si>
    <t>1 зарах</t>
  </si>
  <si>
    <t>Єфремов В. М.</t>
  </si>
  <si>
    <t xml:space="preserve">Фіз. культ. </t>
  </si>
  <si>
    <t>Рубанська І.О.</t>
  </si>
  <si>
    <t>фіз,культ,</t>
  </si>
  <si>
    <t>Меліхов М.В.</t>
  </si>
  <si>
    <t>Єфремов В.М.</t>
  </si>
  <si>
    <t>Григориця</t>
  </si>
  <si>
    <t>1 зарах, 3 н</t>
  </si>
  <si>
    <t>1 н/а</t>
  </si>
  <si>
    <t>4 зарах</t>
  </si>
  <si>
    <t>Єфрємов В.М.</t>
  </si>
  <si>
    <t>1 звільн</t>
  </si>
  <si>
    <t>Захист Укр.</t>
  </si>
  <si>
    <t>Захист Віт.</t>
  </si>
  <si>
    <t>Додаток 15а</t>
  </si>
  <si>
    <t>2.1.6.1. Освітній моніторинг предметів інформаційно-технологічного циклу 
(інформатика, трудове навчання, обслуговуюча праця, креслення)</t>
  </si>
  <si>
    <t>К-сть 
учнів</t>
  </si>
  <si>
    <t>Федорова О.О</t>
  </si>
  <si>
    <t>Інформатика</t>
  </si>
  <si>
    <t>5-а</t>
  </si>
  <si>
    <t>5-б</t>
  </si>
  <si>
    <t>Лукіна М.С.</t>
  </si>
  <si>
    <t xml:space="preserve">Лукіна М.С. </t>
  </si>
  <si>
    <t>Бондаренко Д.А.</t>
  </si>
  <si>
    <t>Матвєєва Н.В.</t>
  </si>
  <si>
    <t>Труд. навч.</t>
  </si>
  <si>
    <t>Труд.навч.</t>
  </si>
  <si>
    <t>Труд. Навч.</t>
  </si>
  <si>
    <t>Ляшан А.І</t>
  </si>
  <si>
    <t>Труд. навч.*</t>
  </si>
  <si>
    <t>Креслення</t>
  </si>
  <si>
    <t>Додаток 16а</t>
  </si>
  <si>
    <t>2.1.6.1. Освітній моніторинг предметів інформаційно-технологічного, естетичного циклу 
(інформатика, трудове навчання, обслуговуюча праця, художня культура, етика)</t>
  </si>
  <si>
    <t>Обр.мист.</t>
  </si>
  <si>
    <t xml:space="preserve">Обр. мист. </t>
  </si>
  <si>
    <t>Матвєєвва Н.В.</t>
  </si>
  <si>
    <t>Муз. мист.</t>
  </si>
  <si>
    <t>Літостанська І.О.</t>
  </si>
  <si>
    <t>Муз.мист</t>
  </si>
  <si>
    <t>Муз.мист.</t>
  </si>
  <si>
    <t>Таїр О. М.</t>
  </si>
  <si>
    <t>Бєла В.В,</t>
  </si>
  <si>
    <t xml:space="preserve">Муз.мист </t>
  </si>
  <si>
    <t>мистецтво</t>
  </si>
  <si>
    <t>Мистецтво</t>
  </si>
  <si>
    <t xml:space="preserve">Порівняльний моніторинг якості знань учнів з предметів  інваріантної складової за циклами у І семестрі </t>
  </si>
  <si>
    <t xml:space="preserve">Суспільно-гуманітарний </t>
  </si>
  <si>
    <t xml:space="preserve">Природничо-математичний </t>
  </si>
  <si>
    <t xml:space="preserve">Фізкультурно-оздоровчий </t>
  </si>
  <si>
    <t xml:space="preserve">Інформаційно-технологічний </t>
  </si>
  <si>
    <t xml:space="preserve">Художньо-естетичний </t>
  </si>
  <si>
    <t>Середній бал</t>
  </si>
  <si>
    <t>Якісний показник</t>
  </si>
  <si>
    <t>С.б.</t>
  </si>
  <si>
    <t xml:space="preserve">2018/2019 </t>
  </si>
  <si>
    <t>І семестр 2021/2022 навчального 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</si>
</sst>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7030A0"/>
      <name val="Arial Narrow"/>
      <family val="2"/>
      <charset val="204"/>
    </font>
    <font>
      <b/>
      <sz val="14"/>
      <color rgb="FF0070C0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E7"/>
      </patternFill>
    </fill>
    <fill>
      <patternFill patternType="solid">
        <fgColor rgb="FFC3D69B"/>
        <bgColor rgb="FFD7E4BD"/>
      </patternFill>
    </fill>
    <fill>
      <patternFill patternType="solid">
        <fgColor rgb="FFCCCCFF"/>
        <bgColor rgb="FFD9D9D9"/>
      </patternFill>
    </fill>
    <fill>
      <patternFill patternType="solid">
        <fgColor rgb="FFFFFF99"/>
        <bgColor rgb="FFFFFFE7"/>
      </patternFill>
    </fill>
    <fill>
      <patternFill patternType="solid">
        <fgColor rgb="FFD7E4BD"/>
        <bgColor rgb="FFD9D9D9"/>
      </patternFill>
    </fill>
    <fill>
      <patternFill patternType="solid">
        <fgColor rgb="FFDCE6F2"/>
        <bgColor rgb="FFE0E8F5"/>
      </patternFill>
    </fill>
    <fill>
      <patternFill patternType="solid">
        <fgColor rgb="FFFFFFE7"/>
        <bgColor rgb="FFFFFFFF"/>
      </patternFill>
    </fill>
    <fill>
      <patternFill patternType="solid">
        <fgColor rgb="FFF2DCDB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4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top"/>
    </xf>
    <xf numFmtId="164" fontId="4" fillId="3" borderId="2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164" fontId="4" fillId="5" borderId="2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top"/>
    </xf>
    <xf numFmtId="164" fontId="4" fillId="6" borderId="2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center" vertical="top"/>
    </xf>
    <xf numFmtId="164" fontId="4" fillId="4" borderId="1" xfId="0" applyNumberFormat="1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 wrapText="1"/>
    </xf>
    <xf numFmtId="1" fontId="4" fillId="6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1" fontId="4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top"/>
    </xf>
    <xf numFmtId="164" fontId="4" fillId="7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 wrapText="1"/>
    </xf>
    <xf numFmtId="164" fontId="4" fillId="6" borderId="2" xfId="0" applyNumberFormat="1" applyFont="1" applyFill="1" applyBorder="1" applyAlignment="1">
      <alignment horizontal="center" vertical="top"/>
    </xf>
    <xf numFmtId="164" fontId="4" fillId="5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center" vertical="top"/>
    </xf>
    <xf numFmtId="164" fontId="4" fillId="5" borderId="2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top" wrapText="1"/>
    </xf>
    <xf numFmtId="1" fontId="4" fillId="7" borderId="1" xfId="0" applyNumberFormat="1" applyFont="1" applyFill="1" applyBorder="1" applyAlignment="1">
      <alignment horizontal="center" vertical="top"/>
    </xf>
    <xf numFmtId="164" fontId="4" fillId="5" borderId="2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4" fillId="4" borderId="2" xfId="0" applyNumberFormat="1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7" borderId="1" xfId="0" applyFont="1" applyFill="1" applyBorder="1"/>
    <xf numFmtId="164" fontId="5" fillId="3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4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1" fontId="4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top" wrapText="1"/>
    </xf>
    <xf numFmtId="0" fontId="0" fillId="0" borderId="1" xfId="0" applyBorder="1"/>
    <xf numFmtId="164" fontId="4" fillId="0" borderId="1" xfId="0" applyNumberFormat="1" applyFont="1" applyBorder="1"/>
    <xf numFmtId="0" fontId="4" fillId="0" borderId="1" xfId="0" applyFont="1" applyBorder="1" applyAlignment="1">
      <alignment vertical="top"/>
    </xf>
    <xf numFmtId="0" fontId="5" fillId="2" borderId="1" xfId="0" applyFont="1" applyFill="1" applyBorder="1"/>
    <xf numFmtId="1" fontId="4" fillId="5" borderId="1" xfId="0" applyNumberFormat="1" applyFont="1" applyFill="1" applyBorder="1" applyAlignment="1">
      <alignment horizontal="center" vertical="top"/>
    </xf>
    <xf numFmtId="164" fontId="4" fillId="6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center" vertical="top"/>
    </xf>
    <xf numFmtId="2" fontId="4" fillId="6" borderId="2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/>
    </xf>
    <xf numFmtId="164" fontId="4" fillId="8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left" vertical="top"/>
    </xf>
    <xf numFmtId="0" fontId="4" fillId="9" borderId="1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vertical="top"/>
    </xf>
    <xf numFmtId="1" fontId="4" fillId="9" borderId="1" xfId="0" applyNumberFormat="1" applyFont="1" applyFill="1" applyBorder="1" applyAlignment="1">
      <alignment horizontal="center" vertical="top"/>
    </xf>
    <xf numFmtId="164" fontId="4" fillId="9" borderId="1" xfId="0" applyNumberFormat="1" applyFont="1" applyFill="1" applyBorder="1" applyAlignment="1">
      <alignment horizontal="center" vertical="top"/>
    </xf>
    <xf numFmtId="164" fontId="4" fillId="9" borderId="2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/>
    </xf>
    <xf numFmtId="164" fontId="4" fillId="5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/>
    </xf>
    <xf numFmtId="0" fontId="4" fillId="7" borderId="1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/>
    </xf>
    <xf numFmtId="0" fontId="0" fillId="3" borderId="1" xfId="0" applyFont="1" applyFill="1" applyBorder="1"/>
    <xf numFmtId="0" fontId="4" fillId="8" borderId="1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7" borderId="2" xfId="0" applyFont="1" applyFill="1" applyBorder="1" applyAlignment="1">
      <alignment vertical="top"/>
    </xf>
    <xf numFmtId="1" fontId="4" fillId="7" borderId="2" xfId="0" applyNumberFormat="1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 wrapText="1"/>
    </xf>
    <xf numFmtId="1" fontId="4" fillId="4" borderId="2" xfId="0" applyNumberFormat="1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6" borderId="2" xfId="0" applyFont="1" applyFill="1" applyBorder="1" applyAlignment="1">
      <alignment horizontal="left" vertical="top"/>
    </xf>
    <xf numFmtId="1" fontId="4" fillId="6" borderId="2" xfId="0" applyNumberFormat="1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64" fontId="4" fillId="7" borderId="2" xfId="0" applyNumberFormat="1" applyFont="1" applyFill="1" applyBorder="1" applyAlignment="1">
      <alignment horizontal="center" vertical="top"/>
    </xf>
    <xf numFmtId="164" fontId="0" fillId="0" borderId="0" xfId="0" applyNumberFormat="1" applyBorder="1" applyAlignment="1">
      <alignment horizontal="center" vertical="top"/>
    </xf>
    <xf numFmtId="164" fontId="4" fillId="8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top"/>
    </xf>
    <xf numFmtId="164" fontId="11" fillId="4" borderId="2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164" fontId="10" fillId="11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64" fontId="8" fillId="1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10" fillId="4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78787"/>
      <rgbColor rgb="FF9999FF"/>
      <rgbColor rgb="FF7030A0"/>
      <rgbColor rgb="FFFFFFE7"/>
      <rgbColor rgb="FFE0E8F5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D9D9D9"/>
      <rgbColor rgb="FFFF99CC"/>
      <rgbColor rgb="FFCC99FF"/>
      <rgbColor rgb="FFF2DCDB"/>
      <rgbColor rgb="FF3366FF"/>
      <rgbColor rgb="FF33CCCC"/>
      <rgbColor rgb="FF9BBB59"/>
      <rgbColor rgb="FFFFCC00"/>
      <rgbColor rgb="FFFF9900"/>
      <rgbColor rgb="FFFF6600"/>
      <rgbColor rgb="FF4F81BD"/>
      <rgbColor rgb="FFC3D69B"/>
      <rgbColor rgb="FF003366"/>
      <rgbColor rgb="FF339966"/>
      <rgbColor rgb="FF003300"/>
      <rgbColor rgb="FF333300"/>
      <rgbColor rgb="FF993300"/>
      <rgbColor rgb="FFC0504D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uk-UA" sz="1800" b="1" strike="noStrike" spc="-1">
                <a:solidFill>
                  <a:srgbClr val="000000"/>
                </a:solidFill>
                <a:latin typeface="Calibri"/>
              </a:rPr>
              <a:t>С.б. Гуманітарний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F6C-4669-BC3E-1804AAFD9A5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F6C-4669-BC3E-1804AAFD9A57}"/>
              </c:ext>
            </c:extLst>
          </c:dPt>
          <c:dLbls>
            <c:dLbl>
              <c:idx val="0"/>
              <c:layout>
                <c:manualLayout>
                  <c:x val="-8.6505190311418796E-3"/>
                  <c:y val="0.21296296296296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C-4669-BC3E-1804AAFD9A57}"/>
                </c:ext>
              </c:extLst>
            </c:dLbl>
            <c:dLbl>
              <c:idx val="1"/>
              <c:layout>
                <c:manualLayout>
                  <c:x val="-2.8835063437139602E-3"/>
                  <c:y val="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C-4669-BC3E-1804AAFD9A57}"/>
                </c:ext>
              </c:extLst>
            </c:dLbl>
            <c:dLbl>
              <c:idx val="2"/>
              <c:layout>
                <c:manualLayout>
                  <c:x val="0"/>
                  <c:y val="0.132790872583498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B-456F-A7A8-5EF5D04B8A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порівняння!$B$7:$B$9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порівняння!$C$7:$C$9</c:f>
              <c:numCache>
                <c:formatCode>0.0</c:formatCode>
                <c:ptCount val="3"/>
                <c:pt idx="0">
                  <c:v>6.451571741621799</c:v>
                </c:pt>
                <c:pt idx="1">
                  <c:v>6.4174925375198777</c:v>
                </c:pt>
                <c:pt idx="2">
                  <c:v>5.5071642597688726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6C-4669-BC3E-1804AAFD9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77282"/>
        <c:axId val="4805673"/>
        <c:axId val="0"/>
      </c:bar3DChart>
      <c:catAx>
        <c:axId val="827728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4805673"/>
        <c:crosses val="autoZero"/>
        <c:auto val="1"/>
        <c:lblAlgn val="ctr"/>
        <c:lblOffset val="100"/>
        <c:noMultiLvlLbl val="0"/>
      </c:catAx>
      <c:valAx>
        <c:axId val="480567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8277282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solidFill>
      <a:srgbClr val="9BBB59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інфо!$A$3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6D-4977-AB44-31CF83EC4CA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A6D-4977-AB44-31CF83EC4CA3}"/>
              </c:ext>
            </c:extLst>
          </c:dPt>
          <c:dLbls>
            <c:dLbl>
              <c:idx val="0"/>
              <c:layout>
                <c:manualLayout>
                  <c:x val="-2.7777777777777801E-3"/>
                  <c:y val="7.8703703703703706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D-4977-AB44-31CF83EC4CA3}"/>
                </c:ext>
              </c:extLst>
            </c:dLbl>
            <c:dLbl>
              <c:idx val="1"/>
              <c:layout>
                <c:manualLayout>
                  <c:x val="5.5555555555555601E-3"/>
                  <c:y val="0.189814814814814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D-4977-AB44-31CF83EC4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інфо!$B$1:$C$2</c:f>
              <c:multiLvlStrCache>
                <c:ptCount val="2"/>
                <c:lvl>
                  <c:pt idx="0">
                    <c:v>С.б.</c:v>
                  </c:pt>
                  <c:pt idx="1">
                    <c:v>Я/п</c:v>
                  </c:pt>
                </c:lvl>
                <c:lvl>
                  <c:pt idx="0">
                    <c:v>Інформаційно-технологічний </c:v>
                  </c:pt>
                </c:lvl>
              </c:multiLvlStrCache>
            </c:multiLvlStrRef>
          </c:cat>
          <c:val>
            <c:numRef>
              <c:f>інфо!$B$3:$C$3</c:f>
              <c:numCache>
                <c:formatCode>0.0</c:formatCode>
                <c:ptCount val="2"/>
                <c:pt idx="0">
                  <c:v>7.2</c:v>
                </c:pt>
                <c:pt idx="1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6D-4977-AB44-31CF83EC4CA3}"/>
            </c:ext>
          </c:extLst>
        </c:ser>
        <c:ser>
          <c:idx val="1"/>
          <c:order val="1"/>
          <c:tx>
            <c:strRef>
              <c:f>інфо!$A$4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6D-4977-AB44-31CF83EC4CA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A6D-4977-AB44-31CF83EC4CA3}"/>
              </c:ext>
            </c:extLst>
          </c:dPt>
          <c:dLbls>
            <c:dLbl>
              <c:idx val="0"/>
              <c:layout>
                <c:manualLayout>
                  <c:x val="-2.7777777777777801E-3"/>
                  <c:y val="6.94444444444445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D-4977-AB44-31CF83EC4CA3}"/>
                </c:ext>
              </c:extLst>
            </c:dLbl>
            <c:dLbl>
              <c:idx val="1"/>
              <c:layout>
                <c:manualLayout>
                  <c:x val="2.7777777777777801E-3"/>
                  <c:y val="0.166666666666666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D-4977-AB44-31CF83EC4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інфо!$B$1:$C$2</c:f>
              <c:multiLvlStrCache>
                <c:ptCount val="2"/>
                <c:lvl>
                  <c:pt idx="0">
                    <c:v>С.б.</c:v>
                  </c:pt>
                  <c:pt idx="1">
                    <c:v>Я/п</c:v>
                  </c:pt>
                </c:lvl>
                <c:lvl>
                  <c:pt idx="0">
                    <c:v>Інформаційно-технологічний </c:v>
                  </c:pt>
                </c:lvl>
              </c:multiLvlStrCache>
            </c:multiLvlStrRef>
          </c:cat>
          <c:val>
            <c:numRef>
              <c:f>інфо!$B$4:$C$4</c:f>
              <c:numCache>
                <c:formatCode>0.0</c:formatCode>
                <c:ptCount val="2"/>
                <c:pt idx="0">
                  <c:v>7.6</c:v>
                </c:pt>
                <c:pt idx="1">
                  <c:v>69.900000000000006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6D-4977-AB44-31CF83EC4CA3}"/>
            </c:ext>
          </c:extLst>
        </c:ser>
        <c:ser>
          <c:idx val="2"/>
          <c:order val="2"/>
          <c:tx>
            <c:strRef>
              <c:f>інфо!$A$5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5.918305163730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0E-42BB-99CF-F97168CC4D7B}"/>
                </c:ext>
              </c:extLst>
            </c:dLbl>
            <c:dLbl>
              <c:idx val="1"/>
              <c:layout>
                <c:manualLayout>
                  <c:x val="0"/>
                  <c:y val="0.14112881544279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0E-42BB-99CF-F97168CC4D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інфо!$B$1:$C$2</c:f>
              <c:multiLvlStrCache>
                <c:ptCount val="2"/>
                <c:lvl>
                  <c:pt idx="0">
                    <c:v>С.б.</c:v>
                  </c:pt>
                  <c:pt idx="1">
                    <c:v>Я/п</c:v>
                  </c:pt>
                </c:lvl>
                <c:lvl>
                  <c:pt idx="0">
                    <c:v>Інформаційно-технологічний </c:v>
                  </c:pt>
                </c:lvl>
              </c:multiLvlStrCache>
            </c:multiLvlStrRef>
          </c:cat>
          <c:val>
            <c:numRef>
              <c:f>інфо!$B$5:$C$5</c:f>
              <c:numCache>
                <c:formatCode>0.0</c:formatCode>
                <c:ptCount val="2"/>
                <c:pt idx="0">
                  <c:v>6.7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3-4C81-A417-83B173CDA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601474"/>
        <c:axId val="326781"/>
        <c:axId val="0"/>
      </c:bar3DChart>
      <c:catAx>
        <c:axId val="6260147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326781"/>
        <c:crosses val="autoZero"/>
        <c:auto val="1"/>
        <c:lblAlgn val="ctr"/>
        <c:lblOffset val="100"/>
        <c:noMultiLvlLbl val="0"/>
      </c:catAx>
      <c:valAx>
        <c:axId val="32678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62601474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>
        <a:alphaModFix amt="34000"/>
      </a:blip>
      <a:tile/>
    </a:blip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С.Б.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A7-481B-9C80-DB59F40D17C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AA7-481B-9C80-DB59F40D17CF}"/>
              </c:ext>
            </c:extLst>
          </c:dPt>
          <c:dLbls>
            <c:dLbl>
              <c:idx val="0"/>
              <c:layout>
                <c:manualLayout>
                  <c:x val="-1.38888888888889E-2"/>
                  <c:y val="0.17129629629629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A7-481B-9C80-DB59F40D17CF}"/>
                </c:ext>
              </c:extLst>
            </c:dLbl>
            <c:dLbl>
              <c:idx val="1"/>
              <c:layout>
                <c:manualLayout>
                  <c:x val="-2.7777777777777801E-3"/>
                  <c:y val="0.3379629629629640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A7-481B-9C80-DB59F40D17CF}"/>
                </c:ext>
              </c:extLst>
            </c:dLbl>
            <c:dLbl>
              <c:idx val="2"/>
              <c:layout>
                <c:manualLayout>
                  <c:x val="0"/>
                  <c:y val="0.105316898945533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3D-440F-9680-177843DF9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інфо!$A$3:$A$5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інфо!$B$3:$B$5</c:f>
              <c:numCache>
                <c:formatCode>0.0</c:formatCode>
                <c:ptCount val="3"/>
                <c:pt idx="0">
                  <c:v>7.2</c:v>
                </c:pt>
                <c:pt idx="1">
                  <c:v>7.6</c:v>
                </c:pt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A7-481B-9C80-DB59F40D1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54059"/>
        <c:axId val="11339695"/>
        <c:axId val="0"/>
      </c:bar3DChart>
      <c:catAx>
        <c:axId val="8595405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11339695"/>
        <c:crosses val="autoZero"/>
        <c:auto val="1"/>
        <c:lblAlgn val="ctr"/>
        <c:lblOffset val="100"/>
        <c:noMultiLvlLbl val="0"/>
      </c:catAx>
      <c:valAx>
        <c:axId val="11339695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85954059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>
        <a:alphaModFix amt="53000"/>
      </a:blip>
      <a:tile/>
    </a:blip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Я/п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C2-48CA-BCD5-20F6AEB70F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C2-48CA-BCD5-20F6AEB70F07}"/>
              </c:ext>
            </c:extLst>
          </c:dPt>
          <c:dLbls>
            <c:dLbl>
              <c:idx val="0"/>
              <c:layout>
                <c:manualLayout>
                  <c:x val="-1.6666666666666701E-2"/>
                  <c:y val="0.203703703703704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C2-48CA-BCD5-20F6AEB70F07}"/>
                </c:ext>
              </c:extLst>
            </c:dLbl>
            <c:dLbl>
              <c:idx val="1"/>
              <c:layout>
                <c:manualLayout>
                  <c:x val="-5.5555555555555601E-3"/>
                  <c:y val="0.162037037037037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C2-48CA-BCD5-20F6AEB70F07}"/>
                </c:ext>
              </c:extLst>
            </c:dLbl>
            <c:dLbl>
              <c:idx val="2"/>
              <c:layout>
                <c:manualLayout>
                  <c:x val="0"/>
                  <c:y val="0.11905388576451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D7-42B4-9374-F16BB3FBA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інфо!$A$3:$A$4</c:f>
              <c:strCache>
                <c:ptCount val="2"/>
                <c:pt idx="0">
                  <c:v>2019/2020</c:v>
                </c:pt>
                <c:pt idx="1">
                  <c:v>2020/2021</c:v>
                </c:pt>
              </c:strCache>
            </c:strRef>
          </c:cat>
          <c:val>
            <c:numRef>
              <c:f>інфо!$C$3:$C$5</c:f>
              <c:numCache>
                <c:formatCode>0.0</c:formatCode>
                <c:ptCount val="3"/>
                <c:pt idx="0">
                  <c:v>74.7</c:v>
                </c:pt>
                <c:pt idx="1">
                  <c:v>69.900000000000006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C2-48CA-BCD5-20F6AEB70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256706"/>
        <c:axId val="6081260"/>
        <c:axId val="0"/>
      </c:bar3DChart>
      <c:catAx>
        <c:axId val="3125670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6081260"/>
        <c:crosses val="autoZero"/>
        <c:auto val="1"/>
        <c:lblAlgn val="ctr"/>
        <c:lblOffset val="100"/>
        <c:noMultiLvlLbl val="0"/>
      </c:catAx>
      <c:valAx>
        <c:axId val="608126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31256706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>
        <a:alphaModFix amt="58000"/>
      </a:blip>
      <a:tile/>
    </a:blip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художній!$A$3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200-4368-9EA2-2B31FE2A468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00-4368-9EA2-2B31FE2A4686}"/>
              </c:ext>
            </c:extLst>
          </c:dPt>
          <c:dLbls>
            <c:dLbl>
              <c:idx val="0"/>
              <c:layout>
                <c:manualLayout>
                  <c:x val="-2.5960539979231301E-3"/>
                  <c:y val="7.887090078870899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00-4368-9EA2-2B31FE2A4686}"/>
                </c:ext>
              </c:extLst>
            </c:dLbl>
            <c:dLbl>
              <c:idx val="1"/>
              <c:layout>
                <c:manualLayout>
                  <c:x val="-5.1921079958463104E-3"/>
                  <c:y val="0.141137401411374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00-4368-9EA2-2B31FE2A4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художній!$B$1:$C$2</c:f>
              <c:multiLvlStrCache>
                <c:ptCount val="2"/>
                <c:lvl>
                  <c:pt idx="0">
                    <c:v>С.б.</c:v>
                  </c:pt>
                  <c:pt idx="1">
                    <c:v>Я/п</c:v>
                  </c:pt>
                </c:lvl>
                <c:lvl>
                  <c:pt idx="0">
                    <c:v>Художньо-естетичний </c:v>
                  </c:pt>
                </c:lvl>
              </c:multiLvlStrCache>
            </c:multiLvlStrRef>
          </c:cat>
          <c:val>
            <c:numRef>
              <c:f>художній!$B$3:$C$3</c:f>
              <c:numCache>
                <c:formatCode>0.0</c:formatCode>
                <c:ptCount val="2"/>
                <c:pt idx="0">
                  <c:v>8.3000000000000007</c:v>
                </c:pt>
                <c:pt idx="1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0-4368-9EA2-2B31FE2A4686}"/>
            </c:ext>
          </c:extLst>
        </c:ser>
        <c:ser>
          <c:idx val="1"/>
          <c:order val="1"/>
          <c:tx>
            <c:strRef>
              <c:f>художній!$A$4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200-4368-9EA2-2B31FE2A468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200-4368-9EA2-2B31FE2A4686}"/>
              </c:ext>
            </c:extLst>
          </c:dPt>
          <c:dLbls>
            <c:dLbl>
              <c:idx val="0"/>
              <c:layout>
                <c:manualLayout>
                  <c:x val="-2.59605399792316E-3"/>
                  <c:y val="7.887090078870899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200-4368-9EA2-2B31FE2A4686}"/>
                </c:ext>
              </c:extLst>
            </c:dLbl>
            <c:dLbl>
              <c:idx val="1"/>
              <c:layout>
                <c:manualLayout>
                  <c:x val="-1.03842159916926E-2"/>
                  <c:y val="0.149439601494396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200-4368-9EA2-2B31FE2A4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художній!$B$1:$C$2</c:f>
              <c:multiLvlStrCache>
                <c:ptCount val="2"/>
                <c:lvl>
                  <c:pt idx="0">
                    <c:v>С.б.</c:v>
                  </c:pt>
                  <c:pt idx="1">
                    <c:v>Я/п</c:v>
                  </c:pt>
                </c:lvl>
                <c:lvl>
                  <c:pt idx="0">
                    <c:v>Художньо-естетичний </c:v>
                  </c:pt>
                </c:lvl>
              </c:multiLvlStrCache>
            </c:multiLvlStrRef>
          </c:cat>
          <c:val>
            <c:numRef>
              <c:f>художній!$B$4:$C$4</c:f>
              <c:numCache>
                <c:formatCode>0.0</c:formatCode>
                <c:ptCount val="2"/>
                <c:pt idx="0">
                  <c:v>8.1999999999999993</c:v>
                </c:pt>
                <c:pt idx="1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00-4368-9EA2-2B31FE2A4686}"/>
            </c:ext>
          </c:extLst>
        </c:ser>
        <c:ser>
          <c:idx val="2"/>
          <c:order val="2"/>
          <c:tx>
            <c:strRef>
              <c:f>художній!$A$5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5.718934013858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16-4865-98F3-A6A9A24983BC}"/>
                </c:ext>
              </c:extLst>
            </c:dLbl>
            <c:dLbl>
              <c:idx val="1"/>
              <c:layout>
                <c:manualLayout>
                  <c:x val="0"/>
                  <c:y val="9.8038868809004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16-4865-98F3-A6A9A24983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художній!$B$1:$C$2</c:f>
              <c:multiLvlStrCache>
                <c:ptCount val="2"/>
                <c:lvl>
                  <c:pt idx="0">
                    <c:v>С.б.</c:v>
                  </c:pt>
                  <c:pt idx="1">
                    <c:v>Я/п</c:v>
                  </c:pt>
                </c:lvl>
                <c:lvl>
                  <c:pt idx="0">
                    <c:v>Художньо-естетичний </c:v>
                  </c:pt>
                </c:lvl>
              </c:multiLvlStrCache>
            </c:multiLvlStrRef>
          </c:cat>
          <c:val>
            <c:numRef>
              <c:f>художній!$B$5:$C$5</c:f>
              <c:numCache>
                <c:formatCode>0.0</c:formatCode>
                <c:ptCount val="2"/>
                <c:pt idx="0">
                  <c:v>4.4000000000000004</c:v>
                </c:pt>
                <c:pt idx="1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B3-4B41-9350-75AB3D85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3563"/>
        <c:axId val="36898782"/>
        <c:axId val="0"/>
      </c:bar3DChart>
      <c:catAx>
        <c:axId val="75435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36898782"/>
        <c:crosses val="autoZero"/>
        <c:auto val="1"/>
        <c:lblAlgn val="ctr"/>
        <c:lblOffset val="100"/>
        <c:noMultiLvlLbl val="0"/>
      </c:catAx>
      <c:valAx>
        <c:axId val="3689878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7543563"/>
        <c:crosses val="autoZero"/>
        <c:crossBetween val="between"/>
      </c:valAx>
    </c:plotArea>
    <c:legend>
      <c:legendPos val="r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>
        <a:alphaModFix amt="63000"/>
      </a:blip>
      <a:tile/>
    </a:blip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с.б.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599-4443-B145-3D2E02F7CD4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599-4443-B145-3D2E02F7CD4A}"/>
              </c:ext>
            </c:extLst>
          </c:dPt>
          <c:dLbls>
            <c:dLbl>
              <c:idx val="0"/>
              <c:layout>
                <c:manualLayout>
                  <c:x val="-2.7777777777777801E-3"/>
                  <c:y val="0.199074074074073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99-4443-B145-3D2E02F7CD4A}"/>
                </c:ext>
              </c:extLst>
            </c:dLbl>
            <c:dLbl>
              <c:idx val="1"/>
              <c:layout>
                <c:manualLayout>
                  <c:x val="-2.7777777777777801E-3"/>
                  <c:y val="0.152777777777778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99-4443-B145-3D2E02F7CD4A}"/>
                </c:ext>
              </c:extLst>
            </c:dLbl>
            <c:dLbl>
              <c:idx val="2"/>
              <c:layout>
                <c:manualLayout>
                  <c:x val="0"/>
                  <c:y val="0.12348857937715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D5-424F-924E-65EA58078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художній!$A$3:$A$4</c:f>
              <c:strCache>
                <c:ptCount val="2"/>
                <c:pt idx="0">
                  <c:v>2019/2020</c:v>
                </c:pt>
                <c:pt idx="1">
                  <c:v>2020/2021</c:v>
                </c:pt>
              </c:strCache>
            </c:strRef>
          </c:cat>
          <c:val>
            <c:numRef>
              <c:f>художній!$B$3:$B$5</c:f>
              <c:numCache>
                <c:formatCode>0.0</c:formatCode>
                <c:ptCount val="3"/>
                <c:pt idx="0">
                  <c:v>8.3000000000000007</c:v>
                </c:pt>
                <c:pt idx="1">
                  <c:v>8.1999999999999993</c:v>
                </c:pt>
                <c:pt idx="2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99-4443-B145-3D2E02F7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67907"/>
        <c:axId val="1071970"/>
        <c:axId val="0"/>
      </c:bar3DChart>
      <c:catAx>
        <c:axId val="8116790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1071970"/>
        <c:crosses val="autoZero"/>
        <c:auto val="1"/>
        <c:lblAlgn val="ctr"/>
        <c:lblOffset val="100"/>
        <c:noMultiLvlLbl val="0"/>
      </c:catAx>
      <c:valAx>
        <c:axId val="107197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81167907"/>
        <c:crosses val="autoZero"/>
        <c:crossBetween val="between"/>
      </c:valAx>
    </c:plotArea>
    <c:legend>
      <c:legendPos val="r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pattFill prst="wdUpDiag">
      <a:fgClr>
        <a:srgbClr val="9BBB59"/>
      </a:fgClr>
      <a:bgClr>
        <a:srgbClr val="FFFFFF"/>
      </a:bgClr>
    </a:patt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Я/п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5BA-41F2-97B2-5000CCB5B5F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5BA-41F2-97B2-5000CCB5B5F4}"/>
              </c:ext>
            </c:extLst>
          </c:dPt>
          <c:dLbls>
            <c:dLbl>
              <c:idx val="0"/>
              <c:layout>
                <c:manualLayout>
                  <c:x val="2.7777777777777801E-3"/>
                  <c:y val="0.22222222222222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BA-41F2-97B2-5000CCB5B5F4}"/>
                </c:ext>
              </c:extLst>
            </c:dLbl>
            <c:dLbl>
              <c:idx val="1"/>
              <c:layout>
                <c:manualLayout>
                  <c:x val="-2.7777777777777801E-3"/>
                  <c:y val="0.208333333333333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BA-41F2-97B2-5000CCB5B5F4}"/>
                </c:ext>
              </c:extLst>
            </c:dLbl>
            <c:dLbl>
              <c:idx val="2"/>
              <c:layout>
                <c:manualLayout>
                  <c:x val="2.9900623981289273E-3"/>
                  <c:y val="0.114474890158188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16-422B-B445-977E16FE8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художній!$A$3:$A$5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художній!$C$3:$C$5</c:f>
              <c:numCache>
                <c:formatCode>0.0</c:formatCode>
                <c:ptCount val="3"/>
                <c:pt idx="0">
                  <c:v>77.400000000000006</c:v>
                </c:pt>
                <c:pt idx="1">
                  <c:v>61.4</c:v>
                </c:pt>
                <c:pt idx="2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BA-41F2-97B2-5000CCB5B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82756"/>
        <c:axId val="55620978"/>
        <c:axId val="0"/>
      </c:bar3DChart>
      <c:catAx>
        <c:axId val="453827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55620978"/>
        <c:crosses val="autoZero"/>
        <c:auto val="1"/>
        <c:lblAlgn val="ctr"/>
        <c:lblOffset val="100"/>
        <c:noMultiLvlLbl val="0"/>
      </c:catAx>
      <c:valAx>
        <c:axId val="5562097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45382756"/>
        <c:crosses val="autoZero"/>
        <c:crossBetween val="between"/>
      </c:valAx>
    </c:plotArea>
    <c:legend>
      <c:legendPos val="r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pattFill prst="horz">
      <a:fgClr>
        <a:srgbClr val="9BBB59"/>
      </a:fgClr>
      <a:bgClr>
        <a:srgbClr val="FFFFFF"/>
      </a:bgClr>
    </a:patt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загальне!$A$3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1900434533323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25-42B0-8125-84FFD8AAB554}"/>
                </c:ext>
              </c:extLst>
            </c:dLbl>
            <c:dLbl>
              <c:idx val="1"/>
              <c:layout>
                <c:manualLayout>
                  <c:x val="-6.2002442929940768E-17"/>
                  <c:y val="7.785065179998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25-42B0-8125-84FFD8AAB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загальне!$B$1:$C$1</c:f>
              <c:strCache>
                <c:ptCount val="2"/>
                <c:pt idx="0">
                  <c:v>Середній бал</c:v>
                </c:pt>
                <c:pt idx="1">
                  <c:v>Якісний показник</c:v>
                </c:pt>
              </c:strCache>
            </c:strRef>
          </c:cat>
          <c:val>
            <c:numRef>
              <c:f>загальне!$B$3:$C$3</c:f>
              <c:numCache>
                <c:formatCode>0.0</c:formatCode>
                <c:ptCount val="2"/>
                <c:pt idx="0">
                  <c:v>7.2</c:v>
                </c:pt>
                <c:pt idx="1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0-4780-85C7-F9905850DC3A}"/>
            </c:ext>
          </c:extLst>
        </c:ser>
        <c:ser>
          <c:idx val="1"/>
          <c:order val="1"/>
          <c:tx>
            <c:strRef>
              <c:f>загальне!$A$4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6.2280521439987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25-42B0-8125-84FFD8AAB554}"/>
                </c:ext>
              </c:extLst>
            </c:dLbl>
            <c:dLbl>
              <c:idx val="1"/>
              <c:layout>
                <c:manualLayout>
                  <c:x val="0"/>
                  <c:y val="8.5635716979983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25-42B0-8125-84FFD8AAB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загальне!$B$1:$C$1</c:f>
              <c:strCache>
                <c:ptCount val="2"/>
                <c:pt idx="0">
                  <c:v>Середній бал</c:v>
                </c:pt>
                <c:pt idx="1">
                  <c:v>Якісний показник</c:v>
                </c:pt>
              </c:strCache>
            </c:strRef>
          </c:cat>
          <c:val>
            <c:numRef>
              <c:f>загальне!$B$4:$C$4</c:f>
              <c:numCache>
                <c:formatCode>0.0</c:formatCode>
                <c:ptCount val="2"/>
                <c:pt idx="0">
                  <c:v>7.2</c:v>
                </c:pt>
                <c:pt idx="1">
                  <c:v>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0-4780-85C7-F9905850DC3A}"/>
            </c:ext>
          </c:extLst>
        </c:ser>
        <c:ser>
          <c:idx val="2"/>
          <c:order val="2"/>
          <c:tx>
            <c:strRef>
              <c:f>загальне!$A$5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909952505668828E-3"/>
                  <c:y val="5.7090477986655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25-42B0-8125-84FFD8AAB554}"/>
                </c:ext>
              </c:extLst>
            </c:dLbl>
            <c:dLbl>
              <c:idx val="1"/>
              <c:layout>
                <c:manualLayout>
                  <c:x val="-1.2400488585988154E-16"/>
                  <c:y val="7.785065179998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25-42B0-8125-84FFD8AAB5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загальне!$B$1:$C$1</c:f>
              <c:strCache>
                <c:ptCount val="2"/>
                <c:pt idx="0">
                  <c:v>Середній бал</c:v>
                </c:pt>
                <c:pt idx="1">
                  <c:v>Якісний показник</c:v>
                </c:pt>
              </c:strCache>
            </c:strRef>
          </c:cat>
          <c:val>
            <c:numRef>
              <c:f>загальне!$B$5:$C$5</c:f>
              <c:numCache>
                <c:formatCode>0.0</c:formatCode>
                <c:ptCount val="2"/>
                <c:pt idx="0">
                  <c:v>5.4</c:v>
                </c:pt>
                <c:pt idx="1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1-4D7B-A9A5-927484F9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0069"/>
        <c:axId val="4707149"/>
        <c:axId val="0"/>
      </c:bar3DChart>
      <c:catAx>
        <c:axId val="433006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4707149"/>
        <c:crosses val="autoZero"/>
        <c:auto val="1"/>
        <c:lblAlgn val="ctr"/>
        <c:lblOffset val="100"/>
        <c:noMultiLvlLbl val="0"/>
      </c:catAx>
      <c:valAx>
        <c:axId val="470714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4330069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pattFill prst="openDmnd">
      <a:fgClr>
        <a:srgbClr val="8EB4E3"/>
      </a:fgClr>
      <a:bgClr>
        <a:srgbClr val="FFFFFF"/>
      </a:bgClr>
    </a:patt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uk-UA" sz="1800" b="1" strike="noStrike" spc="-1">
                <a:solidFill>
                  <a:srgbClr val="000000"/>
                </a:solidFill>
                <a:latin typeface="Calibri"/>
              </a:rPr>
              <a:t>Я/п Гуманітарний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порівняння!$B$7:$B$9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порівняння!$D$7:$D$9</c:f>
              <c:numCache>
                <c:formatCode>0.0</c:formatCode>
                <c:ptCount val="3"/>
                <c:pt idx="0">
                  <c:v>54.985155690461752</c:v>
                </c:pt>
                <c:pt idx="1">
                  <c:v>55.492278363913918</c:v>
                </c:pt>
                <c:pt idx="2">
                  <c:v>43.499233064725992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202-980F-49E6E0CF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784680"/>
        <c:axId val="82657811"/>
        <c:axId val="0"/>
      </c:bar3DChart>
      <c:catAx>
        <c:axId val="9978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82657811"/>
        <c:crosses val="autoZero"/>
        <c:auto val="1"/>
        <c:lblAlgn val="ctr"/>
        <c:lblOffset val="100"/>
        <c:noMultiLvlLbl val="0"/>
      </c:catAx>
      <c:valAx>
        <c:axId val="8265781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99784680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solidFill>
      <a:srgbClr val="9BBB59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8.4775264989306112E-2"/>
          <c:y val="5.0544691986449911E-2"/>
          <c:w val="0.7041143771592131"/>
          <c:h val="0.835406592224831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B9-469E-8D9F-293ECAF0D3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B9-469E-8D9F-293ECAF0D354}"/>
              </c:ext>
            </c:extLst>
          </c:dPt>
          <c:dLbls>
            <c:dLbl>
              <c:idx val="0"/>
              <c:layout>
                <c:manualLayout>
                  <c:x val="-2.7777777777777801E-3"/>
                  <c:y val="8.7962962962963104E-2"/>
                </c:manualLayout>
              </c:layout>
              <c:spPr>
                <a:solidFill>
                  <a:schemeClr val="accent1"/>
                </a:solidFill>
                <a:ln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wrap="none"/>
                <a:lstStyle/>
                <a:p>
                  <a:pPr>
                    <a:defRPr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76B9-469E-8D9F-293ECAF0D354}"/>
                </c:ext>
              </c:extLst>
            </c:dLbl>
            <c:dLbl>
              <c:idx val="1"/>
              <c:layout>
                <c:manualLayout>
                  <c:x val="2.7777777777777801E-3"/>
                  <c:y val="0.226851851851852"/>
                </c:manualLayout>
              </c:layout>
              <c:spPr>
                <a:solidFill>
                  <a:schemeClr val="accent1"/>
                </a:solidFill>
                <a:ln w="127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  <a:miter lim="800000"/>
                </a:ln>
                <a:effectLst/>
              </c:spPr>
              <c:txPr>
                <a:bodyPr wrap="none"/>
                <a:lstStyle/>
                <a:p>
                  <a:pPr>
                    <a:defRPr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6B9-469E-8D9F-293ECAF0D354}"/>
                </c:ext>
              </c:extLst>
            </c:dLbl>
            <c:spPr>
              <a:solidFill>
                <a:schemeClr val="accent1"/>
              </a:solidFill>
              <a:ln w="1270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:ln>
              <a:effectLst/>
            </c:spPr>
            <c:txPr>
              <a:bodyPr wrap="none"/>
              <a:lstStyle/>
              <a:p>
                <a:pPr>
                  <a:defRPr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порівняння!$C$7:$D$7</c:f>
              <c:numCache>
                <c:formatCode>0.0</c:formatCode>
                <c:ptCount val="2"/>
                <c:pt idx="0">
                  <c:v>6.451571741621799</c:v>
                </c:pt>
                <c:pt idx="1">
                  <c:v>54.985155690461752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B9-469E-8D9F-293ECAF0D354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6B9-469E-8D9F-293ECAF0D3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6B9-469E-8D9F-293ECAF0D354}"/>
              </c:ext>
            </c:extLst>
          </c:dPt>
          <c:dLbls>
            <c:dLbl>
              <c:idx val="0"/>
              <c:layout>
                <c:manualLayout>
                  <c:x val="0"/>
                  <c:y val="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9-469E-8D9F-293ECAF0D354}"/>
                </c:ext>
              </c:extLst>
            </c:dLbl>
            <c:dLbl>
              <c:idx val="1"/>
              <c:layout>
                <c:manualLayout>
                  <c:x val="-2.7777777777777801E-3"/>
                  <c:y val="0.236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B9-469E-8D9F-293ECAF0D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порівняння!$C$8:$D$8</c:f>
              <c:numCache>
                <c:formatCode>0.0</c:formatCode>
                <c:ptCount val="2"/>
                <c:pt idx="0">
                  <c:v>6.4174925375198777</c:v>
                </c:pt>
                <c:pt idx="1">
                  <c:v>55.492278363913918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B9-469E-8D9F-293ECAF0D354}"/>
            </c:ext>
          </c:extLst>
        </c:ser>
        <c:ser>
          <c:idx val="2"/>
          <c:order val="2"/>
          <c:invertIfNegative val="0"/>
          <c:dLbls>
            <c:dLbl>
              <c:idx val="0"/>
              <c:layout>
                <c:manualLayout>
                  <c:x val="0"/>
                  <c:y val="8.6498306239133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D-4630-B992-2D79436F1ACF}"/>
                </c:ext>
              </c:extLst>
            </c:dLbl>
            <c:dLbl>
              <c:idx val="1"/>
              <c:layout>
                <c:manualLayout>
                  <c:x val="8.6385527499279555E-3"/>
                  <c:y val="0.12747118814188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D-4630-B992-2D79436F1A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порівняння!$C$9:$D$9</c:f>
              <c:numCache>
                <c:formatCode>0.0</c:formatCode>
                <c:ptCount val="2"/>
                <c:pt idx="0">
                  <c:v>5.5071642597688726</c:v>
                </c:pt>
                <c:pt idx="1">
                  <c:v>43.499233064725992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8-4F5B-AB39-5CBAC5CE9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60640"/>
        <c:axId val="72988672"/>
        <c:axId val="0"/>
      </c:bar3DChart>
      <c:catAx>
        <c:axId val="6186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72988672"/>
        <c:crosses val="autoZero"/>
        <c:auto val="1"/>
        <c:lblAlgn val="ctr"/>
        <c:lblOffset val="100"/>
        <c:noMultiLvlLbl val="0"/>
      </c:catAx>
      <c:valAx>
        <c:axId val="7298867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61860640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solidFill>
      <a:srgbClr val="9BBB59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математичний!$A$3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24-4755-84C9-324AA9236F4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124-4755-84C9-324AA9236F4A}"/>
              </c:ext>
            </c:extLst>
          </c:dPt>
          <c:dLbls>
            <c:dLbl>
              <c:idx val="0"/>
              <c:layout>
                <c:manualLayout>
                  <c:x val="-8.3335520559930203E-3"/>
                  <c:y val="0.10185185185185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4-4755-84C9-324AA9236F4A}"/>
                </c:ext>
              </c:extLst>
            </c:dLbl>
            <c:dLbl>
              <c:idx val="1"/>
              <c:layout>
                <c:manualLayout>
                  <c:x val="-5.5555555555555601E-3"/>
                  <c:y val="0.236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4-4755-84C9-324AA9236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математичний!$B$3:$C$3</c:f>
              <c:numCache>
                <c:formatCode>0.0</c:formatCode>
                <c:ptCount val="2"/>
                <c:pt idx="0">
                  <c:v>6.1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24-4755-84C9-324AA9236F4A}"/>
            </c:ext>
          </c:extLst>
        </c:ser>
        <c:ser>
          <c:idx val="1"/>
          <c:order val="1"/>
          <c:tx>
            <c:strRef>
              <c:f>математичний!$A$4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124-4755-84C9-324AA9236F4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124-4755-84C9-324AA9236F4A}"/>
              </c:ext>
            </c:extLst>
          </c:dPt>
          <c:dLbls>
            <c:dLbl>
              <c:idx val="0"/>
              <c:layout>
                <c:manualLayout>
                  <c:x val="0"/>
                  <c:y val="8.7962962962963104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24-4755-84C9-324AA9236F4A}"/>
                </c:ext>
              </c:extLst>
            </c:dLbl>
            <c:dLbl>
              <c:idx val="1"/>
              <c:layout>
                <c:manualLayout>
                  <c:x val="-2.7777777777777801E-3"/>
                  <c:y val="0.166666666666666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24-4755-84C9-324AA9236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математичний!$B$4:$C$4</c:f>
              <c:numCache>
                <c:formatCode>0.0</c:formatCode>
                <c:ptCount val="2"/>
                <c:pt idx="0">
                  <c:v>6.8</c:v>
                </c:pt>
                <c:pt idx="1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24-4755-84C9-324AA9236F4A}"/>
            </c:ext>
          </c:extLst>
        </c:ser>
        <c:ser>
          <c:idx val="2"/>
          <c:order val="2"/>
          <c:tx>
            <c:strRef>
              <c:f>математичний!$A$5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7.7393221371856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3B-4A23-8F1C-5D6B1F4E3D48}"/>
                </c:ext>
              </c:extLst>
            </c:dLbl>
            <c:dLbl>
              <c:idx val="1"/>
              <c:layout>
                <c:manualLayout>
                  <c:x val="2.8517498741411707E-3"/>
                  <c:y val="0.132023730575520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B-4A23-8F1C-5D6B1F4E3D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математичний!$B$5:$C$5</c:f>
              <c:numCache>
                <c:formatCode>0.0</c:formatCode>
                <c:ptCount val="2"/>
                <c:pt idx="0">
                  <c:v>4.2</c:v>
                </c:pt>
                <c:pt idx="1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70-4394-B1EA-825BF43EC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7497"/>
        <c:axId val="82180824"/>
        <c:axId val="0"/>
      </c:bar3DChart>
      <c:catAx>
        <c:axId val="790749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82180824"/>
        <c:crosses val="autoZero"/>
        <c:auto val="1"/>
        <c:lblAlgn val="ctr"/>
        <c:lblOffset val="100"/>
        <c:noMultiLvlLbl val="0"/>
      </c:catAx>
      <c:valAx>
        <c:axId val="8218082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7907497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gradFill>
      <a:gsLst>
        <a:gs pos="0">
          <a:srgbClr val="9BBB59"/>
        </a:gs>
        <a:gs pos="100000">
          <a:srgbClr val="FFFFFF"/>
        </a:gs>
      </a:gsLst>
      <a:lin ang="5400000"/>
    </a:gra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Середній бал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32-48DA-89E8-E9ED4D1C569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32-48DA-89E8-E9ED4D1C569F}"/>
              </c:ext>
            </c:extLst>
          </c:dPt>
          <c:dLbls>
            <c:dLbl>
              <c:idx val="0"/>
              <c:layout>
                <c:manualLayout>
                  <c:x val="-1.1111111111111099E-2"/>
                  <c:y val="0.148148148148148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32-48DA-89E8-E9ED4D1C569F}"/>
                </c:ext>
              </c:extLst>
            </c:dLbl>
            <c:dLbl>
              <c:idx val="1"/>
              <c:layout>
                <c:manualLayout>
                  <c:x val="-8.3333333333333402E-3"/>
                  <c:y val="0.263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32-48DA-89E8-E9ED4D1C569F}"/>
                </c:ext>
              </c:extLst>
            </c:dLbl>
            <c:dLbl>
              <c:idx val="2"/>
              <c:layout>
                <c:manualLayout>
                  <c:x val="0"/>
                  <c:y val="0.12363288137084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62-41B3-BF9F-533F6DAD7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математичний!$A$3:$A$5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математичний!$B$3:$B$5</c:f>
              <c:numCache>
                <c:formatCode>0.0</c:formatCode>
                <c:ptCount val="3"/>
                <c:pt idx="0">
                  <c:v>6.1</c:v>
                </c:pt>
                <c:pt idx="1">
                  <c:v>6.8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32-48DA-89E8-E9ED4D1C5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83089"/>
        <c:axId val="15543402"/>
        <c:axId val="0"/>
      </c:bar3DChart>
      <c:catAx>
        <c:axId val="5588308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15543402"/>
        <c:crosses val="autoZero"/>
        <c:auto val="1"/>
        <c:lblAlgn val="ctr"/>
        <c:lblOffset val="100"/>
        <c:noMultiLvlLbl val="0"/>
      </c:catAx>
      <c:valAx>
        <c:axId val="1554340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55883089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gradFill>
      <a:gsLst>
        <a:gs pos="0">
          <a:srgbClr val="E0E8F5"/>
        </a:gs>
        <a:gs pos="100000">
          <a:srgbClr val="9BBB59"/>
        </a:gs>
      </a:gsLst>
      <a:lin ang="2700000"/>
    </a:gra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Я/п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0F6-4177-BF50-5B4A2034481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0F6-4177-BF50-5B4A20344816}"/>
              </c:ext>
            </c:extLst>
          </c:dPt>
          <c:dLbls>
            <c:dLbl>
              <c:idx val="0"/>
              <c:layout>
                <c:manualLayout>
                  <c:x val="2.7777777777777801E-3"/>
                  <c:y val="0.2916666666666670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F6-4177-BF50-5B4A20344816}"/>
                </c:ext>
              </c:extLst>
            </c:dLbl>
            <c:dLbl>
              <c:idx val="1"/>
              <c:layout>
                <c:manualLayout>
                  <c:x val="-1.6666666666666701E-2"/>
                  <c:y val="0.25462962962962998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F6-4177-BF50-5B4A20344816}"/>
                </c:ext>
              </c:extLst>
            </c:dLbl>
            <c:dLbl>
              <c:idx val="2"/>
              <c:layout>
                <c:manualLayout>
                  <c:x val="-1.0943338950168517E-16"/>
                  <c:y val="0.18294604352171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D3-44A5-9355-A03B6E2BE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математичний!$A$3:$A$5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математичний!$C$3:$C$5</c:f>
              <c:numCache>
                <c:formatCode>0.0</c:formatCode>
                <c:ptCount val="3"/>
                <c:pt idx="0">
                  <c:v>46</c:v>
                </c:pt>
                <c:pt idx="1">
                  <c:v>37.6</c:v>
                </c:pt>
                <c:pt idx="2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6-4177-BF50-5B4A20344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068558"/>
        <c:axId val="6187804"/>
        <c:axId val="0"/>
      </c:bar3DChart>
      <c:catAx>
        <c:axId val="3806855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6187804"/>
        <c:crosses val="autoZero"/>
        <c:auto val="1"/>
        <c:lblAlgn val="ctr"/>
        <c:lblOffset val="100"/>
        <c:noMultiLvlLbl val="0"/>
      </c:catAx>
      <c:valAx>
        <c:axId val="618780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38068558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B8-4C39-A7B1-D243F5D8B7D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B8-4C39-A7B1-D243F5D8B7DD}"/>
              </c:ext>
            </c:extLst>
          </c:dPt>
          <c:dLbls>
            <c:dLbl>
              <c:idx val="0"/>
              <c:layout>
                <c:manualLayout>
                  <c:x val="-2.7777777777777801E-3"/>
                  <c:y val="8.3333333333333301E-2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8-4C39-A7B1-D243F5D8B7DD}"/>
                </c:ext>
              </c:extLst>
            </c:dLbl>
            <c:dLbl>
              <c:idx val="1"/>
              <c:layout>
                <c:manualLayout>
                  <c:x val="-2.7778343435988988E-3"/>
                  <c:y val="8.5645869553528223E-2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8-4C39-A7B1-D243F5D8B7DD}"/>
                </c:ext>
              </c:extLst>
            </c:dLbl>
            <c:dLbl>
              <c:idx val="2"/>
              <c:layout>
                <c:manualLayout>
                  <c:x val="0"/>
                  <c:y val="7.284067893821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AD-4C3A-9BFC-680621D5FCA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фізкульт.!$B$3:$B$5</c:f>
              <c:numCache>
                <c:formatCode>0.0</c:formatCode>
                <c:ptCount val="3"/>
                <c:pt idx="0">
                  <c:v>8.1</c:v>
                </c:pt>
                <c:pt idx="1">
                  <c:v>7.2</c:v>
                </c:pt>
                <c:pt idx="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B8-4C39-A7B1-D243F5D8B7DD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7B8-4C39-A7B1-D243F5D8B7D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7B8-4C39-A7B1-D243F5D8B7DD}"/>
              </c:ext>
            </c:extLst>
          </c:dPt>
          <c:dLbls>
            <c:dLbl>
              <c:idx val="0"/>
              <c:layout>
                <c:manualLayout>
                  <c:x val="-8.3333333333333402E-3"/>
                  <c:y val="8.3333333333333301E-2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B8-4C39-A7B1-D243F5D8B7DD}"/>
                </c:ext>
              </c:extLst>
            </c:dLbl>
            <c:dLbl>
              <c:idx val="1"/>
              <c:layout>
                <c:manualLayout>
                  <c:x val="2.7777777777777801E-3"/>
                  <c:y val="0.19907407407407399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B8-4C39-A7B1-D243F5D8B7DD}"/>
                </c:ext>
              </c:extLst>
            </c:dLbl>
            <c:dLbl>
              <c:idx val="2"/>
              <c:layout>
                <c:manualLayout>
                  <c:x val="-1.0536205232287302E-16"/>
                  <c:y val="0.14112881544279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AD-4C3A-9BFC-680621D5FCA8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фізкульт.!$C$3:$C$5</c:f>
              <c:numCache>
                <c:formatCode>0.0</c:formatCode>
                <c:ptCount val="3"/>
                <c:pt idx="0">
                  <c:v>76.599999999999994</c:v>
                </c:pt>
                <c:pt idx="1">
                  <c:v>72.3</c:v>
                </c:pt>
                <c:pt idx="2">
                  <c:v>56.4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B8-4C39-A7B1-D243F5D8B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76541"/>
        <c:axId val="91574972"/>
        <c:axId val="0"/>
      </c:bar3DChart>
      <c:catAx>
        <c:axId val="5776541"/>
        <c:scaling>
          <c:orientation val="minMax"/>
        </c:scaling>
        <c:delete val="0"/>
        <c:axPos val="b"/>
        <c:numFmt formatCode="[$-422]dd/mm/yyyy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91574972"/>
        <c:crosses val="autoZero"/>
        <c:auto val="1"/>
        <c:lblAlgn val="ctr"/>
        <c:lblOffset val="100"/>
        <c:noMultiLvlLbl val="0"/>
      </c:catAx>
      <c:valAx>
        <c:axId val="9157497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5776541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pattFill prst="lgGrid">
      <a:fgClr>
        <a:srgbClr val="9BBB59"/>
      </a:fgClr>
      <a:bgClr>
        <a:srgbClr val="FFFFFF"/>
      </a:bgClr>
    </a:patt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С.б.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84-42A3-ABC1-A1547363A85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84-42A3-ABC1-A1547363A852}"/>
              </c:ext>
            </c:extLst>
          </c:dPt>
          <c:dLbls>
            <c:dLbl>
              <c:idx val="0"/>
              <c:layout>
                <c:manualLayout>
                  <c:x val="-5.5555555555555601E-3"/>
                  <c:y val="0.203703703703704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84-42A3-ABC1-A1547363A852}"/>
                </c:ext>
              </c:extLst>
            </c:dLbl>
            <c:dLbl>
              <c:idx val="1"/>
              <c:layout>
                <c:manualLayout>
                  <c:x val="-2.7777777777777801E-3"/>
                  <c:y val="0.15277777777777801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84-42A3-ABC1-A1547363A852}"/>
                </c:ext>
              </c:extLst>
            </c:dLbl>
            <c:dLbl>
              <c:idx val="2"/>
              <c:layout>
                <c:manualLayout>
                  <c:x val="0"/>
                  <c:y val="0.14194886379615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EB-40FA-BF57-6E1D26200C2C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фізкульт.!$A$3:$A$5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фізкульт.!$B$3:$B$5</c:f>
              <c:numCache>
                <c:formatCode>0.0</c:formatCode>
                <c:ptCount val="3"/>
                <c:pt idx="0">
                  <c:v>8.1</c:v>
                </c:pt>
                <c:pt idx="1">
                  <c:v>7.2</c:v>
                </c:pt>
                <c:pt idx="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84-42A3-ABC1-A1547363A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00352"/>
        <c:axId val="16053849"/>
        <c:axId val="0"/>
      </c:bar3DChart>
      <c:catAx>
        <c:axId val="16500352"/>
        <c:scaling>
          <c:orientation val="minMax"/>
        </c:scaling>
        <c:delete val="0"/>
        <c:axPos val="b"/>
        <c:numFmt formatCode="[$-422]dd/mm/yyyy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16053849"/>
        <c:crosses val="autoZero"/>
        <c:auto val="1"/>
        <c:lblAlgn val="ctr"/>
        <c:lblOffset val="100"/>
        <c:noMultiLvlLbl val="0"/>
      </c:catAx>
      <c:valAx>
        <c:axId val="1605384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16500352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pattFill prst="wdUpDiag">
      <a:fgClr>
        <a:srgbClr val="9BBB59"/>
      </a:fgClr>
      <a:bgClr>
        <a:srgbClr val="FFFFFF"/>
      </a:bgClr>
    </a:patt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ru-RU" sz="1800" b="1" strike="noStrike" spc="-1">
                <a:solidFill>
                  <a:srgbClr val="000000"/>
                </a:solidFill>
                <a:latin typeface="Calibri"/>
              </a:rPr>
              <a:t>Я/п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034-427C-8CF9-56CD626620D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034-427C-8CF9-56CD626620DD}"/>
              </c:ext>
            </c:extLst>
          </c:dPt>
          <c:dLbls>
            <c:dLbl>
              <c:idx val="0"/>
              <c:layout>
                <c:manualLayout>
                  <c:x val="-2.7777777777777801E-3"/>
                  <c:y val="0.20833333333333301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34-427C-8CF9-56CD626620DD}"/>
                </c:ext>
              </c:extLst>
            </c:dLbl>
            <c:dLbl>
              <c:idx val="1"/>
              <c:layout>
                <c:manualLayout>
                  <c:x val="-8.3333333333333402E-3"/>
                  <c:y val="0.16666666666666699"/>
                </c:manualLayout>
              </c:layout>
              <c:numFmt formatCode="0.0" sourceLinked="0"/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34-427C-8CF9-56CD626620DD}"/>
                </c:ext>
              </c:extLst>
            </c:dLbl>
            <c:dLbl>
              <c:idx val="2"/>
              <c:layout>
                <c:manualLayout>
                  <c:x val="0"/>
                  <c:y val="0.118914928289112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C2-4DF9-A856-7B3DDB086BC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фізкульт.!$A$3:$A$5</c:f>
              <c:strCache>
                <c:ptCount val="3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</c:strCache>
            </c:strRef>
          </c:cat>
          <c:val>
            <c:numRef>
              <c:f>фізкульт.!$C$3:$C$5</c:f>
              <c:numCache>
                <c:formatCode>0.0</c:formatCode>
                <c:ptCount val="3"/>
                <c:pt idx="0">
                  <c:v>76.599999999999994</c:v>
                </c:pt>
                <c:pt idx="1">
                  <c:v>72.3</c:v>
                </c:pt>
                <c:pt idx="2">
                  <c:v>56.4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4-427C-8CF9-56CD62662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49103"/>
        <c:axId val="48408148"/>
        <c:axId val="0"/>
      </c:bar3DChart>
      <c:catAx>
        <c:axId val="19149103"/>
        <c:scaling>
          <c:orientation val="minMax"/>
        </c:scaling>
        <c:delete val="0"/>
        <c:axPos val="b"/>
        <c:numFmt formatCode="[$-422]dd/mm/yyyy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48408148"/>
        <c:crosses val="autoZero"/>
        <c:auto val="1"/>
        <c:lblAlgn val="ctr"/>
        <c:lblOffset val="100"/>
        <c:noMultiLvlLbl val="0"/>
      </c:catAx>
      <c:valAx>
        <c:axId val="4840814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uk-UA"/>
          </a:p>
        </c:txPr>
        <c:crossAx val="19149103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uk-UA"/>
        </a:p>
      </c:txPr>
    </c:legend>
    <c:plotVisOnly val="1"/>
    <c:dispBlanksAs val="gap"/>
    <c:showDLblsOverMax val="1"/>
  </c:chart>
  <c:spPr>
    <a:pattFill prst="openDmnd">
      <a:fgClr>
        <a:srgbClr val="9BBB59"/>
      </a:fgClr>
      <a:bgClr>
        <a:srgbClr val="FFFFFF"/>
      </a:bgClr>
    </a:patt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30600</xdr:colOff>
      <xdr:row>0</xdr:row>
      <xdr:rowOff>15120</xdr:rowOff>
    </xdr:from>
    <xdr:to>
      <xdr:col>12</xdr:col>
      <xdr:colOff>165600</xdr:colOff>
      <xdr:row>13</xdr:row>
      <xdr:rowOff>106326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205920</xdr:colOff>
      <xdr:row>0</xdr:row>
      <xdr:rowOff>0</xdr:rowOff>
    </xdr:from>
    <xdr:to>
      <xdr:col>19</xdr:col>
      <xdr:colOff>516240</xdr:colOff>
      <xdr:row>13</xdr:row>
      <xdr:rowOff>95886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152280</xdr:colOff>
      <xdr:row>6</xdr:row>
      <xdr:rowOff>38160</xdr:rowOff>
    </xdr:from>
    <xdr:to>
      <xdr:col>4</xdr:col>
      <xdr:colOff>249120</xdr:colOff>
      <xdr:row>21</xdr:row>
      <xdr:rowOff>36000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68760</xdr:colOff>
      <xdr:row>6</xdr:row>
      <xdr:rowOff>49680</xdr:rowOff>
    </xdr:from>
    <xdr:to>
      <xdr:col>3</xdr:col>
      <xdr:colOff>493200</xdr:colOff>
      <xdr:row>21</xdr:row>
      <xdr:rowOff>47520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525960</xdr:colOff>
      <xdr:row>0</xdr:row>
      <xdr:rowOff>19080</xdr:rowOff>
    </xdr:from>
    <xdr:to>
      <xdr:col>11</xdr:col>
      <xdr:colOff>218880</xdr:colOff>
      <xdr:row>13</xdr:row>
      <xdr:rowOff>110286</xdr:rowOff>
    </xdr:to>
    <xdr:graphicFrame macro="">
      <xdr:nvGraphicFramePr>
        <xdr:cNvPr id="4" name="Диаграмма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304920</xdr:colOff>
      <xdr:row>0</xdr:row>
      <xdr:rowOff>57240</xdr:rowOff>
    </xdr:from>
    <xdr:to>
      <xdr:col>19</xdr:col>
      <xdr:colOff>5640</xdr:colOff>
      <xdr:row>13</xdr:row>
      <xdr:rowOff>151687</xdr:rowOff>
    </xdr:to>
    <xdr:graphicFrame macro="">
      <xdr:nvGraphicFramePr>
        <xdr:cNvPr id="5" name="Диаграмма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95294</xdr:colOff>
      <xdr:row>6</xdr:row>
      <xdr:rowOff>176209</xdr:rowOff>
    </xdr:from>
    <xdr:to>
      <xdr:col>4</xdr:col>
      <xdr:colOff>321734</xdr:colOff>
      <xdr:row>21</xdr:row>
      <xdr:rowOff>174049</xdr:rowOff>
    </xdr:to>
    <xdr:graphicFrame macro="">
      <xdr:nvGraphicFramePr>
        <xdr:cNvPr id="6" name="Диаграмма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434520</xdr:colOff>
      <xdr:row>0</xdr:row>
      <xdr:rowOff>41760</xdr:rowOff>
    </xdr:from>
    <xdr:to>
      <xdr:col>12</xdr:col>
      <xdr:colOff>127440</xdr:colOff>
      <xdr:row>13</xdr:row>
      <xdr:rowOff>132966</xdr:rowOff>
    </xdr:to>
    <xdr:graphicFrame macro="">
      <xdr:nvGraphicFramePr>
        <xdr:cNvPr id="7" name="Диаграмма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266760</xdr:colOff>
      <xdr:row>0</xdr:row>
      <xdr:rowOff>79920</xdr:rowOff>
    </xdr:from>
    <xdr:to>
      <xdr:col>20</xdr:col>
      <xdr:colOff>210</xdr:colOff>
      <xdr:row>13</xdr:row>
      <xdr:rowOff>174367</xdr:rowOff>
    </xdr:to>
    <xdr:graphicFrame macro="">
      <xdr:nvGraphicFramePr>
        <xdr:cNvPr id="8" name="Диаграмма 3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23040</xdr:colOff>
      <xdr:row>6</xdr:row>
      <xdr:rowOff>26640</xdr:rowOff>
    </xdr:from>
    <xdr:to>
      <xdr:col>3</xdr:col>
      <xdr:colOff>127440</xdr:colOff>
      <xdr:row>21</xdr:row>
      <xdr:rowOff>24480</xdr:rowOff>
    </xdr:to>
    <xdr:graphicFrame macro="">
      <xdr:nvGraphicFramePr>
        <xdr:cNvPr id="9" name="Диаграмма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182880</xdr:colOff>
      <xdr:row>0</xdr:row>
      <xdr:rowOff>11520</xdr:rowOff>
    </xdr:from>
    <xdr:to>
      <xdr:col>10</xdr:col>
      <xdr:colOff>485640</xdr:colOff>
      <xdr:row>13</xdr:row>
      <xdr:rowOff>102726</xdr:rowOff>
    </xdr:to>
    <xdr:graphicFrame macro="">
      <xdr:nvGraphicFramePr>
        <xdr:cNvPr id="10" name="Диаграмма 2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533520</xdr:colOff>
      <xdr:row>0</xdr:row>
      <xdr:rowOff>41760</xdr:rowOff>
    </xdr:from>
    <xdr:to>
      <xdr:col>18</xdr:col>
      <xdr:colOff>226440</xdr:colOff>
      <xdr:row>13</xdr:row>
      <xdr:rowOff>132966</xdr:rowOff>
    </xdr:to>
    <xdr:graphicFrame macro="">
      <xdr:nvGraphicFramePr>
        <xdr:cNvPr id="11" name="Диаграмма 3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30600</xdr:colOff>
      <xdr:row>6</xdr:row>
      <xdr:rowOff>11520</xdr:rowOff>
    </xdr:from>
    <xdr:to>
      <xdr:col>5</xdr:col>
      <xdr:colOff>173160</xdr:colOff>
      <xdr:row>22</xdr:row>
      <xdr:rowOff>142560</xdr:rowOff>
    </xdr:to>
    <xdr:graphicFrame macro="">
      <xdr:nvGraphicFramePr>
        <xdr:cNvPr id="12" name="Диаграмма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198000</xdr:colOff>
      <xdr:row>0</xdr:row>
      <xdr:rowOff>87480</xdr:rowOff>
    </xdr:from>
    <xdr:to>
      <xdr:col>12</xdr:col>
      <xdr:colOff>500760</xdr:colOff>
      <xdr:row>13</xdr:row>
      <xdr:rowOff>181927</xdr:rowOff>
    </xdr:to>
    <xdr:graphicFrame macro="">
      <xdr:nvGraphicFramePr>
        <xdr:cNvPr id="13" name="Диаграмма 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556200</xdr:colOff>
      <xdr:row>0</xdr:row>
      <xdr:rowOff>26640</xdr:rowOff>
    </xdr:from>
    <xdr:to>
      <xdr:col>20</xdr:col>
      <xdr:colOff>249120</xdr:colOff>
      <xdr:row>13</xdr:row>
      <xdr:rowOff>117846</xdr:rowOff>
    </xdr:to>
    <xdr:graphicFrame macro="">
      <xdr:nvGraphicFramePr>
        <xdr:cNvPr id="14" name="Диаграмма 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175320</xdr:colOff>
      <xdr:row>0</xdr:row>
      <xdr:rowOff>87480</xdr:rowOff>
    </xdr:from>
    <xdr:to>
      <xdr:col>16</xdr:col>
      <xdr:colOff>284656</xdr:colOff>
      <xdr:row>25</xdr:row>
      <xdr:rowOff>65690</xdr:rowOff>
    </xdr:to>
    <xdr:graphicFrame macro="">
      <xdr:nvGraphicFramePr>
        <xdr:cNvPr id="15" name="Диаграмма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5"/>
  <sheetViews>
    <sheetView zoomScale="87" zoomScaleNormal="87" workbookViewId="0">
      <selection activeCell="A2" sqref="A2:Y2"/>
    </sheetView>
  </sheetViews>
  <sheetFormatPr defaultColWidth="8.54296875" defaultRowHeight="14.5" x14ac:dyDescent="0.35"/>
  <cols>
    <col min="1" max="1" width="5.26953125" customWidth="1"/>
    <col min="2" max="2" width="17.81640625" customWidth="1"/>
    <col min="3" max="3" width="12.453125" customWidth="1"/>
    <col min="4" max="4" width="5.1796875" customWidth="1"/>
    <col min="5" max="5" width="7.26953125" customWidth="1"/>
    <col min="6" max="6" width="6.26953125" customWidth="1"/>
    <col min="7" max="7" width="12.81640625" customWidth="1"/>
    <col min="8" max="8" width="4.54296875" customWidth="1"/>
    <col min="9" max="9" width="5.26953125" customWidth="1"/>
    <col min="10" max="10" width="5.1796875" customWidth="1"/>
    <col min="11" max="11" width="6.453125" customWidth="1"/>
    <col min="12" max="12" width="5.1796875" customWidth="1"/>
    <col min="13" max="13" width="4.7265625" customWidth="1"/>
    <col min="14" max="14" width="4.453125" customWidth="1"/>
    <col min="15" max="15" width="6.54296875" customWidth="1"/>
    <col min="16" max="16" width="5.1796875" customWidth="1"/>
    <col min="17" max="17" width="5" customWidth="1"/>
    <col min="18" max="18" width="4.81640625" customWidth="1"/>
    <col min="19" max="19" width="6.7265625" customWidth="1"/>
    <col min="20" max="20" width="5.54296875" customWidth="1"/>
    <col min="21" max="21" width="4.453125" customWidth="1"/>
    <col min="22" max="22" width="4.54296875" customWidth="1"/>
    <col min="23" max="23" width="6.7265625" customWidth="1"/>
    <col min="24" max="24" width="10.453125" customWidth="1"/>
    <col min="25" max="25" width="7.81640625" customWidth="1"/>
  </cols>
  <sheetData>
    <row r="1" spans="1:26" x14ac:dyDescent="0.35">
      <c r="A1" s="1"/>
      <c r="X1" s="172" t="s">
        <v>0</v>
      </c>
      <c r="Y1" s="172"/>
    </row>
    <row r="2" spans="1:26" x14ac:dyDescent="0.35">
      <c r="A2" s="173" t="s">
        <v>211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x14ac:dyDescent="0.3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1:26" x14ac:dyDescent="0.35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6" ht="15" customHeight="1" x14ac:dyDescent="0.35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6" ht="34.5" customHeight="1" x14ac:dyDescent="0.35">
      <c r="A6" s="175" t="s">
        <v>4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</row>
    <row r="7" spans="1:26" ht="19.5" customHeight="1" x14ac:dyDescent="0.35">
      <c r="A7" s="176" t="s">
        <v>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2"/>
    </row>
    <row r="8" spans="1:26" ht="15" customHeight="1" x14ac:dyDescent="0.35">
      <c r="A8" s="177" t="s">
        <v>6</v>
      </c>
      <c r="B8" s="177" t="s">
        <v>7</v>
      </c>
      <c r="C8" s="177" t="s">
        <v>8</v>
      </c>
      <c r="D8" s="178" t="s">
        <v>9</v>
      </c>
      <c r="E8" s="177" t="s">
        <v>10</v>
      </c>
      <c r="F8" s="179" t="s">
        <v>11</v>
      </c>
      <c r="G8" s="177" t="s">
        <v>12</v>
      </c>
      <c r="H8" s="178" t="s">
        <v>13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7" t="s">
        <v>14</v>
      </c>
      <c r="Y8" s="177"/>
    </row>
    <row r="9" spans="1:26" x14ac:dyDescent="0.35">
      <c r="A9" s="177"/>
      <c r="B9" s="177"/>
      <c r="C9" s="177"/>
      <c r="D9" s="178"/>
      <c r="E9" s="177"/>
      <c r="F9" s="179"/>
      <c r="G9" s="177"/>
      <c r="H9" s="178" t="s">
        <v>15</v>
      </c>
      <c r="I9" s="178"/>
      <c r="J9" s="178"/>
      <c r="K9" s="178"/>
      <c r="L9" s="178" t="s">
        <v>16</v>
      </c>
      <c r="M9" s="178"/>
      <c r="N9" s="178"/>
      <c r="O9" s="178"/>
      <c r="P9" s="178" t="s">
        <v>17</v>
      </c>
      <c r="Q9" s="178"/>
      <c r="R9" s="178"/>
      <c r="S9" s="178"/>
      <c r="T9" s="178" t="s">
        <v>18</v>
      </c>
      <c r="U9" s="178"/>
      <c r="V9" s="178"/>
      <c r="W9" s="178"/>
      <c r="X9" s="178"/>
      <c r="Y9" s="178"/>
    </row>
    <row r="10" spans="1:26" ht="15" customHeight="1" x14ac:dyDescent="0.35">
      <c r="A10" s="177"/>
      <c r="B10" s="177"/>
      <c r="C10" s="177"/>
      <c r="D10" s="178"/>
      <c r="E10" s="177"/>
      <c r="F10" s="179"/>
      <c r="G10" s="177"/>
      <c r="H10" s="177" t="s">
        <v>19</v>
      </c>
      <c r="I10" s="177"/>
      <c r="J10" s="177"/>
      <c r="K10" s="4"/>
      <c r="L10" s="177" t="s">
        <v>19</v>
      </c>
      <c r="M10" s="177"/>
      <c r="N10" s="177"/>
      <c r="O10" s="4"/>
      <c r="P10" s="177" t="s">
        <v>19</v>
      </c>
      <c r="Q10" s="177"/>
      <c r="R10" s="177"/>
      <c r="S10" s="4"/>
      <c r="T10" s="177" t="s">
        <v>19</v>
      </c>
      <c r="U10" s="177"/>
      <c r="V10" s="177"/>
      <c r="W10" s="4"/>
      <c r="X10" s="177" t="s">
        <v>20</v>
      </c>
      <c r="Y10" s="177" t="s">
        <v>21</v>
      </c>
    </row>
    <row r="11" spans="1:26" x14ac:dyDescent="0.35">
      <c r="A11" s="177"/>
      <c r="B11" s="177"/>
      <c r="C11" s="177"/>
      <c r="D11" s="178"/>
      <c r="E11" s="177"/>
      <c r="F11" s="179"/>
      <c r="G11" s="177"/>
      <c r="H11" s="3">
        <v>1</v>
      </c>
      <c r="I11" s="3">
        <v>2</v>
      </c>
      <c r="J11" s="4">
        <v>3</v>
      </c>
      <c r="K11" s="4" t="s">
        <v>22</v>
      </c>
      <c r="L11" s="3">
        <v>4</v>
      </c>
      <c r="M11" s="3">
        <v>5</v>
      </c>
      <c r="N11" s="4">
        <v>6</v>
      </c>
      <c r="O11" s="4" t="s">
        <v>22</v>
      </c>
      <c r="P11" s="3">
        <v>7</v>
      </c>
      <c r="Q11" s="3">
        <v>8</v>
      </c>
      <c r="R11" s="4">
        <v>9</v>
      </c>
      <c r="S11" s="4" t="s">
        <v>22</v>
      </c>
      <c r="T11" s="3">
        <v>10</v>
      </c>
      <c r="U11" s="3">
        <v>11</v>
      </c>
      <c r="V11" s="4">
        <v>12</v>
      </c>
      <c r="W11" s="4" t="s">
        <v>22</v>
      </c>
      <c r="X11" s="177"/>
      <c r="Y11" s="177"/>
    </row>
    <row r="12" spans="1:26" x14ac:dyDescent="0.35">
      <c r="A12" s="3"/>
      <c r="B12" s="6" t="s">
        <v>23</v>
      </c>
      <c r="C12" s="7" t="s">
        <v>24</v>
      </c>
      <c r="D12" s="8">
        <v>3</v>
      </c>
      <c r="E12" s="9">
        <v>20</v>
      </c>
      <c r="F12" s="10">
        <f>H12+I12+J12+L12+M12+N12+P12+Q12+R12+T12+U12+V12</f>
        <v>20</v>
      </c>
      <c r="G12" s="7" t="s">
        <v>25</v>
      </c>
      <c r="H12" s="9"/>
      <c r="I12" s="9"/>
      <c r="J12" s="8"/>
      <c r="K12" s="11">
        <f>SUM(H12:J12)*100/F12</f>
        <v>0</v>
      </c>
      <c r="L12" s="9">
        <v>1</v>
      </c>
      <c r="M12" s="9">
        <v>2</v>
      </c>
      <c r="N12" s="8">
        <v>3</v>
      </c>
      <c r="O12" s="11">
        <f t="shared" ref="O12:O45" si="0">SUM(L12:N12)*100/F12</f>
        <v>30</v>
      </c>
      <c r="P12" s="9">
        <v>1</v>
      </c>
      <c r="Q12" s="9">
        <v>4</v>
      </c>
      <c r="R12" s="8">
        <v>5</v>
      </c>
      <c r="S12" s="11">
        <f t="shared" ref="S12:S45" si="1">SUM(P12:R12)*100/F12</f>
        <v>50</v>
      </c>
      <c r="T12" s="9">
        <v>4</v>
      </c>
      <c r="U12" s="9"/>
      <c r="V12" s="8"/>
      <c r="W12" s="11">
        <f t="shared" ref="W12:W45" si="2">SUM(T12:V12)*100/F12</f>
        <v>20</v>
      </c>
      <c r="X12" s="12">
        <f>((H12*1)+(I12*2)+(J12*3)+(L12*4)+(M12*5)+(N12*6)+(P12*7)+(Q12*8)+(R12*9)+(T12*10)+(U12*11)+(V12*12))/F12</f>
        <v>7.8</v>
      </c>
      <c r="Y12" s="13">
        <f>S12+W12</f>
        <v>70</v>
      </c>
    </row>
    <row r="13" spans="1:26" x14ac:dyDescent="0.35">
      <c r="A13" s="3"/>
      <c r="B13" s="6" t="s">
        <v>26</v>
      </c>
      <c r="C13" s="7" t="s">
        <v>27</v>
      </c>
      <c r="D13" s="8">
        <v>4</v>
      </c>
      <c r="E13" s="9">
        <v>21</v>
      </c>
      <c r="F13" s="10">
        <f>H13+I13+J13+L13+M13+N13+P13+Q13+R13+T13+U13+V13</f>
        <v>21</v>
      </c>
      <c r="G13" s="7" t="s">
        <v>25</v>
      </c>
      <c r="H13" s="9"/>
      <c r="I13" s="9">
        <v>1</v>
      </c>
      <c r="J13" s="8">
        <v>1</v>
      </c>
      <c r="K13" s="11">
        <f>SUM(H13:J13)*100/F13</f>
        <v>9.5238095238095237</v>
      </c>
      <c r="L13" s="9">
        <v>2</v>
      </c>
      <c r="M13" s="9">
        <v>2</v>
      </c>
      <c r="N13" s="8">
        <v>2</v>
      </c>
      <c r="O13" s="11">
        <f t="shared" si="0"/>
        <v>28.571428571428573</v>
      </c>
      <c r="P13" s="9">
        <v>5</v>
      </c>
      <c r="Q13" s="9">
        <v>4</v>
      </c>
      <c r="R13" s="8">
        <v>3</v>
      </c>
      <c r="S13" s="11">
        <f t="shared" si="1"/>
        <v>57.142857142857146</v>
      </c>
      <c r="T13" s="9">
        <v>1</v>
      </c>
      <c r="U13" s="9"/>
      <c r="V13" s="8"/>
      <c r="W13" s="11">
        <f t="shared" si="2"/>
        <v>4.7619047619047619</v>
      </c>
      <c r="X13" s="12">
        <f>((H13*1)+(I13*2)+(J13*3)+(L13*4)+(M13*5)+(N13*6)+(P13*7)+(Q13*8)+(R13*9)+(T13*10)+(U13*11)+(V13*12))/F13</f>
        <v>6.6190476190476186</v>
      </c>
      <c r="Y13" s="13">
        <f>S13+W13</f>
        <v>61.904761904761905</v>
      </c>
    </row>
    <row r="14" spans="1:26" x14ac:dyDescent="0.35">
      <c r="A14" s="3"/>
      <c r="B14" s="6" t="s">
        <v>28</v>
      </c>
      <c r="C14" s="7" t="s">
        <v>29</v>
      </c>
      <c r="D14" s="8">
        <v>5</v>
      </c>
      <c r="E14" s="9">
        <v>23</v>
      </c>
      <c r="F14" s="10">
        <v>23</v>
      </c>
      <c r="G14" s="7" t="s">
        <v>25</v>
      </c>
      <c r="H14" s="9"/>
      <c r="I14" s="9">
        <v>2</v>
      </c>
      <c r="J14" s="8">
        <v>3</v>
      </c>
      <c r="K14" s="11">
        <f>SUM(H14:J14)*100/F14</f>
        <v>21.739130434782609</v>
      </c>
      <c r="L14" s="9">
        <v>3</v>
      </c>
      <c r="M14" s="9">
        <v>1</v>
      </c>
      <c r="N14" s="8">
        <v>5</v>
      </c>
      <c r="O14" s="11">
        <f t="shared" si="0"/>
        <v>39.130434782608695</v>
      </c>
      <c r="P14" s="9">
        <v>2</v>
      </c>
      <c r="Q14" s="9">
        <v>3</v>
      </c>
      <c r="R14" s="8">
        <v>3</v>
      </c>
      <c r="S14" s="11">
        <f t="shared" si="1"/>
        <v>34.782608695652172</v>
      </c>
      <c r="T14" s="9">
        <v>1</v>
      </c>
      <c r="U14" s="9">
        <v>1</v>
      </c>
      <c r="V14" s="8"/>
      <c r="W14" s="11">
        <f t="shared" si="2"/>
        <v>8.695652173913043</v>
      </c>
      <c r="X14" s="12">
        <f>((H14*1)+(I14*2)+(J14*3)+(L14*4)+(M14*5)+(N14*6)+(P14*7)+(Q14*8)+(R14*9)+(T14*10)+(U14*11)+(V14*12))/F14</f>
        <v>6.3478260869565215</v>
      </c>
      <c r="Y14" s="13">
        <f>S14+W14</f>
        <v>43.478260869565219</v>
      </c>
    </row>
    <row r="15" spans="1:26" x14ac:dyDescent="0.35">
      <c r="A15" s="3"/>
      <c r="B15" s="14"/>
      <c r="C15" s="15"/>
      <c r="D15" s="15"/>
      <c r="E15" s="16"/>
      <c r="F15" s="10">
        <f>H15+I15+J15+L15+M15+N15+P15+Q15+R15+T15+U15+V15</f>
        <v>0</v>
      </c>
      <c r="G15" s="15"/>
      <c r="H15" s="16"/>
      <c r="I15" s="16"/>
      <c r="J15" s="15"/>
      <c r="K15" s="11"/>
      <c r="L15" s="16"/>
      <c r="M15" s="16"/>
      <c r="N15" s="15"/>
      <c r="O15" s="11" t="e">
        <f t="shared" si="0"/>
        <v>#DIV/0!</v>
      </c>
      <c r="P15" s="16"/>
      <c r="Q15" s="16"/>
      <c r="R15" s="15"/>
      <c r="S15" s="11" t="e">
        <f t="shared" si="1"/>
        <v>#DIV/0!</v>
      </c>
      <c r="T15" s="16"/>
      <c r="U15" s="16"/>
      <c r="V15" s="15"/>
      <c r="W15" s="11" t="e">
        <f t="shared" si="2"/>
        <v>#DIV/0!</v>
      </c>
      <c r="X15" s="17">
        <f>X14-X13</f>
        <v>-0.27122153209109712</v>
      </c>
      <c r="Y15" s="17">
        <f>Y14-Y13</f>
        <v>-18.426501035196686</v>
      </c>
    </row>
    <row r="16" spans="1:26" x14ac:dyDescent="0.35">
      <c r="A16" s="3"/>
      <c r="B16" s="18" t="s">
        <v>30</v>
      </c>
      <c r="C16" s="19" t="s">
        <v>31</v>
      </c>
      <c r="D16" s="19" t="s">
        <v>32</v>
      </c>
      <c r="E16" s="19">
        <v>14</v>
      </c>
      <c r="F16" s="10">
        <f>H16+I16+J16+L16+M16+N16+P16+Q16+R16+T16+U16+V16</f>
        <v>14</v>
      </c>
      <c r="G16" s="19" t="s">
        <v>25</v>
      </c>
      <c r="H16" s="20"/>
      <c r="I16" s="20"/>
      <c r="J16" s="20">
        <v>1</v>
      </c>
      <c r="K16" s="11">
        <f t="shared" ref="K16:K24" si="3">SUM(H16:J16)*100/F16</f>
        <v>7.1428571428571432</v>
      </c>
      <c r="L16" s="20"/>
      <c r="M16" s="20"/>
      <c r="N16" s="20">
        <v>1</v>
      </c>
      <c r="O16" s="11">
        <f t="shared" si="0"/>
        <v>7.1428571428571432</v>
      </c>
      <c r="P16" s="20">
        <v>1</v>
      </c>
      <c r="Q16" s="20">
        <v>3</v>
      </c>
      <c r="R16" s="20">
        <v>1</v>
      </c>
      <c r="S16" s="11">
        <f t="shared" si="1"/>
        <v>35.714285714285715</v>
      </c>
      <c r="T16" s="20">
        <v>4</v>
      </c>
      <c r="U16" s="20">
        <v>3</v>
      </c>
      <c r="V16" s="20"/>
      <c r="W16" s="11">
        <f t="shared" si="2"/>
        <v>50</v>
      </c>
      <c r="X16" s="12">
        <f>((H16*1)+(I16*2)+(J16*3)+(L16*4)+(M16*5)+(N16*6)+(P16*7)+(Q16*8)+(R16*9)+(T16*10)+(U16*11)+(V16*12))/F16</f>
        <v>8.7142857142857135</v>
      </c>
      <c r="Y16" s="13">
        <f>S16+W16</f>
        <v>85.714285714285722</v>
      </c>
    </row>
    <row r="17" spans="1:25" x14ac:dyDescent="0.35">
      <c r="A17" s="3"/>
      <c r="B17" s="18" t="s">
        <v>30</v>
      </c>
      <c r="C17" s="21" t="s">
        <v>24</v>
      </c>
      <c r="D17" s="19" t="s">
        <v>33</v>
      </c>
      <c r="E17" s="19">
        <v>14</v>
      </c>
      <c r="F17" s="10">
        <f>H17+I17+J17+L17+M17+N17+P17+Q17+R17+T17+U17+V17</f>
        <v>14</v>
      </c>
      <c r="G17" s="21" t="s">
        <v>25</v>
      </c>
      <c r="H17" s="20"/>
      <c r="I17" s="20"/>
      <c r="J17" s="20">
        <v>2</v>
      </c>
      <c r="K17" s="11">
        <f t="shared" si="3"/>
        <v>14.285714285714286</v>
      </c>
      <c r="L17" s="20"/>
      <c r="M17" s="20"/>
      <c r="N17" s="20">
        <v>1</v>
      </c>
      <c r="O17" s="11">
        <f t="shared" si="0"/>
        <v>7.1428571428571432</v>
      </c>
      <c r="P17" s="20">
        <v>3</v>
      </c>
      <c r="Q17" s="20"/>
      <c r="R17" s="20">
        <v>4</v>
      </c>
      <c r="S17" s="11">
        <f t="shared" si="1"/>
        <v>50</v>
      </c>
      <c r="T17" s="20">
        <v>2</v>
      </c>
      <c r="U17" s="20">
        <v>2</v>
      </c>
      <c r="V17" s="20"/>
      <c r="W17" s="11">
        <f t="shared" si="2"/>
        <v>28.571428571428573</v>
      </c>
      <c r="X17" s="12">
        <f>((H17*1)+(I17*2)+(J17*3)+(L17*4)+(M17*5)+(N17*6)+(P17*7)+(Q17*8)+(R17*9)+(T17*10)+(U17*11)+(V17*12))/F17</f>
        <v>7.9285714285714288</v>
      </c>
      <c r="Y17" s="13">
        <f>S17+W17</f>
        <v>78.571428571428569</v>
      </c>
    </row>
    <row r="18" spans="1:25" x14ac:dyDescent="0.35">
      <c r="A18" s="3"/>
      <c r="B18" s="18" t="s">
        <v>34</v>
      </c>
      <c r="C18" s="21" t="s">
        <v>27</v>
      </c>
      <c r="D18" s="19" t="s">
        <v>35</v>
      </c>
      <c r="E18" s="19">
        <v>14</v>
      </c>
      <c r="F18" s="10">
        <v>14</v>
      </c>
      <c r="G18" s="21" t="s">
        <v>25</v>
      </c>
      <c r="H18" s="20"/>
      <c r="I18" s="20"/>
      <c r="J18" s="20">
        <v>1</v>
      </c>
      <c r="K18" s="11">
        <f t="shared" si="3"/>
        <v>7.1428571428571432</v>
      </c>
      <c r="L18" s="20"/>
      <c r="M18" s="20"/>
      <c r="N18" s="20">
        <v>2</v>
      </c>
      <c r="O18" s="11">
        <f t="shared" si="0"/>
        <v>14.285714285714286</v>
      </c>
      <c r="P18" s="20">
        <v>1</v>
      </c>
      <c r="Q18" s="20">
        <v>2</v>
      </c>
      <c r="R18" s="20">
        <v>2</v>
      </c>
      <c r="S18" s="11">
        <f t="shared" si="1"/>
        <v>35.714285714285715</v>
      </c>
      <c r="T18" s="20">
        <v>3</v>
      </c>
      <c r="U18" s="20">
        <v>2</v>
      </c>
      <c r="V18" s="20"/>
      <c r="W18" s="11">
        <f t="shared" si="2"/>
        <v>35.714285714285715</v>
      </c>
      <c r="X18" s="12">
        <f>((H18*1)+(I18*2)+(J18*3)+(L18*4)+(M18*5)+(N18*6)+(P18*7)+(Q18*8)+(R18*9)+(T18*10)+(U18*11)+(V18*12))/F18</f>
        <v>7.7142857142857144</v>
      </c>
      <c r="Y18" s="13">
        <f>S18+W18</f>
        <v>71.428571428571431</v>
      </c>
    </row>
    <row r="19" spans="1:25" x14ac:dyDescent="0.35">
      <c r="A19" s="3"/>
      <c r="B19" s="18" t="s">
        <v>30</v>
      </c>
      <c r="C19" s="21" t="s">
        <v>29</v>
      </c>
      <c r="D19" s="19" t="s">
        <v>36</v>
      </c>
      <c r="E19" s="19">
        <v>13</v>
      </c>
      <c r="F19" s="10">
        <v>13</v>
      </c>
      <c r="G19" s="21" t="s">
        <v>25</v>
      </c>
      <c r="H19" s="20"/>
      <c r="I19" s="20">
        <v>1</v>
      </c>
      <c r="J19" s="20"/>
      <c r="K19" s="11">
        <f t="shared" si="3"/>
        <v>7.6923076923076925</v>
      </c>
      <c r="L19" s="20"/>
      <c r="M19" s="20"/>
      <c r="N19" s="20">
        <v>2</v>
      </c>
      <c r="O19" s="11">
        <f t="shared" si="0"/>
        <v>15.384615384615385</v>
      </c>
      <c r="P19" s="20">
        <v>2</v>
      </c>
      <c r="Q19" s="20">
        <v>1</v>
      </c>
      <c r="R19" s="20">
        <v>3</v>
      </c>
      <c r="S19" s="11">
        <f t="shared" si="1"/>
        <v>46.153846153846153</v>
      </c>
      <c r="T19" s="20">
        <v>2</v>
      </c>
      <c r="U19" s="20">
        <v>2</v>
      </c>
      <c r="V19" s="20"/>
      <c r="W19" s="11">
        <f t="shared" si="2"/>
        <v>30.76923076923077</v>
      </c>
      <c r="X19" s="12">
        <f>((H19*1)+(I19*2)+(J19*3)+(L19*4)+(M19*5)+(N19*6)+(P19*7)+(Q19*8)+(R19*9)+(T19*10)+(U19*11)+(V19*12))/F19</f>
        <v>8.0769230769230766</v>
      </c>
      <c r="Y19" s="13">
        <f>S19+W19</f>
        <v>76.92307692307692</v>
      </c>
    </row>
    <row r="20" spans="1:25" x14ac:dyDescent="0.35">
      <c r="A20" s="3"/>
      <c r="B20" s="14"/>
      <c r="C20" s="15"/>
      <c r="D20" s="15"/>
      <c r="E20" s="15"/>
      <c r="F20" s="10">
        <f>H20+I20+J20+L20+M20+N20+P20+Q20+R20+T20+U20+V20</f>
        <v>0</v>
      </c>
      <c r="G20" s="15"/>
      <c r="H20" s="20"/>
      <c r="I20" s="20"/>
      <c r="J20" s="20"/>
      <c r="K20" s="11" t="e">
        <f t="shared" si="3"/>
        <v>#DIV/0!</v>
      </c>
      <c r="L20" s="20"/>
      <c r="M20" s="20"/>
      <c r="N20" s="20"/>
      <c r="O20" s="11" t="e">
        <f t="shared" si="0"/>
        <v>#DIV/0!</v>
      </c>
      <c r="P20" s="20"/>
      <c r="Q20" s="20"/>
      <c r="R20" s="20"/>
      <c r="S20" s="11" t="e">
        <f t="shared" si="1"/>
        <v>#DIV/0!</v>
      </c>
      <c r="T20" s="20"/>
      <c r="U20" s="20"/>
      <c r="V20" s="20"/>
      <c r="W20" s="11" t="e">
        <f t="shared" si="2"/>
        <v>#DIV/0!</v>
      </c>
      <c r="X20" s="17">
        <f>X18-X17</f>
        <v>-0.21428571428571441</v>
      </c>
      <c r="Y20" s="17">
        <f>Y18-Y17</f>
        <v>-7.1428571428571388</v>
      </c>
    </row>
    <row r="21" spans="1:25" x14ac:dyDescent="0.35">
      <c r="A21" s="3"/>
      <c r="B21" s="18" t="s">
        <v>34</v>
      </c>
      <c r="C21" s="19" t="s">
        <v>31</v>
      </c>
      <c r="D21" s="19" t="s">
        <v>37</v>
      </c>
      <c r="E21" s="22">
        <v>16</v>
      </c>
      <c r="F21" s="10">
        <f>H21+I21+J21+L21+M21+N21+P21+Q21+R21+T21+U21+V21</f>
        <v>16</v>
      </c>
      <c r="G21" s="19" t="s">
        <v>25</v>
      </c>
      <c r="H21" s="16"/>
      <c r="I21" s="16"/>
      <c r="J21" s="15">
        <v>1</v>
      </c>
      <c r="K21" s="11">
        <f t="shared" si="3"/>
        <v>6.25</v>
      </c>
      <c r="L21" s="16">
        <v>3</v>
      </c>
      <c r="M21" s="16"/>
      <c r="N21" s="15">
        <v>1</v>
      </c>
      <c r="O21" s="11">
        <f t="shared" si="0"/>
        <v>25</v>
      </c>
      <c r="P21" s="16">
        <v>4</v>
      </c>
      <c r="Q21" s="16">
        <v>3</v>
      </c>
      <c r="R21" s="15">
        <v>1</v>
      </c>
      <c r="S21" s="11">
        <f t="shared" si="1"/>
        <v>50</v>
      </c>
      <c r="T21" s="16">
        <v>2</v>
      </c>
      <c r="U21" s="16">
        <v>1</v>
      </c>
      <c r="V21" s="15"/>
      <c r="W21" s="11">
        <f t="shared" si="2"/>
        <v>18.75</v>
      </c>
      <c r="X21" s="23">
        <f>((H21*1)+(I21*2)+(J21*3)+(L21*4)+(M21*5)+(N21*6)+(P21*7)+(Q21*8)+(R21*9)+(T21*10)+(U21*11)+(V21*12))/F21</f>
        <v>7.0625</v>
      </c>
      <c r="Y21" s="23">
        <f>S21+W21</f>
        <v>68.75</v>
      </c>
    </row>
    <row r="22" spans="1:25" x14ac:dyDescent="0.35">
      <c r="A22" s="3"/>
      <c r="B22" s="18" t="s">
        <v>34</v>
      </c>
      <c r="C22" s="21" t="s">
        <v>24</v>
      </c>
      <c r="D22" s="19" t="s">
        <v>38</v>
      </c>
      <c r="E22" s="22">
        <v>15</v>
      </c>
      <c r="F22" s="10">
        <f>H22+I22+J22+L22+M22+N22+P22+Q22+R22+T22+U22+V22</f>
        <v>15</v>
      </c>
      <c r="G22" s="21" t="s">
        <v>25</v>
      </c>
      <c r="H22" s="16"/>
      <c r="I22" s="16"/>
      <c r="J22" s="15">
        <v>1</v>
      </c>
      <c r="K22" s="11">
        <f t="shared" si="3"/>
        <v>6.666666666666667</v>
      </c>
      <c r="L22" s="16">
        <v>1</v>
      </c>
      <c r="M22" s="16">
        <v>2</v>
      </c>
      <c r="N22" s="15">
        <v>2</v>
      </c>
      <c r="O22" s="11">
        <f t="shared" si="0"/>
        <v>33.333333333333336</v>
      </c>
      <c r="P22" s="16"/>
      <c r="Q22" s="16">
        <v>5</v>
      </c>
      <c r="R22" s="15"/>
      <c r="S22" s="11">
        <f t="shared" si="1"/>
        <v>33.333333333333336</v>
      </c>
      <c r="T22" s="16">
        <v>1</v>
      </c>
      <c r="U22" s="16">
        <v>3</v>
      </c>
      <c r="V22" s="15"/>
      <c r="W22" s="11">
        <f t="shared" si="2"/>
        <v>26.666666666666668</v>
      </c>
      <c r="X22" s="12">
        <f>((H22*1)+(I22*2)+(J22*3)+(L22*4)+(M22*5)+(N22*6)+(P22*7)+(Q22*8)+(R22*9)+(T22*10)+(U22*11)+(V22*12))/F22</f>
        <v>7.4666666666666668</v>
      </c>
      <c r="Y22" s="12">
        <f>S22+W22</f>
        <v>60</v>
      </c>
    </row>
    <row r="23" spans="1:25" x14ac:dyDescent="0.35">
      <c r="A23" s="3"/>
      <c r="B23" s="18" t="s">
        <v>34</v>
      </c>
      <c r="C23" s="21" t="s">
        <v>27</v>
      </c>
      <c r="D23" s="19" t="s">
        <v>39</v>
      </c>
      <c r="E23" s="22">
        <v>15</v>
      </c>
      <c r="F23" s="10">
        <f>H23+I23+J23+L23+M23+N23+P23+Q23+R23+T23+U23+V23</f>
        <v>13</v>
      </c>
      <c r="G23" s="21" t="s">
        <v>25</v>
      </c>
      <c r="H23" s="16"/>
      <c r="I23" s="16"/>
      <c r="J23" s="15"/>
      <c r="K23" s="11">
        <f t="shared" si="3"/>
        <v>0</v>
      </c>
      <c r="L23" s="16">
        <v>3</v>
      </c>
      <c r="M23" s="16">
        <v>1</v>
      </c>
      <c r="N23" s="15">
        <v>1</v>
      </c>
      <c r="O23" s="11">
        <f t="shared" si="0"/>
        <v>38.46153846153846</v>
      </c>
      <c r="P23" s="16">
        <v>2</v>
      </c>
      <c r="Q23" s="16">
        <v>3</v>
      </c>
      <c r="R23" s="15"/>
      <c r="S23" s="11">
        <f t="shared" si="1"/>
        <v>38.46153846153846</v>
      </c>
      <c r="T23" s="16">
        <v>1</v>
      </c>
      <c r="U23" s="16">
        <v>2</v>
      </c>
      <c r="V23" s="15"/>
      <c r="W23" s="11">
        <f t="shared" si="2"/>
        <v>23.076923076923077</v>
      </c>
      <c r="X23" s="12">
        <f>((H23*1)+(I23*2)+(J23*3)+(L23*4)+(M23*5)+(N23*6)+(P23*7)+(Q23*8)+(R23*9)+(T23*10)+(U23*11)+(V23*12))/F23</f>
        <v>7.1538461538461542</v>
      </c>
      <c r="Y23" s="12">
        <f>S23+W23</f>
        <v>61.538461538461533</v>
      </c>
    </row>
    <row r="24" spans="1:25" x14ac:dyDescent="0.35">
      <c r="A24" s="3"/>
      <c r="B24" s="18" t="s">
        <v>40</v>
      </c>
      <c r="C24" s="21" t="s">
        <v>29</v>
      </c>
      <c r="D24" s="19" t="s">
        <v>41</v>
      </c>
      <c r="E24" s="22">
        <v>15</v>
      </c>
      <c r="F24" s="10">
        <v>15</v>
      </c>
      <c r="G24" s="21" t="s">
        <v>25</v>
      </c>
      <c r="H24" s="16"/>
      <c r="I24" s="16"/>
      <c r="J24" s="15"/>
      <c r="K24" s="11">
        <f t="shared" si="3"/>
        <v>0</v>
      </c>
      <c r="L24" s="16">
        <v>4</v>
      </c>
      <c r="M24" s="16">
        <v>1</v>
      </c>
      <c r="N24" s="15">
        <v>1</v>
      </c>
      <c r="O24" s="11">
        <f t="shared" si="0"/>
        <v>40</v>
      </c>
      <c r="P24" s="16">
        <v>2</v>
      </c>
      <c r="Q24" s="16">
        <v>2</v>
      </c>
      <c r="R24" s="15">
        <v>2</v>
      </c>
      <c r="S24" s="11">
        <f t="shared" si="1"/>
        <v>40</v>
      </c>
      <c r="T24" s="16"/>
      <c r="U24" s="16">
        <v>3</v>
      </c>
      <c r="V24" s="15"/>
      <c r="W24" s="11">
        <f t="shared" si="2"/>
        <v>20</v>
      </c>
      <c r="X24" s="12">
        <f>((H24*1)+(I24*2)+(J24*3)+(L24*4)+(M24*5)+(N24*6)+(P24*7)+(Q24*8)+(R24*9)+(T24*10)+(U24*11)+(V24*12))/F24</f>
        <v>7.2</v>
      </c>
      <c r="Y24" s="12">
        <f>S24+W24</f>
        <v>60</v>
      </c>
    </row>
    <row r="25" spans="1:25" x14ac:dyDescent="0.35">
      <c r="A25" s="3"/>
      <c r="B25" s="14"/>
      <c r="C25" s="15"/>
      <c r="D25" s="15"/>
      <c r="E25" s="16"/>
      <c r="F25" s="10">
        <f t="shared" ref="F25:F45" si="4">H25+I25+J25+L25+M25+N25+P25+Q25+R25+T25+U25+V25</f>
        <v>0</v>
      </c>
      <c r="G25" s="15"/>
      <c r="H25" s="16"/>
      <c r="I25" s="16"/>
      <c r="J25" s="15"/>
      <c r="K25" s="11"/>
      <c r="L25" s="16"/>
      <c r="M25" s="16"/>
      <c r="N25" s="15"/>
      <c r="O25" s="11" t="e">
        <f t="shared" si="0"/>
        <v>#DIV/0!</v>
      </c>
      <c r="P25" s="16"/>
      <c r="Q25" s="16"/>
      <c r="R25" s="15"/>
      <c r="S25" s="11" t="e">
        <f t="shared" si="1"/>
        <v>#DIV/0!</v>
      </c>
      <c r="T25" s="16"/>
      <c r="U25" s="16"/>
      <c r="V25" s="15"/>
      <c r="W25" s="11" t="e">
        <f t="shared" si="2"/>
        <v>#DIV/0!</v>
      </c>
      <c r="X25" s="17">
        <f>X23-X22</f>
        <v>-0.3128205128205126</v>
      </c>
      <c r="Y25" s="17">
        <f>Y23-Y22</f>
        <v>1.538461538461533</v>
      </c>
    </row>
    <row r="26" spans="1:25" x14ac:dyDescent="0.35">
      <c r="A26" s="3"/>
      <c r="B26" s="24" t="s">
        <v>26</v>
      </c>
      <c r="C26" s="25" t="s">
        <v>42</v>
      </c>
      <c r="D26" s="26">
        <v>3</v>
      </c>
      <c r="E26" s="25">
        <v>20</v>
      </c>
      <c r="F26" s="10">
        <f t="shared" si="4"/>
        <v>20</v>
      </c>
      <c r="G26" s="27" t="s">
        <v>25</v>
      </c>
      <c r="H26" s="25"/>
      <c r="I26" s="25"/>
      <c r="J26" s="26"/>
      <c r="K26" s="28">
        <f>SUM(H26:J26)*100/F26</f>
        <v>0</v>
      </c>
      <c r="L26" s="25">
        <v>2</v>
      </c>
      <c r="M26" s="25">
        <v>1</v>
      </c>
      <c r="N26" s="26">
        <v>6</v>
      </c>
      <c r="O26" s="11">
        <f t="shared" si="0"/>
        <v>45</v>
      </c>
      <c r="P26" s="25">
        <v>2</v>
      </c>
      <c r="Q26" s="25">
        <v>1</v>
      </c>
      <c r="R26" s="26">
        <v>5</v>
      </c>
      <c r="S26" s="11">
        <f t="shared" si="1"/>
        <v>40</v>
      </c>
      <c r="T26" s="25">
        <v>3</v>
      </c>
      <c r="U26" s="25"/>
      <c r="V26" s="26"/>
      <c r="W26" s="11">
        <f t="shared" si="2"/>
        <v>15</v>
      </c>
      <c r="X26" s="29">
        <f>((H26*1)+(I26*2)+(J26*3)+(L26*4)+(M26*5)+(N26*6)+(P26*7)+(Q26*8)+(R26*9)+(T26*10)+(U26*11)+(V26*12))/F26</f>
        <v>7.3</v>
      </c>
      <c r="Y26" s="30">
        <f>S26+W26</f>
        <v>55</v>
      </c>
    </row>
    <row r="27" spans="1:25" x14ac:dyDescent="0.35">
      <c r="A27" s="3"/>
      <c r="B27" s="14" t="s">
        <v>26</v>
      </c>
      <c r="C27" s="19" t="s">
        <v>31</v>
      </c>
      <c r="D27" s="8">
        <v>4</v>
      </c>
      <c r="E27" s="8">
        <v>20</v>
      </c>
      <c r="F27" s="10">
        <f t="shared" si="4"/>
        <v>20</v>
      </c>
      <c r="G27" s="19" t="s">
        <v>25</v>
      </c>
      <c r="H27" s="31"/>
      <c r="I27" s="31"/>
      <c r="J27" s="31">
        <v>1</v>
      </c>
      <c r="K27" s="32">
        <f>SUM(H27:J27)*100/F27</f>
        <v>5</v>
      </c>
      <c r="L27" s="31"/>
      <c r="M27" s="31">
        <v>3</v>
      </c>
      <c r="N27" s="31">
        <v>5</v>
      </c>
      <c r="O27" s="11">
        <f t="shared" si="0"/>
        <v>40</v>
      </c>
      <c r="P27" s="31">
        <v>2</v>
      </c>
      <c r="Q27" s="31">
        <v>1</v>
      </c>
      <c r="R27" s="31">
        <v>6</v>
      </c>
      <c r="S27" s="11">
        <f t="shared" si="1"/>
        <v>45</v>
      </c>
      <c r="T27" s="31"/>
      <c r="U27" s="31">
        <v>2</v>
      </c>
      <c r="V27" s="31"/>
      <c r="W27" s="11">
        <f t="shared" si="2"/>
        <v>10</v>
      </c>
      <c r="X27" s="23">
        <f>((H27*1)+(I27*2)+(J27*3)+(L27*4)+(M27*5)+(N27*6)+(P27*7)+(Q27*8)+(R27*9)+(T27*10)+(U27*11)+(V27*12))/F27</f>
        <v>7.3</v>
      </c>
      <c r="Y27" s="23">
        <f>S27+W27</f>
        <v>55</v>
      </c>
    </row>
    <row r="28" spans="1:25" x14ac:dyDescent="0.35">
      <c r="A28" s="3"/>
      <c r="B28" s="14" t="s">
        <v>43</v>
      </c>
      <c r="C28" s="21" t="s">
        <v>24</v>
      </c>
      <c r="D28" s="15">
        <v>5</v>
      </c>
      <c r="E28" s="16">
        <v>20</v>
      </c>
      <c r="F28" s="10">
        <f t="shared" si="4"/>
        <v>20</v>
      </c>
      <c r="G28" s="21" t="s">
        <v>25</v>
      </c>
      <c r="H28" s="16"/>
      <c r="I28" s="16"/>
      <c r="J28" s="15"/>
      <c r="K28" s="32">
        <f>SUM(H28:J28)*100/F28</f>
        <v>0</v>
      </c>
      <c r="L28" s="16">
        <v>2</v>
      </c>
      <c r="M28" s="16">
        <v>2</v>
      </c>
      <c r="N28" s="15">
        <v>6</v>
      </c>
      <c r="O28" s="11">
        <f t="shared" si="0"/>
        <v>50</v>
      </c>
      <c r="P28" s="16">
        <v>2</v>
      </c>
      <c r="Q28" s="16">
        <v>3</v>
      </c>
      <c r="R28" s="15">
        <v>3</v>
      </c>
      <c r="S28" s="11">
        <f t="shared" si="1"/>
        <v>40</v>
      </c>
      <c r="T28" s="16">
        <v>2</v>
      </c>
      <c r="U28" s="16"/>
      <c r="V28" s="15"/>
      <c r="W28" s="11">
        <f t="shared" si="2"/>
        <v>10</v>
      </c>
      <c r="X28" s="33">
        <f>((H28*1)+(I28*2)+(J28*3)+(L28*4)+(M28*5)+(N28*6)+(P28*7)+(Q28*8)+(R28*9)+(T28*10)+(U28*11)+(V28*12))/F28</f>
        <v>6.95</v>
      </c>
      <c r="Y28" s="33">
        <f>S28+W28</f>
        <v>50</v>
      </c>
    </row>
    <row r="29" spans="1:25" x14ac:dyDescent="0.35">
      <c r="A29" s="3"/>
      <c r="B29" s="14" t="s">
        <v>44</v>
      </c>
      <c r="C29" s="21" t="s">
        <v>27</v>
      </c>
      <c r="D29" s="15">
        <v>6</v>
      </c>
      <c r="E29" s="16">
        <v>20</v>
      </c>
      <c r="F29" s="10">
        <f t="shared" si="4"/>
        <v>20</v>
      </c>
      <c r="G29" s="21" t="s">
        <v>25</v>
      </c>
      <c r="H29" s="16"/>
      <c r="I29" s="16">
        <v>1</v>
      </c>
      <c r="J29" s="15">
        <v>2</v>
      </c>
      <c r="K29" s="32">
        <f>SUM(H29:J29)*100/F29</f>
        <v>15</v>
      </c>
      <c r="L29" s="16">
        <v>0</v>
      </c>
      <c r="M29" s="16">
        <v>4</v>
      </c>
      <c r="N29" s="15">
        <v>1</v>
      </c>
      <c r="O29" s="11">
        <f t="shared" si="0"/>
        <v>25</v>
      </c>
      <c r="P29" s="16">
        <v>3</v>
      </c>
      <c r="Q29" s="16">
        <v>3</v>
      </c>
      <c r="R29" s="15">
        <v>4</v>
      </c>
      <c r="S29" s="11">
        <f t="shared" si="1"/>
        <v>50</v>
      </c>
      <c r="T29" s="16">
        <v>2</v>
      </c>
      <c r="U29" s="16"/>
      <c r="V29" s="15"/>
      <c r="W29" s="11">
        <f t="shared" si="2"/>
        <v>10</v>
      </c>
      <c r="X29" s="33">
        <f>((H29*1)+(I29*2)+(J29*3)+(L29*4)+(M29*5)+(N29*6)+(P29*7)+(Q29*8)+(R29*9)+(T29*10)+(U29*11)+(V29*12))/F29</f>
        <v>6.75</v>
      </c>
      <c r="Y29" s="33">
        <f>S29+W29</f>
        <v>60</v>
      </c>
    </row>
    <row r="30" spans="1:25" x14ac:dyDescent="0.35">
      <c r="A30" s="3"/>
      <c r="B30" s="14"/>
      <c r="C30" s="15"/>
      <c r="D30" s="15"/>
      <c r="E30" s="16"/>
      <c r="F30" s="10">
        <f t="shared" si="4"/>
        <v>0</v>
      </c>
      <c r="G30" s="15"/>
      <c r="H30" s="16"/>
      <c r="I30" s="16"/>
      <c r="J30" s="15"/>
      <c r="K30" s="34"/>
      <c r="L30" s="16"/>
      <c r="M30" s="16"/>
      <c r="N30" s="15"/>
      <c r="O30" s="11" t="e">
        <f t="shared" si="0"/>
        <v>#DIV/0!</v>
      </c>
      <c r="P30" s="16"/>
      <c r="Q30" s="16"/>
      <c r="R30" s="15"/>
      <c r="S30" s="11" t="e">
        <f t="shared" si="1"/>
        <v>#DIV/0!</v>
      </c>
      <c r="T30" s="16"/>
      <c r="U30" s="16"/>
      <c r="V30" s="15"/>
      <c r="W30" s="11" t="e">
        <f t="shared" si="2"/>
        <v>#DIV/0!</v>
      </c>
      <c r="X30" s="17">
        <f>X29-X28</f>
        <v>-0.20000000000000018</v>
      </c>
      <c r="Y30" s="17">
        <f>Y29-Y28</f>
        <v>10</v>
      </c>
    </row>
    <row r="31" spans="1:25" x14ac:dyDescent="0.35">
      <c r="A31" s="35"/>
      <c r="B31" s="36" t="s">
        <v>45</v>
      </c>
      <c r="C31" s="8" t="s">
        <v>46</v>
      </c>
      <c r="D31" s="8">
        <v>3</v>
      </c>
      <c r="E31" s="8">
        <v>21</v>
      </c>
      <c r="F31" s="10">
        <f t="shared" si="4"/>
        <v>21</v>
      </c>
      <c r="G31" s="36" t="s">
        <v>25</v>
      </c>
      <c r="H31" s="37"/>
      <c r="I31" s="37"/>
      <c r="J31" s="37"/>
      <c r="K31" s="34">
        <f>SUM(H31:J31)*100/F31</f>
        <v>0</v>
      </c>
      <c r="L31" s="37">
        <v>2</v>
      </c>
      <c r="M31" s="37">
        <v>2</v>
      </c>
      <c r="N31" s="37"/>
      <c r="O31" s="11">
        <f t="shared" si="0"/>
        <v>19.047619047619047</v>
      </c>
      <c r="P31" s="37">
        <v>4</v>
      </c>
      <c r="Q31" s="37">
        <v>4</v>
      </c>
      <c r="R31" s="37">
        <v>5</v>
      </c>
      <c r="S31" s="11">
        <f t="shared" si="1"/>
        <v>61.904761904761905</v>
      </c>
      <c r="T31" s="37">
        <v>1</v>
      </c>
      <c r="U31" s="37">
        <v>1</v>
      </c>
      <c r="V31" s="37">
        <v>2</v>
      </c>
      <c r="W31" s="11">
        <f t="shared" si="2"/>
        <v>19.047619047619047</v>
      </c>
      <c r="X31" s="38">
        <f>((H31*1)+(I31*2)+(J31*3)+(L31*4)+(M31*5)+(N31*6)+(P31*7)+(Q31*8)+(R31*9)+(T31*10)+(U31*11)+(V31*12))/F31</f>
        <v>8</v>
      </c>
      <c r="Y31" s="39">
        <f>S31+W31</f>
        <v>80.952380952380949</v>
      </c>
    </row>
    <row r="32" spans="1:25" x14ac:dyDescent="0.35">
      <c r="A32" s="35"/>
      <c r="B32" s="27" t="s">
        <v>47</v>
      </c>
      <c r="C32" s="26" t="s">
        <v>42</v>
      </c>
      <c r="D32" s="26">
        <v>4</v>
      </c>
      <c r="E32" s="26">
        <v>20</v>
      </c>
      <c r="F32" s="10">
        <f t="shared" si="4"/>
        <v>20</v>
      </c>
      <c r="G32" s="27" t="s">
        <v>25</v>
      </c>
      <c r="H32" s="40"/>
      <c r="I32" s="40"/>
      <c r="J32" s="40">
        <v>3</v>
      </c>
      <c r="K32" s="28">
        <f>SUM(H32:J32)*100/F32</f>
        <v>15</v>
      </c>
      <c r="L32" s="40">
        <v>1</v>
      </c>
      <c r="M32" s="40">
        <v>1</v>
      </c>
      <c r="N32" s="40">
        <v>2</v>
      </c>
      <c r="O32" s="11">
        <f t="shared" si="0"/>
        <v>20</v>
      </c>
      <c r="P32" s="40">
        <v>4</v>
      </c>
      <c r="Q32" s="40">
        <v>1</v>
      </c>
      <c r="R32" s="40">
        <v>4</v>
      </c>
      <c r="S32" s="11">
        <f t="shared" si="1"/>
        <v>45</v>
      </c>
      <c r="T32" s="40">
        <v>2</v>
      </c>
      <c r="U32" s="40">
        <v>2</v>
      </c>
      <c r="V32" s="40"/>
      <c r="W32" s="11">
        <f t="shared" si="2"/>
        <v>20</v>
      </c>
      <c r="X32" s="29">
        <f>((H32*1)+(I32*2)+(J32*3)+(L32*4)+(M32*5)+(N32*6)+(P32*7)+(Q32*8)+(R32*9)+(T32*10)+(U32*11)+(V32*12))/F32</f>
        <v>7.2</v>
      </c>
      <c r="Y32" s="30">
        <f>S32+W32</f>
        <v>65</v>
      </c>
    </row>
    <row r="33" spans="1:25" x14ac:dyDescent="0.35">
      <c r="A33" s="35"/>
      <c r="B33" s="41" t="s">
        <v>43</v>
      </c>
      <c r="C33" s="19" t="s">
        <v>31</v>
      </c>
      <c r="D33" s="8">
        <v>5</v>
      </c>
      <c r="E33" s="8">
        <v>19</v>
      </c>
      <c r="F33" s="10">
        <f t="shared" si="4"/>
        <v>19</v>
      </c>
      <c r="G33" s="42" t="s">
        <v>25</v>
      </c>
      <c r="H33" s="31"/>
      <c r="I33" s="31"/>
      <c r="J33" s="31">
        <v>3</v>
      </c>
      <c r="K33" s="32">
        <f>SUM(H33:J33)*100/F33</f>
        <v>15.789473684210526</v>
      </c>
      <c r="L33" s="31"/>
      <c r="M33" s="31">
        <v>5</v>
      </c>
      <c r="N33" s="31">
        <v>5</v>
      </c>
      <c r="O33" s="11">
        <f t="shared" si="0"/>
        <v>52.631578947368418</v>
      </c>
      <c r="P33" s="31">
        <v>2</v>
      </c>
      <c r="Q33" s="31">
        <v>0</v>
      </c>
      <c r="R33" s="31">
        <v>0</v>
      </c>
      <c r="S33" s="11">
        <f t="shared" si="1"/>
        <v>10.526315789473685</v>
      </c>
      <c r="T33" s="31">
        <v>4</v>
      </c>
      <c r="U33" s="31"/>
      <c r="V33" s="31"/>
      <c r="W33" s="11">
        <f t="shared" si="2"/>
        <v>21.05263157894737</v>
      </c>
      <c r="X33" s="23">
        <f>((H33*1)+(I33*2)+(J33*3)+(L33*4)+(M33*5)+(N33*6)+(P33*7)+(Q33*8)+(R33*9)+(T33*10)+(U33*11)+(V33*12))/F33</f>
        <v>6.2105263157894735</v>
      </c>
      <c r="Y33" s="23">
        <f>S33+W33</f>
        <v>31.578947368421055</v>
      </c>
    </row>
    <row r="34" spans="1:25" x14ac:dyDescent="0.35">
      <c r="A34" s="35"/>
      <c r="B34" s="41" t="s">
        <v>43</v>
      </c>
      <c r="C34" s="7" t="s">
        <v>24</v>
      </c>
      <c r="D34" s="15">
        <v>6</v>
      </c>
      <c r="E34" s="16">
        <v>19</v>
      </c>
      <c r="F34" s="10">
        <f t="shared" si="4"/>
        <v>19</v>
      </c>
      <c r="G34" s="7" t="s">
        <v>25</v>
      </c>
      <c r="H34" s="16"/>
      <c r="I34" s="16">
        <v>3</v>
      </c>
      <c r="J34" s="15">
        <v>1</v>
      </c>
      <c r="K34" s="32">
        <f>SUM(H34:J34)*100/F34</f>
        <v>21.05263157894737</v>
      </c>
      <c r="L34" s="16">
        <v>2</v>
      </c>
      <c r="M34" s="16">
        <v>8</v>
      </c>
      <c r="N34" s="15">
        <v>1</v>
      </c>
      <c r="O34" s="11">
        <f t="shared" si="0"/>
        <v>57.89473684210526</v>
      </c>
      <c r="P34" s="16">
        <v>1</v>
      </c>
      <c r="Q34" s="16">
        <v>1</v>
      </c>
      <c r="R34" s="15">
        <v>1</v>
      </c>
      <c r="S34" s="11">
        <f t="shared" si="1"/>
        <v>15.789473684210526</v>
      </c>
      <c r="T34" s="16">
        <v>1</v>
      </c>
      <c r="U34" s="16"/>
      <c r="V34" s="15"/>
      <c r="W34" s="11">
        <f t="shared" si="2"/>
        <v>5.2631578947368425</v>
      </c>
      <c r="X34" s="12">
        <f>((H34*1)+(I34*2)+(J34*3)+(L34*4)+(M34*5)+(N34*6)+(P34*7)+(Q34*8)+(R34*9)+(T34*10)+(U34*11)+(V34*12))/F34</f>
        <v>5.1052631578947372</v>
      </c>
      <c r="Y34" s="12">
        <f>S34+W34</f>
        <v>21.05263157894737</v>
      </c>
    </row>
    <row r="35" spans="1:25" x14ac:dyDescent="0.35">
      <c r="A35" s="35"/>
      <c r="B35" s="41"/>
      <c r="C35" s="7"/>
      <c r="D35" s="15"/>
      <c r="E35" s="16"/>
      <c r="F35" s="10">
        <f t="shared" si="4"/>
        <v>0</v>
      </c>
      <c r="G35" s="7"/>
      <c r="H35" s="16"/>
      <c r="I35" s="16"/>
      <c r="J35" s="15"/>
      <c r="K35" s="32"/>
      <c r="L35" s="16"/>
      <c r="M35" s="16"/>
      <c r="N35" s="15"/>
      <c r="O35" s="11" t="e">
        <f t="shared" si="0"/>
        <v>#DIV/0!</v>
      </c>
      <c r="P35" s="16"/>
      <c r="Q35" s="16"/>
      <c r="R35" s="15"/>
      <c r="S35" s="11" t="e">
        <f t="shared" si="1"/>
        <v>#DIV/0!</v>
      </c>
      <c r="T35" s="16"/>
      <c r="U35" s="16"/>
      <c r="V35" s="15"/>
      <c r="W35" s="11" t="e">
        <f t="shared" si="2"/>
        <v>#DIV/0!</v>
      </c>
      <c r="X35" s="12"/>
      <c r="Y35" s="12"/>
    </row>
    <row r="36" spans="1:25" x14ac:dyDescent="0.35">
      <c r="A36" s="35"/>
      <c r="B36" s="41"/>
      <c r="C36" s="7"/>
      <c r="D36" s="15"/>
      <c r="E36" s="16"/>
      <c r="F36" s="10">
        <f t="shared" si="4"/>
        <v>0</v>
      </c>
      <c r="G36" s="7"/>
      <c r="H36" s="16"/>
      <c r="I36" s="16"/>
      <c r="J36" s="15"/>
      <c r="K36" s="32"/>
      <c r="L36" s="16"/>
      <c r="M36" s="16"/>
      <c r="N36" s="15"/>
      <c r="O36" s="11" t="e">
        <f t="shared" si="0"/>
        <v>#DIV/0!</v>
      </c>
      <c r="P36" s="16"/>
      <c r="Q36" s="16"/>
      <c r="R36" s="15"/>
      <c r="S36" s="11" t="e">
        <f t="shared" si="1"/>
        <v>#DIV/0!</v>
      </c>
      <c r="T36" s="16"/>
      <c r="U36" s="16"/>
      <c r="V36" s="15"/>
      <c r="W36" s="11" t="e">
        <f t="shared" si="2"/>
        <v>#DIV/0!</v>
      </c>
      <c r="X36" s="12"/>
      <c r="Y36" s="12"/>
    </row>
    <row r="37" spans="1:25" x14ac:dyDescent="0.35">
      <c r="A37" s="35"/>
      <c r="B37" s="41"/>
      <c r="C37" s="16"/>
      <c r="D37" s="15"/>
      <c r="E37" s="16"/>
      <c r="F37" s="10">
        <f t="shared" si="4"/>
        <v>0</v>
      </c>
      <c r="G37" s="16"/>
      <c r="H37" s="16"/>
      <c r="I37" s="16"/>
      <c r="J37" s="15"/>
      <c r="K37" s="34"/>
      <c r="L37" s="16"/>
      <c r="M37" s="16"/>
      <c r="N37" s="15"/>
      <c r="O37" s="11" t="e">
        <f t="shared" si="0"/>
        <v>#DIV/0!</v>
      </c>
      <c r="P37" s="16"/>
      <c r="Q37" s="16"/>
      <c r="R37" s="15"/>
      <c r="S37" s="11" t="e">
        <f t="shared" si="1"/>
        <v>#DIV/0!</v>
      </c>
      <c r="T37" s="16"/>
      <c r="U37" s="16"/>
      <c r="V37" s="15"/>
      <c r="W37" s="11" t="e">
        <f t="shared" si="2"/>
        <v>#DIV/0!</v>
      </c>
      <c r="X37" s="17">
        <f>X34-X33</f>
        <v>-1.1052631578947363</v>
      </c>
      <c r="Y37" s="17">
        <f>Y34-Y33</f>
        <v>-10.526315789473685</v>
      </c>
    </row>
    <row r="38" spans="1:25" x14ac:dyDescent="0.35">
      <c r="A38" s="35"/>
      <c r="B38" s="43" t="s">
        <v>47</v>
      </c>
      <c r="C38" s="44" t="s">
        <v>48</v>
      </c>
      <c r="D38" s="45">
        <v>3</v>
      </c>
      <c r="E38" s="45">
        <v>13</v>
      </c>
      <c r="F38" s="10">
        <f t="shared" si="4"/>
        <v>13</v>
      </c>
      <c r="G38" s="46" t="s">
        <v>25</v>
      </c>
      <c r="H38" s="47"/>
      <c r="I38" s="47"/>
      <c r="J38" s="47"/>
      <c r="K38" s="48">
        <f>SUM(H38:J38)*100/F38</f>
        <v>0</v>
      </c>
      <c r="L38" s="47"/>
      <c r="M38" s="47"/>
      <c r="N38" s="47">
        <v>1</v>
      </c>
      <c r="O38" s="11">
        <f t="shared" si="0"/>
        <v>7.6923076923076925</v>
      </c>
      <c r="P38" s="47">
        <v>5</v>
      </c>
      <c r="Q38" s="47"/>
      <c r="R38" s="47">
        <v>3</v>
      </c>
      <c r="S38" s="11">
        <f t="shared" si="1"/>
        <v>61.53846153846154</v>
      </c>
      <c r="T38" s="47">
        <v>3</v>
      </c>
      <c r="U38" s="47">
        <v>1</v>
      </c>
      <c r="V38" s="47"/>
      <c r="W38" s="11">
        <f t="shared" si="2"/>
        <v>30.76923076923077</v>
      </c>
      <c r="X38" s="49">
        <f>((H38*1)+(I38*2)+(J38*3)+(L38*4)+(M38*5)+(N38*6)+(P38*7)+(Q38*8)+(R38*9)+(T38*10)+(U38*11)+(V38*12))/F38</f>
        <v>8.384615384615385</v>
      </c>
      <c r="Y38" s="50">
        <f>S38+W38</f>
        <v>92.307692307692307</v>
      </c>
    </row>
    <row r="39" spans="1:25" x14ac:dyDescent="0.35">
      <c r="A39" s="35"/>
      <c r="B39" s="36" t="s">
        <v>47</v>
      </c>
      <c r="C39" s="8" t="s">
        <v>46</v>
      </c>
      <c r="D39" s="8">
        <v>4</v>
      </c>
      <c r="E39" s="8">
        <v>13</v>
      </c>
      <c r="F39" s="10">
        <f t="shared" si="4"/>
        <v>13</v>
      </c>
      <c r="G39" s="36" t="s">
        <v>25</v>
      </c>
      <c r="H39" s="37"/>
      <c r="I39" s="37"/>
      <c r="J39" s="37"/>
      <c r="K39" s="51">
        <f>SUM(H39:J39)*100/E39</f>
        <v>0</v>
      </c>
      <c r="L39" s="52">
        <v>1</v>
      </c>
      <c r="M39" s="52"/>
      <c r="N39" s="52">
        <v>3</v>
      </c>
      <c r="O39" s="11">
        <f t="shared" si="0"/>
        <v>30.76923076923077</v>
      </c>
      <c r="P39" s="52">
        <v>1</v>
      </c>
      <c r="Q39" s="52">
        <v>2</v>
      </c>
      <c r="R39" s="52">
        <v>2</v>
      </c>
      <c r="S39" s="11">
        <f t="shared" si="1"/>
        <v>38.46153846153846</v>
      </c>
      <c r="T39" s="52">
        <v>3</v>
      </c>
      <c r="U39" s="52">
        <v>1</v>
      </c>
      <c r="V39" s="52"/>
      <c r="W39" s="11">
        <f t="shared" si="2"/>
        <v>30.76923076923077</v>
      </c>
      <c r="X39" s="53">
        <f>((H39*1)+(I39*2)+(J39*3)+(L39*4)+(M39*5)+(N39*6)+(P39*7)+(Q39*8)+(R39*9)+(T39*10)+(U39*11)+(V39*12))/F39</f>
        <v>8</v>
      </c>
      <c r="Y39" s="54">
        <f>S39+W39</f>
        <v>69.230769230769226</v>
      </c>
    </row>
    <row r="40" spans="1:25" x14ac:dyDescent="0.35">
      <c r="A40" s="35"/>
      <c r="B40" s="27" t="s">
        <v>34</v>
      </c>
      <c r="C40" s="26" t="s">
        <v>42</v>
      </c>
      <c r="D40" s="26">
        <v>5</v>
      </c>
      <c r="E40" s="26">
        <v>13</v>
      </c>
      <c r="F40" s="10">
        <f t="shared" si="4"/>
        <v>13</v>
      </c>
      <c r="G40" s="27" t="s">
        <v>25</v>
      </c>
      <c r="H40" s="40"/>
      <c r="I40" s="40"/>
      <c r="J40" s="40">
        <v>1</v>
      </c>
      <c r="K40" s="55">
        <f>SUM(H40:J40)*100/E40</f>
        <v>7.6923076923076925</v>
      </c>
      <c r="L40" s="40"/>
      <c r="M40" s="40">
        <v>1</v>
      </c>
      <c r="N40" s="40">
        <v>3</v>
      </c>
      <c r="O40" s="11">
        <f t="shared" si="0"/>
        <v>30.76923076923077</v>
      </c>
      <c r="P40" s="40">
        <v>1</v>
      </c>
      <c r="Q40" s="40">
        <v>3</v>
      </c>
      <c r="R40" s="40">
        <v>2</v>
      </c>
      <c r="S40" s="11">
        <f t="shared" si="1"/>
        <v>46.153846153846153</v>
      </c>
      <c r="T40" s="40">
        <v>1</v>
      </c>
      <c r="U40" s="40">
        <v>1</v>
      </c>
      <c r="V40" s="40"/>
      <c r="W40" s="11">
        <f t="shared" si="2"/>
        <v>15.384615384615385</v>
      </c>
      <c r="X40" s="29">
        <f>((H40*1)+(I40*2)+(J40*3)+(L40*4)+(M40*5)+(N40*6)+(P40*7)+(Q40*8)+(R40*9)+(T40*10)+(U40*11)+(V40*12))/F40</f>
        <v>7.384615384615385</v>
      </c>
      <c r="Y40" s="30">
        <f>S40+W40</f>
        <v>61.53846153846154</v>
      </c>
    </row>
    <row r="41" spans="1:25" x14ac:dyDescent="0.35">
      <c r="A41" s="35"/>
      <c r="B41" s="36" t="s">
        <v>49</v>
      </c>
      <c r="C41" s="19" t="s">
        <v>31</v>
      </c>
      <c r="D41" s="8">
        <v>6</v>
      </c>
      <c r="E41" s="8">
        <v>14</v>
      </c>
      <c r="F41" s="10">
        <f t="shared" si="4"/>
        <v>14</v>
      </c>
      <c r="G41" s="42" t="s">
        <v>25</v>
      </c>
      <c r="H41" s="31"/>
      <c r="I41" s="31"/>
      <c r="J41" s="31">
        <v>2</v>
      </c>
      <c r="K41" s="32"/>
      <c r="L41" s="31">
        <v>1</v>
      </c>
      <c r="M41" s="31">
        <v>2</v>
      </c>
      <c r="N41" s="31">
        <v>1</v>
      </c>
      <c r="O41" s="11">
        <f t="shared" si="0"/>
        <v>28.571428571428573</v>
      </c>
      <c r="P41" s="31">
        <v>3</v>
      </c>
      <c r="Q41" s="31">
        <v>1</v>
      </c>
      <c r="R41" s="31">
        <v>3</v>
      </c>
      <c r="S41" s="11">
        <f t="shared" si="1"/>
        <v>50</v>
      </c>
      <c r="T41" s="31">
        <v>1</v>
      </c>
      <c r="U41" s="31"/>
      <c r="V41" s="31"/>
      <c r="W41" s="11">
        <f t="shared" si="2"/>
        <v>7.1428571428571432</v>
      </c>
      <c r="X41" s="23">
        <f>((H41*1)+(I41*2)+(J41*3)+(L41*4)+(M41*5)+(N41*6)+(P41*7)+(Q41*8)+(R41*9)+(T41*10)+(U41*11)+(V41*12))/F41</f>
        <v>6.5714285714285712</v>
      </c>
      <c r="Y41" s="23">
        <f>S41+W41</f>
        <v>57.142857142857146</v>
      </c>
    </row>
    <row r="42" spans="1:25" x14ac:dyDescent="0.35">
      <c r="A42" s="35"/>
      <c r="B42" s="36"/>
      <c r="C42" s="16"/>
      <c r="D42" s="15"/>
      <c r="E42" s="16"/>
      <c r="F42" s="10">
        <f t="shared" si="4"/>
        <v>0</v>
      </c>
      <c r="G42" s="16"/>
      <c r="H42" s="16"/>
      <c r="I42" s="16"/>
      <c r="J42" s="15"/>
      <c r="K42" s="34"/>
      <c r="L42" s="16"/>
      <c r="M42" s="16"/>
      <c r="N42" s="15"/>
      <c r="O42" s="11" t="e">
        <f t="shared" si="0"/>
        <v>#DIV/0!</v>
      </c>
      <c r="P42" s="16"/>
      <c r="Q42" s="16"/>
      <c r="R42" s="15"/>
      <c r="S42" s="11" t="e">
        <f t="shared" si="1"/>
        <v>#DIV/0!</v>
      </c>
      <c r="T42" s="16"/>
      <c r="U42" s="16"/>
      <c r="V42" s="15"/>
      <c r="W42" s="11" t="e">
        <f t="shared" si="2"/>
        <v>#DIV/0!</v>
      </c>
      <c r="X42" s="17">
        <f>X41-X40</f>
        <v>-0.81318681318681385</v>
      </c>
      <c r="Y42" s="17">
        <f>Y41-Y40</f>
        <v>-4.3956043956043942</v>
      </c>
    </row>
    <row r="43" spans="1:25" x14ac:dyDescent="0.35">
      <c r="A43" s="35"/>
      <c r="B43" s="36"/>
      <c r="C43" s="19" t="s">
        <v>31</v>
      </c>
      <c r="D43" s="8"/>
      <c r="E43" s="8"/>
      <c r="F43" s="10">
        <f t="shared" si="4"/>
        <v>0</v>
      </c>
      <c r="G43" s="42" t="s">
        <v>25</v>
      </c>
      <c r="H43" s="37"/>
      <c r="I43" s="37"/>
      <c r="J43" s="37"/>
      <c r="K43" s="51"/>
      <c r="L43" s="52"/>
      <c r="M43" s="52"/>
      <c r="N43" s="52"/>
      <c r="O43" s="11" t="e">
        <f t="shared" si="0"/>
        <v>#DIV/0!</v>
      </c>
      <c r="P43" s="52"/>
      <c r="Q43" s="52"/>
      <c r="R43" s="52"/>
      <c r="S43" s="11" t="e">
        <f t="shared" si="1"/>
        <v>#DIV/0!</v>
      </c>
      <c r="T43" s="52"/>
      <c r="U43" s="52"/>
      <c r="V43" s="52"/>
      <c r="W43" s="11" t="e">
        <f t="shared" si="2"/>
        <v>#DIV/0!</v>
      </c>
      <c r="X43" s="56">
        <f>AVERAGE(X41,X33,X27,X21,X16,X89)</f>
        <v>6.7597901002506271</v>
      </c>
      <c r="Y43" s="56" t="e">
        <f>AVERAGE(Y41,Y33,Y27,Y21,Y16,Y89)</f>
        <v>#DIV/0!</v>
      </c>
    </row>
    <row r="44" spans="1:25" x14ac:dyDescent="0.35">
      <c r="A44" s="35"/>
      <c r="B44" s="36"/>
      <c r="C44" s="21" t="s">
        <v>24</v>
      </c>
      <c r="D44" s="8"/>
      <c r="E44" s="8"/>
      <c r="F44" s="10">
        <f t="shared" si="4"/>
        <v>0</v>
      </c>
      <c r="G44" s="57" t="s">
        <v>25</v>
      </c>
      <c r="H44" s="37"/>
      <c r="I44" s="37"/>
      <c r="J44" s="37"/>
      <c r="K44" s="51"/>
      <c r="L44" s="52"/>
      <c r="M44" s="52"/>
      <c r="N44" s="52"/>
      <c r="O44" s="11" t="e">
        <f t="shared" si="0"/>
        <v>#DIV/0!</v>
      </c>
      <c r="P44" s="52"/>
      <c r="Q44" s="52"/>
      <c r="R44" s="52"/>
      <c r="S44" s="11" t="e">
        <f t="shared" si="1"/>
        <v>#DIV/0!</v>
      </c>
      <c r="T44" s="52"/>
      <c r="U44" s="52"/>
      <c r="V44" s="52"/>
      <c r="W44" s="11" t="e">
        <f t="shared" si="2"/>
        <v>#DIV/0!</v>
      </c>
      <c r="X44" s="58">
        <f>AVERAGE(X34,X28,X22,X17,X12,X87,X90)</f>
        <v>6.6357858933046909</v>
      </c>
      <c r="Y44" s="58">
        <f>AVERAGE(Y12,Y17,Y22,Y28,Y34)</f>
        <v>55.924812030075188</v>
      </c>
    </row>
    <row r="45" spans="1:25" x14ac:dyDescent="0.35">
      <c r="A45" s="35"/>
      <c r="B45" s="36"/>
      <c r="C45" s="21" t="s">
        <v>27</v>
      </c>
      <c r="D45" s="8"/>
      <c r="E45" s="8"/>
      <c r="F45" s="10">
        <f t="shared" si="4"/>
        <v>0</v>
      </c>
      <c r="G45" s="57" t="s">
        <v>25</v>
      </c>
      <c r="H45" s="37"/>
      <c r="I45" s="37"/>
      <c r="J45" s="37"/>
      <c r="K45" s="51"/>
      <c r="L45" s="52"/>
      <c r="M45" s="52"/>
      <c r="N45" s="52"/>
      <c r="O45" s="11" t="e">
        <f t="shared" si="0"/>
        <v>#DIV/0!</v>
      </c>
      <c r="P45" s="52"/>
      <c r="Q45" s="52"/>
      <c r="R45" s="52"/>
      <c r="S45" s="11" t="e">
        <f t="shared" si="1"/>
        <v>#DIV/0!</v>
      </c>
      <c r="T45" s="52"/>
      <c r="U45" s="52"/>
      <c r="V45" s="52"/>
      <c r="W45" s="11" t="e">
        <f t="shared" si="2"/>
        <v>#DIV/0!</v>
      </c>
      <c r="X45" s="58">
        <f>AVERAGE(X35,X29,X23,X18,X13,X88,X91)</f>
        <v>6.5728632478632489</v>
      </c>
      <c r="Y45" s="58">
        <f>AVERAGE(Y13,Y18,Y23,Y29,Y35)</f>
        <v>63.717948717948715</v>
      </c>
    </row>
    <row r="46" spans="1:25" x14ac:dyDescent="0.35">
      <c r="A46" s="35"/>
      <c r="B46" s="36"/>
      <c r="C46" s="21" t="s">
        <v>29</v>
      </c>
      <c r="D46" s="8"/>
      <c r="E46" s="8"/>
      <c r="F46" s="10">
        <v>0</v>
      </c>
      <c r="G46" s="57" t="s">
        <v>25</v>
      </c>
      <c r="H46" s="37"/>
      <c r="I46" s="37"/>
      <c r="J46" s="37"/>
      <c r="K46" s="51"/>
      <c r="L46" s="52"/>
      <c r="M46" s="52"/>
      <c r="N46" s="52"/>
      <c r="O46" s="11"/>
      <c r="P46" s="52"/>
      <c r="Q46" s="52"/>
      <c r="R46" s="52"/>
      <c r="S46" s="11"/>
      <c r="T46" s="52"/>
      <c r="U46" s="52"/>
      <c r="V46" s="52"/>
      <c r="W46" s="11"/>
      <c r="X46" s="58">
        <f>AVERAGE(X36,X30,X24,X19,X14,X89,X94)</f>
        <v>5.2707915273132659</v>
      </c>
      <c r="Y46" s="58">
        <f>AVERAGE(Y14,Y19,Y24,Y30,Y36)</f>
        <v>47.600334448160538</v>
      </c>
    </row>
    <row r="47" spans="1:25" x14ac:dyDescent="0.35">
      <c r="A47" s="35"/>
      <c r="B47" s="36"/>
      <c r="C47" s="8"/>
      <c r="D47" s="8"/>
      <c r="E47" s="8"/>
      <c r="F47" s="10">
        <f>H47+I47+J47+L47+M47+N47+P47+Q47+R47+T47+U47+V47</f>
        <v>0</v>
      </c>
      <c r="G47" s="36"/>
      <c r="H47" s="37"/>
      <c r="I47" s="37"/>
      <c r="J47" s="37"/>
      <c r="K47" s="51"/>
      <c r="L47" s="52"/>
      <c r="M47" s="52"/>
      <c r="N47" s="52"/>
      <c r="O47" s="11" t="e">
        <f>SUM(L47:N47)*100/F47</f>
        <v>#DIV/0!</v>
      </c>
      <c r="P47" s="52"/>
      <c r="Q47" s="52"/>
      <c r="R47" s="52"/>
      <c r="S47" s="11" t="e">
        <f>SUM(P47:R47)*100/F47</f>
        <v>#DIV/0!</v>
      </c>
      <c r="T47" s="52"/>
      <c r="U47" s="52"/>
      <c r="V47" s="52"/>
      <c r="W47" s="11" t="e">
        <f>SUM(T47:V47)*100/F47</f>
        <v>#DIV/0!</v>
      </c>
      <c r="X47" s="17">
        <f>6.7-6.6</f>
        <v>0.10000000000000053</v>
      </c>
      <c r="Y47" s="17">
        <f>Y45-Y44</f>
        <v>7.7931366878735275</v>
      </c>
    </row>
    <row r="48" spans="1:25" x14ac:dyDescent="0.35">
      <c r="A48" s="35"/>
      <c r="B48" s="36" t="s">
        <v>50</v>
      </c>
      <c r="C48" s="21" t="s">
        <v>29</v>
      </c>
      <c r="D48" s="8">
        <v>7</v>
      </c>
      <c r="E48" s="8">
        <v>19</v>
      </c>
      <c r="F48" s="10">
        <v>19</v>
      </c>
      <c r="G48" s="57" t="s">
        <v>51</v>
      </c>
      <c r="H48" s="37"/>
      <c r="I48" s="37"/>
      <c r="J48" s="37">
        <v>2</v>
      </c>
      <c r="K48" s="32">
        <f>SUM(H48:J48)*100/F48</f>
        <v>10.526315789473685</v>
      </c>
      <c r="L48" s="52">
        <v>1</v>
      </c>
      <c r="M48" s="52">
        <v>3</v>
      </c>
      <c r="N48" s="52">
        <v>1</v>
      </c>
      <c r="O48" s="11">
        <f>SUM(L48:N48)*100/F48</f>
        <v>26.315789473684209</v>
      </c>
      <c r="P48" s="52">
        <v>4</v>
      </c>
      <c r="Q48" s="52">
        <v>4</v>
      </c>
      <c r="R48" s="52">
        <v>2</v>
      </c>
      <c r="S48" s="11">
        <f>SUM(P48:R48)*100/F48</f>
        <v>52.631578947368418</v>
      </c>
      <c r="T48" s="52">
        <v>2</v>
      </c>
      <c r="U48" s="52"/>
      <c r="V48" s="52"/>
      <c r="W48" s="11">
        <f>SUM(T48:V48)*100/F48</f>
        <v>10.526315789473685</v>
      </c>
      <c r="X48" s="58">
        <f>((H48*1)+(I48*2)+(J48*3)+(L48*4)+(M48*5)+(N48*6)+(P48*7)+(Q48*8)+(R48*9)+(T48*10)+(U48*11)+(V48*12))/F48</f>
        <v>6.7894736842105265</v>
      </c>
      <c r="Y48" s="13">
        <f>S48+W48</f>
        <v>63.157894736842103</v>
      </c>
    </row>
    <row r="49" spans="1:25" x14ac:dyDescent="0.35">
      <c r="A49" s="35"/>
      <c r="B49" s="36"/>
      <c r="C49" s="8"/>
      <c r="D49" s="8"/>
      <c r="E49" s="8"/>
      <c r="F49" s="10"/>
      <c r="G49" s="36"/>
      <c r="H49" s="37"/>
      <c r="I49" s="37"/>
      <c r="J49" s="37"/>
      <c r="K49" s="51"/>
      <c r="L49" s="52"/>
      <c r="M49" s="52"/>
      <c r="N49" s="52"/>
      <c r="O49" s="11"/>
      <c r="P49" s="52"/>
      <c r="Q49" s="52"/>
      <c r="R49" s="52"/>
      <c r="S49" s="11"/>
      <c r="T49" s="52"/>
      <c r="U49" s="52"/>
      <c r="V49" s="52"/>
      <c r="W49" s="11"/>
      <c r="X49" s="17"/>
      <c r="Y49" s="17"/>
    </row>
    <row r="50" spans="1:25" x14ac:dyDescent="0.35">
      <c r="A50" s="35"/>
      <c r="B50" s="36" t="s">
        <v>50</v>
      </c>
      <c r="C50" s="8" t="s">
        <v>27</v>
      </c>
      <c r="D50" s="8">
        <v>7</v>
      </c>
      <c r="E50" s="8">
        <v>20</v>
      </c>
      <c r="F50" s="10">
        <f>H50+I50+J50+L50+M50+N50+P50+Q50+R50+T50+U50+V50</f>
        <v>20</v>
      </c>
      <c r="G50" s="36" t="s">
        <v>51</v>
      </c>
      <c r="H50" s="37"/>
      <c r="I50" s="37">
        <v>5</v>
      </c>
      <c r="J50" s="37"/>
      <c r="K50" s="51"/>
      <c r="L50" s="52">
        <v>3</v>
      </c>
      <c r="M50" s="52">
        <v>4</v>
      </c>
      <c r="N50" s="52">
        <v>3</v>
      </c>
      <c r="O50" s="11">
        <f>SUM(L50:N50)*100/F50</f>
        <v>50</v>
      </c>
      <c r="P50" s="52">
        <v>2</v>
      </c>
      <c r="Q50" s="52">
        <v>1</v>
      </c>
      <c r="R50" s="52"/>
      <c r="S50" s="11">
        <f>SUM(P50:R50)*100/F50</f>
        <v>15</v>
      </c>
      <c r="T50" s="52">
        <v>2</v>
      </c>
      <c r="U50" s="52"/>
      <c r="V50" s="52"/>
      <c r="W50" s="11">
        <f>SUM(T50:V50)*100/F50</f>
        <v>10</v>
      </c>
      <c r="X50" s="17"/>
      <c r="Y50" s="17"/>
    </row>
    <row r="51" spans="1:25" x14ac:dyDescent="0.35">
      <c r="A51" s="35"/>
      <c r="B51" s="36" t="s">
        <v>50</v>
      </c>
      <c r="C51" s="21" t="s">
        <v>29</v>
      </c>
      <c r="D51" s="8">
        <v>8</v>
      </c>
      <c r="E51" s="8">
        <v>20</v>
      </c>
      <c r="F51" s="10">
        <v>20</v>
      </c>
      <c r="G51" s="57" t="s">
        <v>51</v>
      </c>
      <c r="H51" s="37">
        <v>4</v>
      </c>
      <c r="I51" s="37"/>
      <c r="J51" s="37">
        <v>4</v>
      </c>
      <c r="K51" s="32">
        <f>SUM(H51:J51)*100/F51</f>
        <v>40</v>
      </c>
      <c r="L51" s="52">
        <v>5</v>
      </c>
      <c r="M51" s="52">
        <v>3</v>
      </c>
      <c r="N51" s="52">
        <v>1</v>
      </c>
      <c r="O51" s="11">
        <f>SUM(L51:N51)*100/F51</f>
        <v>45</v>
      </c>
      <c r="P51" s="52"/>
      <c r="Q51" s="52">
        <v>1</v>
      </c>
      <c r="R51" s="52">
        <v>1</v>
      </c>
      <c r="S51" s="11">
        <f>SUM(P51:R51)*100/F51</f>
        <v>10</v>
      </c>
      <c r="T51" s="52">
        <v>1</v>
      </c>
      <c r="U51" s="52">
        <v>1</v>
      </c>
      <c r="V51" s="52"/>
      <c r="W51" s="11">
        <f>SUM(T51:V51)*100/F51</f>
        <v>10</v>
      </c>
      <c r="X51" s="58">
        <f>((H51*1)+(I51*2)+(J51*3)+(L51*4)+(M51*5)+(N51*6)+(P51*7)+(Q51*8)+(R51*9)+(T51*10)+(U51*11)+(V51*12))/F51</f>
        <v>4.75</v>
      </c>
      <c r="Y51" s="13">
        <f>S51+W51</f>
        <v>20</v>
      </c>
    </row>
    <row r="52" spans="1:25" x14ac:dyDescent="0.35">
      <c r="A52" s="35"/>
      <c r="B52" s="36"/>
      <c r="C52" s="8"/>
      <c r="D52" s="8"/>
      <c r="E52" s="8"/>
      <c r="F52" s="10"/>
      <c r="G52" s="36"/>
      <c r="H52" s="37"/>
      <c r="I52" s="37"/>
      <c r="J52" s="37"/>
      <c r="K52" s="51"/>
      <c r="L52" s="52"/>
      <c r="M52" s="52"/>
      <c r="N52" s="52"/>
      <c r="O52" s="11"/>
      <c r="P52" s="52"/>
      <c r="Q52" s="52"/>
      <c r="R52" s="52"/>
      <c r="S52" s="11"/>
      <c r="T52" s="52"/>
      <c r="U52" s="52"/>
      <c r="V52" s="52"/>
      <c r="W52" s="11"/>
      <c r="X52" s="17"/>
      <c r="Y52" s="17"/>
    </row>
    <row r="53" spans="1:25" x14ac:dyDescent="0.35">
      <c r="A53" s="35"/>
      <c r="B53" s="36" t="s">
        <v>50</v>
      </c>
      <c r="C53" s="21" t="s">
        <v>24</v>
      </c>
      <c r="D53" s="8">
        <v>7</v>
      </c>
      <c r="E53" s="8">
        <v>13</v>
      </c>
      <c r="F53" s="10">
        <f>H53+I53+J53+L53+M53+N53+P53+Q53+R53+T53+U53+V53</f>
        <v>13</v>
      </c>
      <c r="G53" s="57" t="s">
        <v>51</v>
      </c>
      <c r="H53" s="37"/>
      <c r="I53" s="37"/>
      <c r="J53" s="37">
        <v>1</v>
      </c>
      <c r="K53" s="32">
        <f>SUM(H53:J53)*100/F53</f>
        <v>7.6923076923076925</v>
      </c>
      <c r="L53" s="52">
        <v>3</v>
      </c>
      <c r="M53" s="52">
        <v>3</v>
      </c>
      <c r="N53" s="52"/>
      <c r="O53" s="11">
        <f>SUM(L53:N53)*100/F53</f>
        <v>46.153846153846153</v>
      </c>
      <c r="P53" s="52">
        <v>3</v>
      </c>
      <c r="Q53" s="52">
        <v>1</v>
      </c>
      <c r="R53" s="52">
        <v>2</v>
      </c>
      <c r="S53" s="11">
        <f>SUM(P53:R53)*100/F53</f>
        <v>46.153846153846153</v>
      </c>
      <c r="T53" s="52"/>
      <c r="U53" s="52"/>
      <c r="V53" s="52"/>
      <c r="W53" s="11">
        <f>SUM(T53:V53)*100/F53</f>
        <v>0</v>
      </c>
      <c r="X53" s="58">
        <f>((H53*1)+(I53*2)+(J53*3)+(L53*4)+(M53*5)+(N53*6)+(P53*7)+(Q53*8)+(R53*9)+(T53*10)+(U53*11)+(V53*12))/F53</f>
        <v>5.9230769230769234</v>
      </c>
      <c r="Y53" s="13">
        <f>S53+W53</f>
        <v>46.153846153846153</v>
      </c>
    </row>
    <row r="54" spans="1:25" x14ac:dyDescent="0.35">
      <c r="A54" s="35"/>
      <c r="B54" s="36" t="s">
        <v>50</v>
      </c>
      <c r="C54" s="21" t="s">
        <v>27</v>
      </c>
      <c r="D54" s="8">
        <v>8</v>
      </c>
      <c r="E54" s="8">
        <v>14</v>
      </c>
      <c r="F54" s="10">
        <f>H54+I54+J54+L54+M54+N54+P54+Q54+R54+T54+U54+V54</f>
        <v>14</v>
      </c>
      <c r="G54" s="57" t="s">
        <v>51</v>
      </c>
      <c r="H54" s="37">
        <v>1</v>
      </c>
      <c r="I54" s="37">
        <v>2</v>
      </c>
      <c r="J54" s="37">
        <v>2</v>
      </c>
      <c r="K54" s="32">
        <f>SUM(H54:J54)*100/F54</f>
        <v>35.714285714285715</v>
      </c>
      <c r="L54" s="52">
        <v>1</v>
      </c>
      <c r="M54" s="52">
        <v>2</v>
      </c>
      <c r="N54" s="52"/>
      <c r="O54" s="11">
        <f>SUM(L54:N54)*100/F54</f>
        <v>21.428571428571427</v>
      </c>
      <c r="P54" s="52">
        <v>1</v>
      </c>
      <c r="Q54" s="52">
        <v>3</v>
      </c>
      <c r="R54" s="52"/>
      <c r="S54" s="11">
        <f>SUM(P54:R54)*100/F54</f>
        <v>28.571428571428573</v>
      </c>
      <c r="T54" s="52">
        <v>2</v>
      </c>
      <c r="U54" s="52"/>
      <c r="V54" s="52"/>
      <c r="W54" s="11">
        <f>SUM(T54:V54)*100/F54</f>
        <v>14.285714285714286</v>
      </c>
      <c r="X54" s="58">
        <f>((H54*1)+(I54*2)+(J54*3)+(L54*4)+(M54*5)+(N54*6)+(P54*7)+(Q54*8)+(R54*9)+(T54*10)+(U54*11)+(V54*12))/F54</f>
        <v>5.4285714285714288</v>
      </c>
      <c r="Y54" s="13">
        <f>S54+W54</f>
        <v>42.857142857142861</v>
      </c>
    </row>
    <row r="55" spans="1:25" x14ac:dyDescent="0.35">
      <c r="A55" s="35"/>
      <c r="B55" s="36" t="s">
        <v>52</v>
      </c>
      <c r="C55" s="21" t="s">
        <v>29</v>
      </c>
      <c r="D55" s="8">
        <v>9</v>
      </c>
      <c r="E55" s="8">
        <v>13</v>
      </c>
      <c r="F55" s="10">
        <v>13</v>
      </c>
      <c r="G55" s="57" t="s">
        <v>51</v>
      </c>
      <c r="H55" s="37">
        <v>1</v>
      </c>
      <c r="I55" s="37">
        <v>1</v>
      </c>
      <c r="J55" s="37">
        <v>2</v>
      </c>
      <c r="K55" s="32">
        <f>SUM(H55:J55)*100/F55</f>
        <v>30.76923076923077</v>
      </c>
      <c r="L55" s="52">
        <v>1</v>
      </c>
      <c r="M55" s="52"/>
      <c r="N55" s="52">
        <v>2</v>
      </c>
      <c r="O55" s="11">
        <f>SUM(L55:N55)*100/F55</f>
        <v>23.076923076923077</v>
      </c>
      <c r="P55" s="52">
        <v>1</v>
      </c>
      <c r="Q55" s="52">
        <v>1</v>
      </c>
      <c r="R55" s="52">
        <v>4</v>
      </c>
      <c r="S55" s="11">
        <f>SUM(P55:R55)*100/F55</f>
        <v>46.153846153846153</v>
      </c>
      <c r="T55" s="52">
        <v>1</v>
      </c>
      <c r="U55" s="52"/>
      <c r="V55" s="52"/>
      <c r="W55" s="11">
        <f>SUM(T55:V55)*100/F55</f>
        <v>7.6923076923076925</v>
      </c>
      <c r="X55" s="58">
        <f>((H55*1)+(I55*2)+(J55*3)+(L55*4)+(M55*5)+(N55*6)+(P55*7)+(Q55*8)+(R55*9)+(T55*10)+(U55*11)+(V55*12))/F55</f>
        <v>6.615384615384615</v>
      </c>
      <c r="Y55" s="13">
        <f>S55+W55</f>
        <v>53.846153846153847</v>
      </c>
    </row>
    <row r="56" spans="1:25" x14ac:dyDescent="0.35">
      <c r="A56" s="35"/>
      <c r="B56" s="36"/>
      <c r="C56" s="8"/>
      <c r="D56" s="8"/>
      <c r="E56" s="8"/>
      <c r="F56" s="10"/>
      <c r="G56" s="36"/>
      <c r="H56" s="37"/>
      <c r="I56" s="37"/>
      <c r="J56" s="37"/>
      <c r="K56" s="51"/>
      <c r="L56" s="52"/>
      <c r="M56" s="52"/>
      <c r="N56" s="52"/>
      <c r="O56" s="11"/>
      <c r="P56" s="52"/>
      <c r="Q56" s="52"/>
      <c r="R56" s="52"/>
      <c r="S56" s="11"/>
      <c r="T56" s="52"/>
      <c r="U56" s="52"/>
      <c r="V56" s="52"/>
      <c r="W56" s="11"/>
      <c r="X56" s="17"/>
      <c r="Y56" s="17"/>
    </row>
    <row r="57" spans="1:25" x14ac:dyDescent="0.35">
      <c r="A57" s="35"/>
      <c r="B57" s="36" t="s">
        <v>43</v>
      </c>
      <c r="C57" s="19" t="s">
        <v>31</v>
      </c>
      <c r="D57" s="8">
        <v>7</v>
      </c>
      <c r="E57" s="8">
        <v>23</v>
      </c>
      <c r="F57" s="10">
        <f>H57+I57+J57+L57+M57+N57+P57+Q57+R57+T57+U57+V57</f>
        <v>23</v>
      </c>
      <c r="G57" s="42" t="s">
        <v>51</v>
      </c>
      <c r="H57" s="31"/>
      <c r="I57" s="31">
        <v>2</v>
      </c>
      <c r="J57" s="31">
        <v>1</v>
      </c>
      <c r="K57" s="32">
        <f>SUM(H57:J57)*100/F57</f>
        <v>13.043478260869565</v>
      </c>
      <c r="L57" s="31">
        <v>5</v>
      </c>
      <c r="M57" s="31">
        <v>1</v>
      </c>
      <c r="N57" s="31">
        <v>4</v>
      </c>
      <c r="O57" s="11">
        <f t="shared" ref="O57:O78" si="5">SUM(L57:N57)*100/F57</f>
        <v>43.478260869565219</v>
      </c>
      <c r="P57" s="31">
        <v>4</v>
      </c>
      <c r="Q57" s="31">
        <v>5</v>
      </c>
      <c r="R57" s="31">
        <v>1</v>
      </c>
      <c r="S57" s="11">
        <f t="shared" ref="S57:S78" si="6">SUM(P57:R57)*100/F57</f>
        <v>43.478260869565219</v>
      </c>
      <c r="T57" s="31"/>
      <c r="U57" s="31"/>
      <c r="V57" s="31"/>
      <c r="W57" s="11">
        <f t="shared" ref="W57:W78" si="7">SUM(T57:V57)*100/F57</f>
        <v>0</v>
      </c>
      <c r="X57" s="56">
        <f>((H57*1)+(I57*2)+(J57*3)+(L57*4)+(M57*5)+(N57*6)+(P57*7)+(Q57*8)+(R57*9)+(T57*10)+(U57*11)+(V57*12))/F57</f>
        <v>5.7826086956521738</v>
      </c>
      <c r="Y57" s="59">
        <f>S57+W57</f>
        <v>43.478260869565219</v>
      </c>
    </row>
    <row r="58" spans="1:25" x14ac:dyDescent="0.35">
      <c r="A58" s="35"/>
      <c r="B58" s="36" t="s">
        <v>43</v>
      </c>
      <c r="C58" s="21" t="s">
        <v>24</v>
      </c>
      <c r="D58" s="8">
        <v>8</v>
      </c>
      <c r="E58" s="8">
        <v>23</v>
      </c>
      <c r="F58" s="10">
        <f>H58+I58+J58+L58+M58+N58+P58+Q58+R58+T58+U58+V58</f>
        <v>23</v>
      </c>
      <c r="G58" s="57" t="s">
        <v>51</v>
      </c>
      <c r="H58" s="31"/>
      <c r="I58" s="31">
        <v>1</v>
      </c>
      <c r="J58" s="31">
        <v>3</v>
      </c>
      <c r="K58" s="32">
        <f>SUM(H58:J58)*100/F58</f>
        <v>17.391304347826086</v>
      </c>
      <c r="L58" s="31">
        <v>4</v>
      </c>
      <c r="M58" s="31">
        <v>5</v>
      </c>
      <c r="N58" s="31">
        <v>2</v>
      </c>
      <c r="O58" s="11">
        <f t="shared" si="5"/>
        <v>47.826086956521742</v>
      </c>
      <c r="P58" s="31">
        <v>4</v>
      </c>
      <c r="Q58" s="31">
        <v>3</v>
      </c>
      <c r="R58" s="31">
        <v>1</v>
      </c>
      <c r="S58" s="11">
        <f t="shared" si="6"/>
        <v>34.782608695652172</v>
      </c>
      <c r="T58" s="31"/>
      <c r="U58" s="31"/>
      <c r="V58" s="31"/>
      <c r="W58" s="11">
        <f t="shared" si="7"/>
        <v>0</v>
      </c>
      <c r="X58" s="58">
        <f>((H58*1)+(I58*2)+(J58*3)+(L58*4)+(M58*5)+(N58*6)+(P58*7)+(Q58*8)+(R58*9)+(T58*10)+(U58*11)+(V58*12))/F58</f>
        <v>5.4347826086956523</v>
      </c>
      <c r="Y58" s="13">
        <f>S58+W58</f>
        <v>34.782608695652172</v>
      </c>
    </row>
    <row r="59" spans="1:25" x14ac:dyDescent="0.35">
      <c r="A59" s="35"/>
      <c r="B59" s="36" t="s">
        <v>43</v>
      </c>
      <c r="C59" s="21" t="s">
        <v>27</v>
      </c>
      <c r="D59" s="8">
        <v>9</v>
      </c>
      <c r="E59" s="8">
        <v>23</v>
      </c>
      <c r="F59" s="10">
        <f>H59+I59+J59+L59+M59+N59+P59+Q59+R59+T59+U59+V59</f>
        <v>23</v>
      </c>
      <c r="G59" s="57" t="s">
        <v>51</v>
      </c>
      <c r="H59" s="31"/>
      <c r="I59" s="31"/>
      <c r="J59" s="31">
        <v>4</v>
      </c>
      <c r="K59" s="32">
        <f>SUM(H59:J59)*100/F59</f>
        <v>17.391304347826086</v>
      </c>
      <c r="L59" s="31">
        <v>6</v>
      </c>
      <c r="M59" s="31">
        <v>3</v>
      </c>
      <c r="N59" s="31">
        <v>4</v>
      </c>
      <c r="O59" s="11">
        <f t="shared" si="5"/>
        <v>56.521739130434781</v>
      </c>
      <c r="P59" s="31"/>
      <c r="Q59" s="31">
        <v>3</v>
      </c>
      <c r="R59" s="31">
        <v>3</v>
      </c>
      <c r="S59" s="11">
        <f t="shared" si="6"/>
        <v>26.086956521739129</v>
      </c>
      <c r="T59" s="31"/>
      <c r="U59" s="31"/>
      <c r="V59" s="31"/>
      <c r="W59" s="11">
        <f t="shared" si="7"/>
        <v>0</v>
      </c>
      <c r="X59" s="58">
        <f>((H59*1)+(I59*2)+(J59*3)+(L59*4)+(M59*5)+(N59*6)+(P59*7)+(Q59*8)+(R59*9)+(T59*10)+(U59*11)+(V59*12))/F59</f>
        <v>5.4782608695652177</v>
      </c>
      <c r="Y59" s="13">
        <f>S59+W59</f>
        <v>26.086956521739129</v>
      </c>
    </row>
    <row r="60" spans="1:25" x14ac:dyDescent="0.35">
      <c r="A60" s="35"/>
      <c r="B60" s="36" t="s">
        <v>53</v>
      </c>
      <c r="C60" s="21" t="s">
        <v>29</v>
      </c>
      <c r="D60" s="8">
        <v>10</v>
      </c>
      <c r="E60" s="8">
        <v>12</v>
      </c>
      <c r="F60" s="10">
        <v>12</v>
      </c>
      <c r="G60" s="57" t="s">
        <v>51</v>
      </c>
      <c r="H60" s="31"/>
      <c r="I60" s="31"/>
      <c r="J60" s="31">
        <v>1</v>
      </c>
      <c r="K60" s="32">
        <f>SUM(H60:J60)*100/F60</f>
        <v>8.3333333333333339</v>
      </c>
      <c r="L60" s="31">
        <v>7</v>
      </c>
      <c r="M60" s="31">
        <v>1</v>
      </c>
      <c r="N60" s="31">
        <v>1</v>
      </c>
      <c r="O60" s="11">
        <f t="shared" si="5"/>
        <v>75</v>
      </c>
      <c r="P60" s="31"/>
      <c r="Q60" s="31">
        <v>1</v>
      </c>
      <c r="R60" s="31"/>
      <c r="S60" s="11">
        <f t="shared" si="6"/>
        <v>8.3333333333333339</v>
      </c>
      <c r="T60" s="31">
        <v>1</v>
      </c>
      <c r="U60" s="31"/>
      <c r="V60" s="31"/>
      <c r="W60" s="11">
        <f t="shared" si="7"/>
        <v>8.3333333333333339</v>
      </c>
      <c r="X60" s="58">
        <f>((H60*1)+(I60*2)+(J60*3)+(L60*4)+(M60*5)+(N60*6)+(P60*7)+(Q60*8)+(R60*9)+(T60*10)+(U60*11)+(V60*12))/F60</f>
        <v>5</v>
      </c>
      <c r="Y60" s="13">
        <f>S60+W60</f>
        <v>16.666666666666668</v>
      </c>
    </row>
    <row r="61" spans="1:25" x14ac:dyDescent="0.35">
      <c r="A61" s="35"/>
      <c r="B61" s="41"/>
      <c r="C61" s="15"/>
      <c r="D61" s="15"/>
      <c r="E61" s="15"/>
      <c r="F61" s="10">
        <f>H61+I61+J61+L61+M61+N61+P61+Q61+R61+T61+U61+V61</f>
        <v>0</v>
      </c>
      <c r="G61" s="41"/>
      <c r="H61" s="20"/>
      <c r="I61" s="20"/>
      <c r="J61" s="31"/>
      <c r="K61" s="32"/>
      <c r="L61" s="31"/>
      <c r="M61" s="31"/>
      <c r="N61" s="31"/>
      <c r="O61" s="11" t="e">
        <f t="shared" si="5"/>
        <v>#DIV/0!</v>
      </c>
      <c r="P61" s="31"/>
      <c r="Q61" s="31"/>
      <c r="R61" s="31"/>
      <c r="S61" s="11" t="e">
        <f t="shared" si="6"/>
        <v>#DIV/0!</v>
      </c>
      <c r="T61" s="31"/>
      <c r="U61" s="31"/>
      <c r="V61" s="31"/>
      <c r="W61" s="11" t="e">
        <f t="shared" si="7"/>
        <v>#DIV/0!</v>
      </c>
      <c r="X61" s="60">
        <f>5.5-5.4</f>
        <v>9.9999999999999645E-2</v>
      </c>
      <c r="Y61" s="61">
        <f>Y59-Y58</f>
        <v>-8.695652173913043</v>
      </c>
    </row>
    <row r="62" spans="1:25" x14ac:dyDescent="0.35">
      <c r="A62" s="35"/>
      <c r="B62" s="27" t="s">
        <v>54</v>
      </c>
      <c r="C62" s="26" t="s">
        <v>42</v>
      </c>
      <c r="D62" s="26">
        <v>7</v>
      </c>
      <c r="E62" s="26">
        <v>20</v>
      </c>
      <c r="F62" s="10">
        <f>H62+I62+J62+L62+M62+N62+P62+Q62+R62+T62+U62+V62</f>
        <v>20</v>
      </c>
      <c r="G62" s="27" t="s">
        <v>51</v>
      </c>
      <c r="H62" s="40"/>
      <c r="I62" s="40">
        <v>1</v>
      </c>
      <c r="J62" s="40">
        <v>1</v>
      </c>
      <c r="K62" s="55">
        <f>SUM(H62:J62)*100/E62</f>
        <v>10</v>
      </c>
      <c r="L62" s="40">
        <v>3</v>
      </c>
      <c r="M62" s="40">
        <v>7</v>
      </c>
      <c r="N62" s="40">
        <v>4</v>
      </c>
      <c r="O62" s="11">
        <f t="shared" si="5"/>
        <v>70</v>
      </c>
      <c r="P62" s="40">
        <v>1</v>
      </c>
      <c r="Q62" s="40">
        <v>1</v>
      </c>
      <c r="R62" s="40">
        <v>2</v>
      </c>
      <c r="S62" s="11">
        <f t="shared" si="6"/>
        <v>20</v>
      </c>
      <c r="T62" s="40"/>
      <c r="U62" s="40"/>
      <c r="V62" s="40"/>
      <c r="W62" s="11">
        <f t="shared" si="7"/>
        <v>0</v>
      </c>
      <c r="X62" s="29">
        <f>((H62*1)+(I62*2)+(J62*3)+(L62*4)+(M62*5)+(N62*6)+(P62*7)+(Q62*8)+(R62*9)+(T62*10)+(U62*11)+(V62*12))/F62</f>
        <v>5.45</v>
      </c>
      <c r="Y62" s="30">
        <f>S62+W62</f>
        <v>20</v>
      </c>
    </row>
    <row r="63" spans="1:25" x14ac:dyDescent="0.35">
      <c r="A63" s="35"/>
      <c r="B63" s="36" t="s">
        <v>50</v>
      </c>
      <c r="C63" s="19" t="s">
        <v>31</v>
      </c>
      <c r="D63" s="8">
        <v>8</v>
      </c>
      <c r="E63" s="8">
        <v>20</v>
      </c>
      <c r="F63" s="10">
        <f>H63+I63+J63+L63+M63+N63+P63+Q63+R63+T63+U63+V63</f>
        <v>20</v>
      </c>
      <c r="G63" s="42" t="s">
        <v>51</v>
      </c>
      <c r="H63" s="37"/>
      <c r="I63" s="37">
        <v>2</v>
      </c>
      <c r="J63" s="37">
        <v>4</v>
      </c>
      <c r="K63" s="32">
        <f>SUM(H63:J63)*100/F63</f>
        <v>30</v>
      </c>
      <c r="L63" s="52">
        <v>3</v>
      </c>
      <c r="M63" s="52">
        <v>5</v>
      </c>
      <c r="N63" s="52">
        <v>2</v>
      </c>
      <c r="O63" s="11">
        <f t="shared" si="5"/>
        <v>50</v>
      </c>
      <c r="P63" s="31"/>
      <c r="Q63" s="52">
        <v>1</v>
      </c>
      <c r="R63" s="31"/>
      <c r="S63" s="11">
        <f t="shared" si="6"/>
        <v>5</v>
      </c>
      <c r="T63" s="52">
        <v>3</v>
      </c>
      <c r="U63" s="31"/>
      <c r="V63" s="31"/>
      <c r="W63" s="11">
        <f t="shared" si="7"/>
        <v>15</v>
      </c>
      <c r="X63" s="56">
        <f>((H63*1)+(I63*2)+(J63*3)+(L63*4)+(M63*5)+(N63*6)+(P63*7)+(Q63*8)+(R63*9)+(T63*10)+(U63*11)+(V63*12))/F63</f>
        <v>5.15</v>
      </c>
      <c r="Y63" s="30">
        <f>S63+W63</f>
        <v>20</v>
      </c>
    </row>
    <row r="64" spans="1:25" x14ac:dyDescent="0.35">
      <c r="A64" s="35"/>
      <c r="B64" s="36" t="s">
        <v>50</v>
      </c>
      <c r="C64" s="21" t="s">
        <v>24</v>
      </c>
      <c r="D64" s="8">
        <v>9</v>
      </c>
      <c r="E64" s="8">
        <v>20</v>
      </c>
      <c r="F64" s="10">
        <f>H64+I64+J64+L64+M64+N64+P64+Q64+R64+T64+U64+V64</f>
        <v>20</v>
      </c>
      <c r="G64" s="57" t="s">
        <v>51</v>
      </c>
      <c r="H64" s="37">
        <v>1</v>
      </c>
      <c r="I64" s="37">
        <v>1</v>
      </c>
      <c r="J64" s="37">
        <v>5</v>
      </c>
      <c r="K64" s="32">
        <f>SUM(H64:J64)*100/F64</f>
        <v>35</v>
      </c>
      <c r="L64" s="52">
        <v>5</v>
      </c>
      <c r="M64" s="52">
        <v>2</v>
      </c>
      <c r="N64" s="52">
        <v>1</v>
      </c>
      <c r="O64" s="11">
        <f t="shared" si="5"/>
        <v>40</v>
      </c>
      <c r="P64" s="31">
        <v>1</v>
      </c>
      <c r="Q64" s="52">
        <v>1</v>
      </c>
      <c r="R64" s="31">
        <v>2</v>
      </c>
      <c r="S64" s="11">
        <f t="shared" si="6"/>
        <v>20</v>
      </c>
      <c r="T64" s="52">
        <v>1</v>
      </c>
      <c r="U64" s="31"/>
      <c r="V64" s="31"/>
      <c r="W64" s="11">
        <f t="shared" si="7"/>
        <v>5</v>
      </c>
      <c r="X64" s="58">
        <f>((H64*1)+(I64*2)+(J64*3)+(L64*4)+(M64*5)+(N64*6)+(P64*7)+(Q64*8)+(R64*9)+(T64*10)+(U64*11)+(V64*12))/F64</f>
        <v>4.8499999999999996</v>
      </c>
      <c r="Y64" s="13">
        <f>S64+W64</f>
        <v>25</v>
      </c>
    </row>
    <row r="65" spans="1:25" x14ac:dyDescent="0.35">
      <c r="A65" s="35"/>
      <c r="B65" s="36" t="s">
        <v>52</v>
      </c>
      <c r="C65" s="21" t="s">
        <v>27</v>
      </c>
      <c r="D65" s="8">
        <v>10</v>
      </c>
      <c r="E65" s="8">
        <v>12</v>
      </c>
      <c r="F65" s="10">
        <v>12</v>
      </c>
      <c r="G65" s="57" t="s">
        <v>51</v>
      </c>
      <c r="H65" s="37"/>
      <c r="I65" s="37"/>
      <c r="J65" s="37">
        <v>4</v>
      </c>
      <c r="K65" s="32">
        <f>SUM(H65:J65)*100/F65</f>
        <v>33.333333333333336</v>
      </c>
      <c r="L65" s="52">
        <v>3</v>
      </c>
      <c r="M65" s="52">
        <v>1</v>
      </c>
      <c r="N65" s="52"/>
      <c r="O65" s="11">
        <f t="shared" si="5"/>
        <v>33.333333333333336</v>
      </c>
      <c r="P65" s="31">
        <v>1</v>
      </c>
      <c r="Q65" s="52">
        <v>1</v>
      </c>
      <c r="R65" s="31">
        <v>1</v>
      </c>
      <c r="S65" s="11">
        <f t="shared" si="6"/>
        <v>25</v>
      </c>
      <c r="T65" s="52">
        <v>1</v>
      </c>
      <c r="U65" s="31"/>
      <c r="V65" s="31"/>
      <c r="W65" s="11">
        <f t="shared" si="7"/>
        <v>8.3333333333333339</v>
      </c>
      <c r="X65" s="58">
        <f>((H65*1)+(I65*2)+(J65*3)+(L65*4)+(M65*5)+(N65*6)+(P65*7)+(Q65*8)+(R65*9)+(T65*10)+(U65*11)+(V65*12))/F65</f>
        <v>5.25</v>
      </c>
      <c r="Y65" s="13">
        <f>S65+W65</f>
        <v>33.333333333333336</v>
      </c>
    </row>
    <row r="66" spans="1:25" x14ac:dyDescent="0.35">
      <c r="A66" s="35"/>
      <c r="B66" s="36" t="s">
        <v>52</v>
      </c>
      <c r="C66" s="21" t="s">
        <v>29</v>
      </c>
      <c r="D66" s="8">
        <v>11</v>
      </c>
      <c r="E66" s="8">
        <v>12</v>
      </c>
      <c r="F66" s="10">
        <v>12</v>
      </c>
      <c r="G66" s="57" t="s">
        <v>51</v>
      </c>
      <c r="H66" s="37"/>
      <c r="I66" s="37"/>
      <c r="J66" s="37">
        <v>7</v>
      </c>
      <c r="K66" s="32">
        <f>SUM(H66:J66)*100/F66</f>
        <v>58.333333333333336</v>
      </c>
      <c r="L66" s="52">
        <v>1</v>
      </c>
      <c r="M66" s="52"/>
      <c r="N66" s="52">
        <v>1</v>
      </c>
      <c r="O66" s="11">
        <f t="shared" si="5"/>
        <v>16.666666666666668</v>
      </c>
      <c r="P66" s="31"/>
      <c r="Q66" s="52"/>
      <c r="R66" s="31">
        <v>1</v>
      </c>
      <c r="S66" s="11">
        <f t="shared" si="6"/>
        <v>8.3333333333333339</v>
      </c>
      <c r="T66" s="52">
        <v>1</v>
      </c>
      <c r="U66" s="31">
        <v>1</v>
      </c>
      <c r="V66" s="31"/>
      <c r="W66" s="11">
        <f t="shared" si="7"/>
        <v>16.666666666666668</v>
      </c>
      <c r="X66" s="58">
        <f>((H66*1)+(I66*2)+(J66*3)+(L66*4)+(M66*5)+(N66*6)+(P66*7)+(Q66*8)+(R66*9)+(T66*10)+(U66*11)+(V66*12))/F66</f>
        <v>5.083333333333333</v>
      </c>
      <c r="Y66" s="13">
        <f>S66+W66</f>
        <v>25</v>
      </c>
    </row>
    <row r="67" spans="1:25" x14ac:dyDescent="0.35">
      <c r="A67" s="35"/>
      <c r="B67" s="41"/>
      <c r="C67" s="15"/>
      <c r="D67" s="8"/>
      <c r="E67" s="8"/>
      <c r="F67" s="10">
        <f t="shared" ref="F67:F78" si="8">H67+I67+J67+L67+M67+N67+P67+Q67+R67+T67+U67+V67</f>
        <v>0</v>
      </c>
      <c r="G67" s="41"/>
      <c r="H67" s="31"/>
      <c r="I67" s="31"/>
      <c r="J67" s="31"/>
      <c r="K67" s="32"/>
      <c r="L67" s="31"/>
      <c r="M67" s="31"/>
      <c r="N67" s="31"/>
      <c r="O67" s="11" t="e">
        <f t="shared" si="5"/>
        <v>#DIV/0!</v>
      </c>
      <c r="P67" s="31"/>
      <c r="Q67" s="31"/>
      <c r="R67" s="31"/>
      <c r="S67" s="11" t="e">
        <f t="shared" si="6"/>
        <v>#DIV/0!</v>
      </c>
      <c r="T67" s="31"/>
      <c r="U67" s="31"/>
      <c r="V67" s="31"/>
      <c r="W67" s="11" t="e">
        <f t="shared" si="7"/>
        <v>#DIV/0!</v>
      </c>
      <c r="X67" s="60">
        <f>X64-X63</f>
        <v>-0.30000000000000071</v>
      </c>
      <c r="Y67" s="60">
        <f>Y66-Y65</f>
        <v>-8.3333333333333357</v>
      </c>
    </row>
    <row r="68" spans="1:25" x14ac:dyDescent="0.35">
      <c r="A68" s="35"/>
      <c r="B68" s="36" t="s">
        <v>53</v>
      </c>
      <c r="C68" s="8" t="s">
        <v>46</v>
      </c>
      <c r="D68" s="8">
        <v>7</v>
      </c>
      <c r="E68" s="8">
        <v>21</v>
      </c>
      <c r="F68" s="10">
        <f t="shared" si="8"/>
        <v>21</v>
      </c>
      <c r="G68" s="36" t="s">
        <v>51</v>
      </c>
      <c r="H68" s="37"/>
      <c r="I68" s="37">
        <v>2</v>
      </c>
      <c r="J68" s="37">
        <v>1</v>
      </c>
      <c r="K68" s="51">
        <f>SUM(H68:J68)*100/E68</f>
        <v>14.285714285714286</v>
      </c>
      <c r="L68" s="52">
        <v>8</v>
      </c>
      <c r="M68" s="52"/>
      <c r="N68" s="52">
        <v>3</v>
      </c>
      <c r="O68" s="11">
        <f t="shared" si="5"/>
        <v>52.38095238095238</v>
      </c>
      <c r="P68" s="52">
        <v>1</v>
      </c>
      <c r="Q68" s="52"/>
      <c r="R68" s="52">
        <v>4</v>
      </c>
      <c r="S68" s="11">
        <f t="shared" si="6"/>
        <v>23.80952380952381</v>
      </c>
      <c r="T68" s="52">
        <v>2</v>
      </c>
      <c r="U68" s="52"/>
      <c r="V68" s="52"/>
      <c r="W68" s="11">
        <f t="shared" si="7"/>
        <v>9.5238095238095237</v>
      </c>
      <c r="X68" s="53">
        <f>((H68*1)+(I68*2)+(J68*3)+(L68*4)+(M68*5)+(N68*6)+(P68*7)+(Q68*8)+(R68*9)+(T68*10)+(U68*11)+(V68*12))/F68</f>
        <v>5.7142857142857144</v>
      </c>
      <c r="Y68" s="54">
        <f>S68+W68</f>
        <v>33.333333333333336</v>
      </c>
    </row>
    <row r="69" spans="1:25" x14ac:dyDescent="0.35">
      <c r="A69" s="35"/>
      <c r="B69" s="27" t="s">
        <v>50</v>
      </c>
      <c r="C69" s="26" t="s">
        <v>42</v>
      </c>
      <c r="D69" s="26">
        <v>8</v>
      </c>
      <c r="E69" s="26">
        <v>20</v>
      </c>
      <c r="F69" s="10">
        <f t="shared" si="8"/>
        <v>20</v>
      </c>
      <c r="G69" s="27" t="s">
        <v>51</v>
      </c>
      <c r="H69" s="40"/>
      <c r="I69" s="40">
        <v>1</v>
      </c>
      <c r="J69" s="40">
        <v>5</v>
      </c>
      <c r="K69" s="55">
        <f>SUM(H69:J69)*100/E69</f>
        <v>30</v>
      </c>
      <c r="L69" s="40">
        <v>4</v>
      </c>
      <c r="M69" s="40"/>
      <c r="N69" s="40">
        <v>4</v>
      </c>
      <c r="O69" s="11">
        <f t="shared" si="5"/>
        <v>40</v>
      </c>
      <c r="P69" s="40">
        <v>0</v>
      </c>
      <c r="Q69" s="40">
        <v>2</v>
      </c>
      <c r="R69" s="40">
        <v>4</v>
      </c>
      <c r="S69" s="11">
        <f t="shared" si="6"/>
        <v>30</v>
      </c>
      <c r="T69" s="40"/>
      <c r="U69" s="40"/>
      <c r="V69" s="40"/>
      <c r="W69" s="11">
        <f t="shared" si="7"/>
        <v>0</v>
      </c>
      <c r="X69" s="29">
        <f>((H69*1)+(I69*2)+(J69*3)+(L69*4)+(M69*5)+(N69*6)+(P69*7)+(Q69*8)+(R69*9)+(T69*10)+(U69*11)+(V69*12))/F69</f>
        <v>5.45</v>
      </c>
      <c r="Y69" s="30">
        <f>S69+W69</f>
        <v>30</v>
      </c>
    </row>
    <row r="70" spans="1:25" x14ac:dyDescent="0.35">
      <c r="A70" s="35"/>
      <c r="B70" s="36" t="s">
        <v>50</v>
      </c>
      <c r="C70" s="19" t="s">
        <v>31</v>
      </c>
      <c r="D70" s="8">
        <v>9</v>
      </c>
      <c r="E70" s="8">
        <v>20</v>
      </c>
      <c r="F70" s="10">
        <f t="shared" si="8"/>
        <v>20</v>
      </c>
      <c r="G70" s="42" t="s">
        <v>51</v>
      </c>
      <c r="H70" s="31"/>
      <c r="I70" s="31">
        <v>2</v>
      </c>
      <c r="J70" s="31">
        <v>5</v>
      </c>
      <c r="K70" s="32">
        <f>SUM(H70:J70)*100/F70</f>
        <v>35</v>
      </c>
      <c r="L70" s="31">
        <v>3</v>
      </c>
      <c r="M70" s="31">
        <v>1</v>
      </c>
      <c r="N70" s="31">
        <v>3</v>
      </c>
      <c r="O70" s="11">
        <f t="shared" si="5"/>
        <v>35</v>
      </c>
      <c r="P70" s="31"/>
      <c r="Q70" s="31">
        <v>3</v>
      </c>
      <c r="R70" s="31">
        <v>3</v>
      </c>
      <c r="S70" s="11">
        <f t="shared" si="6"/>
        <v>30</v>
      </c>
      <c r="T70" s="31"/>
      <c r="U70" s="31"/>
      <c r="V70" s="31"/>
      <c r="W70" s="11">
        <f t="shared" si="7"/>
        <v>0</v>
      </c>
      <c r="X70" s="56">
        <f>((H70*1)+(I70*2)+(J70*3)+(L70*4)+(M70*5)+(N70*6)+(P70*7)+(Q70*8)+(R70*9)+(T70*10)+(U70*11)+(V70*12))/F70</f>
        <v>5.25</v>
      </c>
      <c r="Y70" s="59">
        <f>S70+W70</f>
        <v>30</v>
      </c>
    </row>
    <row r="71" spans="1:25" x14ac:dyDescent="0.35">
      <c r="A71" s="35"/>
      <c r="B71" s="36"/>
      <c r="C71" s="15"/>
      <c r="D71" s="8"/>
      <c r="E71" s="8"/>
      <c r="F71" s="10">
        <f t="shared" si="8"/>
        <v>0</v>
      </c>
      <c r="G71" s="41"/>
      <c r="H71" s="31"/>
      <c r="I71" s="31"/>
      <c r="J71" s="31"/>
      <c r="K71" s="32"/>
      <c r="L71" s="31"/>
      <c r="M71" s="31"/>
      <c r="N71" s="31"/>
      <c r="O71" s="11" t="e">
        <f t="shared" si="5"/>
        <v>#DIV/0!</v>
      </c>
      <c r="P71" s="31"/>
      <c r="Q71" s="31"/>
      <c r="R71" s="31"/>
      <c r="S71" s="11" t="e">
        <f t="shared" si="6"/>
        <v>#DIV/0!</v>
      </c>
      <c r="T71" s="31"/>
      <c r="U71" s="31"/>
      <c r="V71" s="31"/>
      <c r="W71" s="11" t="e">
        <f t="shared" si="7"/>
        <v>#DIV/0!</v>
      </c>
      <c r="X71" s="60">
        <f>X70-X69</f>
        <v>-0.20000000000000018</v>
      </c>
      <c r="Y71" s="60">
        <f>Y70-Y69</f>
        <v>0</v>
      </c>
    </row>
    <row r="72" spans="1:25" x14ac:dyDescent="0.35">
      <c r="A72" s="35"/>
      <c r="B72" s="46" t="s">
        <v>53</v>
      </c>
      <c r="C72" s="44" t="s">
        <v>48</v>
      </c>
      <c r="D72" s="44">
        <v>8</v>
      </c>
      <c r="E72" s="44">
        <v>16</v>
      </c>
      <c r="F72" s="10">
        <f t="shared" si="8"/>
        <v>16</v>
      </c>
      <c r="G72" s="43" t="s">
        <v>51</v>
      </c>
      <c r="H72" s="62"/>
      <c r="I72" s="62">
        <v>1</v>
      </c>
      <c r="J72" s="62">
        <v>3</v>
      </c>
      <c r="K72" s="49">
        <f>SUM(H72:J72)*100/F72</f>
        <v>25</v>
      </c>
      <c r="L72" s="62">
        <v>1</v>
      </c>
      <c r="M72" s="62">
        <v>1</v>
      </c>
      <c r="N72" s="62">
        <v>4</v>
      </c>
      <c r="O72" s="11">
        <f t="shared" si="5"/>
        <v>37.5</v>
      </c>
      <c r="P72" s="62">
        <v>2</v>
      </c>
      <c r="Q72" s="62">
        <v>2</v>
      </c>
      <c r="R72" s="62">
        <v>1</v>
      </c>
      <c r="S72" s="11">
        <f t="shared" si="6"/>
        <v>31.25</v>
      </c>
      <c r="T72" s="62">
        <v>1</v>
      </c>
      <c r="U72" s="62"/>
      <c r="V72" s="62"/>
      <c r="W72" s="11">
        <f t="shared" si="7"/>
        <v>6.25</v>
      </c>
      <c r="X72" s="49">
        <f>((H72*1)+(I72*2)+(J72*3)+(L72*4)+(M72*5)+(N72*6)+(P72*7)+(Q72*8)+(R72*9)+(T72*10)+(U72*11)+(V72*12))/F72</f>
        <v>5.8125</v>
      </c>
      <c r="Y72" s="50">
        <f>S72+W72</f>
        <v>37.5</v>
      </c>
    </row>
    <row r="73" spans="1:25" x14ac:dyDescent="0.35">
      <c r="A73" s="35"/>
      <c r="B73" s="36" t="s">
        <v>55</v>
      </c>
      <c r="C73" s="8" t="s">
        <v>46</v>
      </c>
      <c r="D73" s="8">
        <v>9</v>
      </c>
      <c r="E73" s="8">
        <v>17</v>
      </c>
      <c r="F73" s="10">
        <f t="shared" si="8"/>
        <v>17</v>
      </c>
      <c r="G73" s="36" t="s">
        <v>51</v>
      </c>
      <c r="H73" s="37"/>
      <c r="I73" s="37">
        <v>2</v>
      </c>
      <c r="J73" s="37">
        <v>4</v>
      </c>
      <c r="K73" s="51">
        <f>SUM(H73:J73)*100/E73</f>
        <v>35.294117647058826</v>
      </c>
      <c r="L73" s="52">
        <v>2</v>
      </c>
      <c r="M73" s="52">
        <v>2</v>
      </c>
      <c r="N73" s="52">
        <v>3</v>
      </c>
      <c r="O73" s="11">
        <f t="shared" si="5"/>
        <v>41.176470588235297</v>
      </c>
      <c r="P73" s="52">
        <v>3</v>
      </c>
      <c r="Q73" s="52"/>
      <c r="R73" s="52">
        <v>1</v>
      </c>
      <c r="S73" s="11">
        <f t="shared" si="6"/>
        <v>23.529411764705884</v>
      </c>
      <c r="T73" s="52"/>
      <c r="U73" s="52"/>
      <c r="V73" s="52"/>
      <c r="W73" s="11">
        <f t="shared" si="7"/>
        <v>0</v>
      </c>
      <c r="X73" s="53">
        <f>((H73*1)+(I73*2)+(J73*3)+(L73*4)+(M73*5)+(N73*6)+(P73*7)+(Q73*8)+(R73*9)+(T73*10)+(U73*11)+(V73*12))/F73</f>
        <v>4.8235294117647056</v>
      </c>
      <c r="Y73" s="54">
        <f>S73+W73</f>
        <v>23.529411764705884</v>
      </c>
    </row>
    <row r="74" spans="1:25" x14ac:dyDescent="0.35">
      <c r="A74" s="35"/>
      <c r="B74" s="41" t="s">
        <v>52</v>
      </c>
      <c r="C74" s="26" t="s">
        <v>42</v>
      </c>
      <c r="D74" s="26">
        <v>10</v>
      </c>
      <c r="E74" s="26">
        <v>9</v>
      </c>
      <c r="F74" s="10">
        <f t="shared" si="8"/>
        <v>9</v>
      </c>
      <c r="G74" s="27" t="s">
        <v>51</v>
      </c>
      <c r="H74" s="40"/>
      <c r="I74" s="40">
        <v>1</v>
      </c>
      <c r="J74" s="40"/>
      <c r="K74" s="55">
        <f>SUM(H74:J74)*100/E74</f>
        <v>11.111111111111111</v>
      </c>
      <c r="L74" s="40">
        <v>1</v>
      </c>
      <c r="M74" s="40">
        <v>1</v>
      </c>
      <c r="N74" s="40">
        <v>4</v>
      </c>
      <c r="O74" s="11">
        <f t="shared" si="5"/>
        <v>66.666666666666671</v>
      </c>
      <c r="P74" s="40"/>
      <c r="Q74" s="40">
        <v>1</v>
      </c>
      <c r="R74" s="40">
        <v>1</v>
      </c>
      <c r="S74" s="11">
        <f t="shared" si="6"/>
        <v>22.222222222222221</v>
      </c>
      <c r="T74" s="40"/>
      <c r="U74" s="40"/>
      <c r="V74" s="40"/>
      <c r="W74" s="11">
        <f t="shared" si="7"/>
        <v>0</v>
      </c>
      <c r="X74" s="29">
        <f>((H74*1)+(I74*2)+(J74*3)+(L74*4)+(M74*5)+(N74*6)+(P74*7)+(Q74*8)+(R74*9)+(T74*10)+(U74*11)+(V74*12))/F74</f>
        <v>5.7777777777777777</v>
      </c>
      <c r="Y74" s="30">
        <f>S74+W74</f>
        <v>22.222222222222221</v>
      </c>
    </row>
    <row r="75" spans="1:25" x14ac:dyDescent="0.35">
      <c r="A75" s="35"/>
      <c r="B75" s="41" t="s">
        <v>52</v>
      </c>
      <c r="C75" s="19" t="s">
        <v>31</v>
      </c>
      <c r="D75" s="8">
        <v>11</v>
      </c>
      <c r="E75" s="8">
        <v>8</v>
      </c>
      <c r="F75" s="10">
        <f t="shared" si="8"/>
        <v>8</v>
      </c>
      <c r="G75" s="42" t="s">
        <v>51</v>
      </c>
      <c r="H75" s="31"/>
      <c r="I75" s="31"/>
      <c r="J75" s="31"/>
      <c r="K75" s="32">
        <f>SUM(H75:J75)*100/F75</f>
        <v>0</v>
      </c>
      <c r="L75" s="31"/>
      <c r="M75" s="31">
        <v>3</v>
      </c>
      <c r="N75" s="31">
        <v>2</v>
      </c>
      <c r="O75" s="11">
        <f t="shared" si="5"/>
        <v>62.5</v>
      </c>
      <c r="P75" s="31">
        <v>1</v>
      </c>
      <c r="Q75" s="31">
        <v>1</v>
      </c>
      <c r="R75" s="31">
        <v>1</v>
      </c>
      <c r="S75" s="11">
        <f t="shared" si="6"/>
        <v>37.5</v>
      </c>
      <c r="T75" s="31"/>
      <c r="U75" s="31"/>
      <c r="V75" s="31"/>
      <c r="W75" s="11">
        <f t="shared" si="7"/>
        <v>0</v>
      </c>
      <c r="X75" s="56">
        <f>((H75*1)+(I75*2)+(J75*3)+(L75*4)+(M75*5)+(N75*6)+(P75*7)+(Q75*8)+(R75*9)+(T75*10)+(U75*11)+(V75*12))/F75</f>
        <v>6.375</v>
      </c>
      <c r="Y75" s="59">
        <f>S75+W75</f>
        <v>37.5</v>
      </c>
    </row>
    <row r="76" spans="1:25" x14ac:dyDescent="0.35">
      <c r="A76" s="35"/>
      <c r="B76" s="41"/>
      <c r="C76" s="15"/>
      <c r="D76" s="8"/>
      <c r="E76" s="8"/>
      <c r="F76" s="10">
        <f t="shared" si="8"/>
        <v>0</v>
      </c>
      <c r="G76" s="41"/>
      <c r="H76" s="31"/>
      <c r="I76" s="31"/>
      <c r="J76" s="31"/>
      <c r="K76" s="32"/>
      <c r="L76" s="31"/>
      <c r="M76" s="31"/>
      <c r="N76" s="31"/>
      <c r="O76" s="11" t="e">
        <f t="shared" si="5"/>
        <v>#DIV/0!</v>
      </c>
      <c r="P76" s="31"/>
      <c r="Q76" s="31"/>
      <c r="R76" s="31"/>
      <c r="S76" s="11" t="e">
        <f t="shared" si="6"/>
        <v>#DIV/0!</v>
      </c>
      <c r="T76" s="31"/>
      <c r="U76" s="31"/>
      <c r="V76" s="31"/>
      <c r="W76" s="11" t="e">
        <f t="shared" si="7"/>
        <v>#DIV/0!</v>
      </c>
      <c r="X76" s="60">
        <f>X75-X74</f>
        <v>0.59722222222222232</v>
      </c>
      <c r="Y76" s="60">
        <f>Y75-Y74</f>
        <v>15.277777777777779</v>
      </c>
    </row>
    <row r="77" spans="1:25" x14ac:dyDescent="0.35">
      <c r="A77" s="35"/>
      <c r="B77" s="36"/>
      <c r="C77" s="19" t="s">
        <v>31</v>
      </c>
      <c r="D77" s="15"/>
      <c r="E77" s="15"/>
      <c r="F77" s="10">
        <f t="shared" si="8"/>
        <v>0</v>
      </c>
      <c r="G77" s="42" t="s">
        <v>51</v>
      </c>
      <c r="H77" s="31"/>
      <c r="I77" s="31"/>
      <c r="J77" s="31"/>
      <c r="K77" s="32"/>
      <c r="L77" s="31"/>
      <c r="M77" s="31"/>
      <c r="N77" s="31"/>
      <c r="O77" s="11" t="e">
        <f t="shared" si="5"/>
        <v>#DIV/0!</v>
      </c>
      <c r="P77" s="31"/>
      <c r="Q77" s="31"/>
      <c r="R77" s="31"/>
      <c r="S77" s="11" t="e">
        <f t="shared" si="6"/>
        <v>#DIV/0!</v>
      </c>
      <c r="T77" s="31"/>
      <c r="U77" s="31"/>
      <c r="V77" s="31"/>
      <c r="W77" s="11" t="e">
        <f t="shared" si="7"/>
        <v>#DIV/0!</v>
      </c>
      <c r="X77" s="63">
        <f>AVERAGE(X75,X70,X63,X57)</f>
        <v>5.6394021739130427</v>
      </c>
      <c r="Y77" s="63">
        <f>AVERAGE(Y75,Y70,Y63,Y57)</f>
        <v>32.744565217391305</v>
      </c>
    </row>
    <row r="78" spans="1:25" x14ac:dyDescent="0.35">
      <c r="A78" s="35"/>
      <c r="B78" s="36"/>
      <c r="C78" s="21" t="s">
        <v>24</v>
      </c>
      <c r="D78" s="15"/>
      <c r="E78" s="15"/>
      <c r="F78" s="10">
        <f t="shared" si="8"/>
        <v>0</v>
      </c>
      <c r="G78" s="57" t="s">
        <v>51</v>
      </c>
      <c r="H78" s="31"/>
      <c r="I78" s="31"/>
      <c r="J78" s="31"/>
      <c r="K78" s="32"/>
      <c r="L78" s="31"/>
      <c r="M78" s="31"/>
      <c r="N78" s="31"/>
      <c r="O78" s="11" t="e">
        <f t="shared" si="5"/>
        <v>#DIV/0!</v>
      </c>
      <c r="P78" s="31"/>
      <c r="Q78" s="31"/>
      <c r="R78" s="31"/>
      <c r="S78" s="11" t="e">
        <f t="shared" si="6"/>
        <v>#DIV/0!</v>
      </c>
      <c r="T78" s="31"/>
      <c r="U78" s="31"/>
      <c r="V78" s="31"/>
      <c r="W78" s="11" t="e">
        <f t="shared" si="7"/>
        <v>#DIV/0!</v>
      </c>
      <c r="X78" s="12">
        <f>AVERAGE(X64,X58,X53)</f>
        <v>5.4026198439241924</v>
      </c>
      <c r="Y78" s="12">
        <f>AVERAGE(Y64,Y58,Y53)</f>
        <v>35.312151616499442</v>
      </c>
    </row>
    <row r="79" spans="1:25" x14ac:dyDescent="0.35">
      <c r="A79" s="35"/>
      <c r="B79" s="36"/>
      <c r="C79" s="21" t="s">
        <v>27</v>
      </c>
      <c r="D79" s="15"/>
      <c r="E79" s="15"/>
      <c r="F79" s="10"/>
      <c r="G79" s="57" t="s">
        <v>51</v>
      </c>
      <c r="H79" s="31"/>
      <c r="I79" s="31"/>
      <c r="J79" s="31"/>
      <c r="K79" s="32"/>
      <c r="L79" s="31"/>
      <c r="M79" s="31"/>
      <c r="N79" s="31"/>
      <c r="O79" s="11"/>
      <c r="P79" s="31"/>
      <c r="Q79" s="31"/>
      <c r="R79" s="31"/>
      <c r="S79" s="11"/>
      <c r="T79" s="31"/>
      <c r="U79" s="31"/>
      <c r="V79" s="31"/>
      <c r="W79" s="11"/>
      <c r="X79" s="12">
        <f>AVERAGE(X67,X59,X54)</f>
        <v>3.5356107660455485</v>
      </c>
      <c r="Y79" s="12">
        <f>AVERAGE(Y67,Y59,Y54)</f>
        <v>20.203588681849553</v>
      </c>
    </row>
    <row r="80" spans="1:25" x14ac:dyDescent="0.35">
      <c r="A80" s="35"/>
      <c r="B80" s="36"/>
      <c r="C80" s="21" t="s">
        <v>29</v>
      </c>
      <c r="D80" s="15"/>
      <c r="E80" s="15"/>
      <c r="F80" s="10"/>
      <c r="G80" s="57" t="s">
        <v>51</v>
      </c>
      <c r="H80" s="31"/>
      <c r="I80" s="31"/>
      <c r="J80" s="31"/>
      <c r="K80" s="32"/>
      <c r="L80" s="31"/>
      <c r="M80" s="31"/>
      <c r="N80" s="31"/>
      <c r="O80" s="11"/>
      <c r="P80" s="31"/>
      <c r="Q80" s="31"/>
      <c r="R80" s="31"/>
      <c r="S80" s="11"/>
      <c r="T80" s="31"/>
      <c r="U80" s="31"/>
      <c r="V80" s="31"/>
      <c r="W80" s="11"/>
      <c r="X80" s="12">
        <f>AVERAGE(X68,X60,X55)</f>
        <v>5.7765567765567765</v>
      </c>
      <c r="Y80" s="12">
        <f>AVERAGE(Y68,Y60,Y55)</f>
        <v>34.615384615384613</v>
      </c>
    </row>
    <row r="81" spans="1:25" x14ac:dyDescent="0.35">
      <c r="A81" s="35"/>
      <c r="B81" s="64"/>
      <c r="C81" s="65"/>
      <c r="D81" s="65"/>
      <c r="E81" s="65"/>
      <c r="F81" s="10">
        <f>H81+I81+J81+L81+M81+N81+P81+Q81+R81+T81+U81+V81</f>
        <v>0</v>
      </c>
      <c r="G81" s="64"/>
      <c r="H81" s="66"/>
      <c r="I81" s="66"/>
      <c r="J81" s="66"/>
      <c r="K81" s="67"/>
      <c r="L81" s="66"/>
      <c r="M81" s="66"/>
      <c r="N81" s="66"/>
      <c r="O81" s="11" t="e">
        <f>SUM(L81:N81)*100/F81</f>
        <v>#DIV/0!</v>
      </c>
      <c r="P81" s="66"/>
      <c r="Q81" s="66"/>
      <c r="R81" s="66"/>
      <c r="S81" s="11" t="e">
        <f>SUM(P81:R81)*100/F81</f>
        <v>#DIV/0!</v>
      </c>
      <c r="T81" s="66"/>
      <c r="U81" s="66"/>
      <c r="V81" s="66"/>
      <c r="W81" s="11" t="e">
        <f>SUM(T81:V81)*100/F81</f>
        <v>#DIV/0!</v>
      </c>
      <c r="X81" s="60">
        <f>X79-X78</f>
        <v>-1.8670090778786439</v>
      </c>
      <c r="Y81" s="60">
        <f>Y79-Y78</f>
        <v>-15.108562934649889</v>
      </c>
    </row>
    <row r="82" spans="1:25" x14ac:dyDescent="0.35">
      <c r="A82" s="35"/>
      <c r="B82" s="36" t="s">
        <v>53</v>
      </c>
      <c r="C82" s="21" t="s">
        <v>29</v>
      </c>
      <c r="D82" s="15">
        <v>10</v>
      </c>
      <c r="E82" s="15">
        <v>12</v>
      </c>
      <c r="F82" s="10">
        <v>12</v>
      </c>
      <c r="G82" s="7" t="s">
        <v>25</v>
      </c>
      <c r="H82" s="20"/>
      <c r="I82" s="20"/>
      <c r="J82" s="20">
        <v>1</v>
      </c>
      <c r="K82" s="11">
        <v>7.7</v>
      </c>
      <c r="L82" s="20">
        <v>5</v>
      </c>
      <c r="M82" s="20">
        <v>3</v>
      </c>
      <c r="N82" s="20">
        <v>1</v>
      </c>
      <c r="O82" s="11">
        <f>SUM(L82:N82)*100/F82</f>
        <v>75</v>
      </c>
      <c r="P82" s="20"/>
      <c r="Q82" s="20">
        <v>1</v>
      </c>
      <c r="R82" s="20"/>
      <c r="S82" s="11">
        <f>SUM(P82:R82)*100/F82</f>
        <v>8.3333333333333339</v>
      </c>
      <c r="T82" s="20">
        <v>1</v>
      </c>
      <c r="U82" s="20"/>
      <c r="V82" s="20"/>
      <c r="W82" s="11">
        <f>SUM(T82:V82)*100/F82</f>
        <v>8.3333333333333339</v>
      </c>
      <c r="X82" s="58">
        <v>5.7</v>
      </c>
      <c r="Y82" s="13">
        <f>S82+W82</f>
        <v>16.666666666666668</v>
      </c>
    </row>
    <row r="83" spans="1:25" x14ac:dyDescent="0.35">
      <c r="A83" s="35"/>
      <c r="B83" s="36"/>
      <c r="C83" s="21"/>
      <c r="D83" s="15"/>
      <c r="E83" s="15"/>
      <c r="F83" s="10"/>
      <c r="G83" s="7"/>
      <c r="H83" s="20"/>
      <c r="I83" s="20"/>
      <c r="J83" s="20"/>
      <c r="K83" s="11"/>
      <c r="L83" s="20"/>
      <c r="M83" s="20"/>
      <c r="N83" s="20"/>
      <c r="O83" s="11"/>
      <c r="P83" s="20"/>
      <c r="Q83" s="20"/>
      <c r="R83" s="20"/>
      <c r="S83" s="11"/>
      <c r="T83" s="20"/>
      <c r="U83" s="20"/>
      <c r="V83" s="20"/>
      <c r="W83" s="11"/>
      <c r="X83" s="58"/>
      <c r="Y83" s="13"/>
    </row>
    <row r="84" spans="1:25" x14ac:dyDescent="0.35">
      <c r="A84" s="35"/>
      <c r="B84" s="64" t="s">
        <v>50</v>
      </c>
      <c r="C84" s="65" t="s">
        <v>27</v>
      </c>
      <c r="D84" s="65">
        <v>10</v>
      </c>
      <c r="E84" s="65">
        <v>12</v>
      </c>
      <c r="F84" s="10">
        <f t="shared" ref="F84:F91" si="9">H84+I84+J84+L84+M84+N84+P84+Q84+R84+T84+U84+V84</f>
        <v>12</v>
      </c>
      <c r="G84" s="64" t="s">
        <v>25</v>
      </c>
      <c r="H84" s="66"/>
      <c r="I84" s="66"/>
      <c r="J84" s="66">
        <v>2</v>
      </c>
      <c r="K84" s="67"/>
      <c r="L84" s="66">
        <v>5</v>
      </c>
      <c r="M84" s="66">
        <v>1</v>
      </c>
      <c r="N84" s="66"/>
      <c r="O84" s="11">
        <f t="shared" ref="O84:O92" si="10">SUM(L84:N84)*100/F84</f>
        <v>50</v>
      </c>
      <c r="P84" s="66">
        <v>1</v>
      </c>
      <c r="Q84" s="66">
        <v>1</v>
      </c>
      <c r="R84" s="66">
        <v>1</v>
      </c>
      <c r="S84" s="11">
        <f t="shared" ref="S84:S92" si="11">SUM(P84:R84)*100/F84</f>
        <v>25</v>
      </c>
      <c r="T84" s="66">
        <v>1</v>
      </c>
      <c r="U84" s="66"/>
      <c r="V84" s="66"/>
      <c r="W84" s="11">
        <f t="shared" ref="W84:W92" si="12">SUM(T84:V84)*100/F84</f>
        <v>8.3333333333333339</v>
      </c>
      <c r="X84" s="58">
        <v>7.7</v>
      </c>
      <c r="Y84" s="13">
        <f>S84+W84</f>
        <v>33.333333333333336</v>
      </c>
    </row>
    <row r="85" spans="1:25" x14ac:dyDescent="0.35">
      <c r="A85" s="35"/>
      <c r="B85" s="36" t="s">
        <v>50</v>
      </c>
      <c r="C85" s="21" t="s">
        <v>29</v>
      </c>
      <c r="D85" s="15">
        <v>11</v>
      </c>
      <c r="E85" s="15">
        <v>12</v>
      </c>
      <c r="F85" s="10">
        <f t="shared" si="9"/>
        <v>12</v>
      </c>
      <c r="G85" s="7" t="s">
        <v>25</v>
      </c>
      <c r="H85" s="20"/>
      <c r="I85" s="20"/>
      <c r="J85" s="20">
        <v>6</v>
      </c>
      <c r="K85" s="11">
        <v>7.7</v>
      </c>
      <c r="L85" s="20">
        <v>2</v>
      </c>
      <c r="M85" s="20"/>
      <c r="N85" s="20">
        <v>1</v>
      </c>
      <c r="O85" s="11">
        <f t="shared" si="10"/>
        <v>25</v>
      </c>
      <c r="P85" s="20"/>
      <c r="Q85" s="20"/>
      <c r="R85" s="20">
        <v>1</v>
      </c>
      <c r="S85" s="11">
        <f t="shared" si="11"/>
        <v>8.3333333333333339</v>
      </c>
      <c r="T85" s="20">
        <v>1</v>
      </c>
      <c r="U85" s="20">
        <v>1</v>
      </c>
      <c r="V85" s="20"/>
      <c r="W85" s="11">
        <f t="shared" si="12"/>
        <v>16.666666666666668</v>
      </c>
      <c r="X85" s="58">
        <v>5.7</v>
      </c>
      <c r="Y85" s="13">
        <f>S85+W85</f>
        <v>25</v>
      </c>
    </row>
    <row r="86" spans="1:25" x14ac:dyDescent="0.35">
      <c r="A86" s="35"/>
      <c r="B86" s="64"/>
      <c r="C86" s="65"/>
      <c r="D86" s="65"/>
      <c r="E86" s="65"/>
      <c r="F86" s="10">
        <f t="shared" si="9"/>
        <v>0</v>
      </c>
      <c r="G86" s="64"/>
      <c r="H86" s="66"/>
      <c r="I86" s="66"/>
      <c r="J86" s="66"/>
      <c r="K86" s="67"/>
      <c r="L86" s="66"/>
      <c r="M86" s="66"/>
      <c r="N86" s="66"/>
      <c r="O86" s="11" t="e">
        <f t="shared" si="10"/>
        <v>#DIV/0!</v>
      </c>
      <c r="P86" s="66"/>
      <c r="Q86" s="66"/>
      <c r="R86" s="66"/>
      <c r="S86" s="11" t="e">
        <f t="shared" si="11"/>
        <v>#DIV/0!</v>
      </c>
      <c r="T86" s="66"/>
      <c r="U86" s="66"/>
      <c r="V86" s="66"/>
      <c r="W86" s="11" t="e">
        <f t="shared" si="12"/>
        <v>#DIV/0!</v>
      </c>
      <c r="X86" s="60">
        <f>X85-X84</f>
        <v>-2</v>
      </c>
      <c r="Y86" s="60">
        <f>Y85-Y84</f>
        <v>-8.3333333333333357</v>
      </c>
    </row>
    <row r="87" spans="1:25" x14ac:dyDescent="0.35">
      <c r="A87" s="35"/>
      <c r="B87" s="36" t="s">
        <v>50</v>
      </c>
      <c r="C87" s="21" t="s">
        <v>24</v>
      </c>
      <c r="D87" s="15">
        <v>10</v>
      </c>
      <c r="E87" s="15">
        <v>13</v>
      </c>
      <c r="F87" s="10">
        <f t="shared" si="9"/>
        <v>13</v>
      </c>
      <c r="G87" s="7" t="s">
        <v>25</v>
      </c>
      <c r="H87" s="20"/>
      <c r="I87" s="20"/>
      <c r="J87" s="20">
        <v>1</v>
      </c>
      <c r="K87" s="11">
        <v>7.7</v>
      </c>
      <c r="L87" s="20">
        <v>2</v>
      </c>
      <c r="M87" s="20">
        <v>3</v>
      </c>
      <c r="N87" s="20">
        <v>1</v>
      </c>
      <c r="O87" s="11">
        <f t="shared" si="10"/>
        <v>46.153846153846153</v>
      </c>
      <c r="P87" s="20">
        <v>2</v>
      </c>
      <c r="Q87" s="20">
        <v>1</v>
      </c>
      <c r="R87" s="20">
        <v>1</v>
      </c>
      <c r="S87" s="11">
        <f t="shared" si="11"/>
        <v>30.76923076923077</v>
      </c>
      <c r="T87" s="20">
        <v>2</v>
      </c>
      <c r="U87" s="20"/>
      <c r="V87" s="20"/>
      <c r="W87" s="11">
        <f t="shared" si="12"/>
        <v>15.384615384615385</v>
      </c>
      <c r="X87" s="58">
        <v>5.7</v>
      </c>
      <c r="Y87" s="13">
        <f t="shared" ref="Y87:Y95" si="13">S87+W87</f>
        <v>46.153846153846153</v>
      </c>
    </row>
    <row r="88" spans="1:25" x14ac:dyDescent="0.35">
      <c r="A88" s="35"/>
      <c r="B88" s="36" t="s">
        <v>50</v>
      </c>
      <c r="C88" s="21" t="s">
        <v>27</v>
      </c>
      <c r="D88" s="15">
        <v>11</v>
      </c>
      <c r="E88" s="15">
        <v>13</v>
      </c>
      <c r="F88" s="10">
        <f t="shared" si="9"/>
        <v>13</v>
      </c>
      <c r="G88" s="7" t="s">
        <v>25</v>
      </c>
      <c r="H88" s="20"/>
      <c r="I88" s="20"/>
      <c r="J88" s="20">
        <v>1</v>
      </c>
      <c r="K88" s="11">
        <v>7.7</v>
      </c>
      <c r="L88" s="20">
        <v>2</v>
      </c>
      <c r="M88" s="20">
        <v>3</v>
      </c>
      <c r="N88" s="20">
        <v>1</v>
      </c>
      <c r="O88" s="11">
        <f t="shared" si="10"/>
        <v>46.153846153846153</v>
      </c>
      <c r="P88" s="20">
        <v>2</v>
      </c>
      <c r="Q88" s="20">
        <v>1</v>
      </c>
      <c r="R88" s="20">
        <v>1</v>
      </c>
      <c r="S88" s="11">
        <f t="shared" si="11"/>
        <v>30.76923076923077</v>
      </c>
      <c r="T88" s="20">
        <v>2</v>
      </c>
      <c r="U88" s="20"/>
      <c r="V88" s="20"/>
      <c r="W88" s="11">
        <f t="shared" si="12"/>
        <v>15.384615384615385</v>
      </c>
      <c r="X88" s="58">
        <v>5.7</v>
      </c>
      <c r="Y88" s="13">
        <f t="shared" si="13"/>
        <v>46.153846153846153</v>
      </c>
    </row>
    <row r="89" spans="1:25" x14ac:dyDescent="0.35">
      <c r="A89" s="35"/>
      <c r="B89" s="36" t="s">
        <v>50</v>
      </c>
      <c r="C89" s="19" t="s">
        <v>31</v>
      </c>
      <c r="D89" s="15">
        <v>10</v>
      </c>
      <c r="E89" s="15">
        <v>13</v>
      </c>
      <c r="F89" s="10">
        <f t="shared" si="9"/>
        <v>0</v>
      </c>
      <c r="G89" s="42" t="s">
        <v>25</v>
      </c>
      <c r="H89" s="20"/>
      <c r="I89" s="20"/>
      <c r="J89" s="20"/>
      <c r="K89" s="11">
        <v>26.9</v>
      </c>
      <c r="L89" s="20"/>
      <c r="M89" s="20"/>
      <c r="N89" s="20"/>
      <c r="O89" s="11" t="e">
        <f t="shared" si="10"/>
        <v>#DIV/0!</v>
      </c>
      <c r="P89" s="20"/>
      <c r="Q89" s="20"/>
      <c r="R89" s="20"/>
      <c r="S89" s="11" t="e">
        <f t="shared" si="11"/>
        <v>#DIV/0!</v>
      </c>
      <c r="T89" s="20"/>
      <c r="U89" s="20"/>
      <c r="V89" s="20"/>
      <c r="W89" s="11" t="e">
        <f t="shared" si="12"/>
        <v>#DIV/0!</v>
      </c>
      <c r="X89" s="56">
        <v>4.7</v>
      </c>
      <c r="Y89" s="13" t="e">
        <f t="shared" si="13"/>
        <v>#DIV/0!</v>
      </c>
    </row>
    <row r="90" spans="1:25" x14ac:dyDescent="0.35">
      <c r="A90" s="35"/>
      <c r="B90" s="36" t="s">
        <v>50</v>
      </c>
      <c r="C90" s="21" t="s">
        <v>24</v>
      </c>
      <c r="D90" s="15">
        <v>11</v>
      </c>
      <c r="E90" s="15">
        <v>13</v>
      </c>
      <c r="F90" s="10">
        <f t="shared" si="9"/>
        <v>0</v>
      </c>
      <c r="G90" s="7" t="s">
        <v>25</v>
      </c>
      <c r="H90" s="20"/>
      <c r="I90" s="20"/>
      <c r="J90" s="20"/>
      <c r="K90" s="11">
        <v>11.5</v>
      </c>
      <c r="L90" s="20"/>
      <c r="M90" s="20"/>
      <c r="N90" s="20"/>
      <c r="O90" s="11" t="e">
        <f t="shared" si="10"/>
        <v>#DIV/0!</v>
      </c>
      <c r="P90" s="20"/>
      <c r="Q90" s="20"/>
      <c r="R90" s="20"/>
      <c r="S90" s="11" t="e">
        <f t="shared" si="11"/>
        <v>#DIV/0!</v>
      </c>
      <c r="T90" s="20"/>
      <c r="U90" s="20"/>
      <c r="V90" s="20"/>
      <c r="W90" s="11" t="e">
        <f t="shared" si="12"/>
        <v>#DIV/0!</v>
      </c>
      <c r="X90" s="58">
        <v>5.5</v>
      </c>
      <c r="Y90" s="13" t="e">
        <f t="shared" si="13"/>
        <v>#DIV/0!</v>
      </c>
    </row>
    <row r="91" spans="1:25" x14ac:dyDescent="0.35">
      <c r="A91" s="35"/>
      <c r="B91" s="41"/>
      <c r="C91" s="15"/>
      <c r="D91" s="15"/>
      <c r="E91" s="15"/>
      <c r="F91" s="10">
        <f t="shared" si="9"/>
        <v>0</v>
      </c>
      <c r="G91" s="41"/>
      <c r="H91" s="20"/>
      <c r="I91" s="20"/>
      <c r="J91" s="20"/>
      <c r="K91" s="11">
        <v>11.5</v>
      </c>
      <c r="L91" s="20"/>
      <c r="M91" s="20"/>
      <c r="N91" s="20"/>
      <c r="O91" s="11" t="e">
        <f t="shared" si="10"/>
        <v>#DIV/0!</v>
      </c>
      <c r="P91" s="20"/>
      <c r="Q91" s="20"/>
      <c r="R91" s="20"/>
      <c r="S91" s="11" t="e">
        <f t="shared" si="11"/>
        <v>#DIV/0!</v>
      </c>
      <c r="T91" s="20"/>
      <c r="U91" s="20"/>
      <c r="V91" s="20"/>
      <c r="W91" s="11" t="e">
        <f t="shared" si="12"/>
        <v>#DIV/0!</v>
      </c>
      <c r="X91" s="58">
        <v>5.5</v>
      </c>
      <c r="Y91" s="13" t="e">
        <f t="shared" si="13"/>
        <v>#DIV/0!</v>
      </c>
    </row>
    <row r="92" spans="1:25" x14ac:dyDescent="0.35">
      <c r="A92" s="35"/>
      <c r="B92" s="41" t="s">
        <v>40</v>
      </c>
      <c r="C92" s="15" t="s">
        <v>29</v>
      </c>
      <c r="D92" s="15">
        <v>7</v>
      </c>
      <c r="E92" s="15">
        <v>19</v>
      </c>
      <c r="F92" s="10">
        <v>19</v>
      </c>
      <c r="G92" s="41" t="s">
        <v>56</v>
      </c>
      <c r="H92" s="20"/>
      <c r="I92" s="20"/>
      <c r="J92" s="20">
        <v>1</v>
      </c>
      <c r="K92" s="11">
        <v>12.5</v>
      </c>
      <c r="L92" s="20">
        <v>3</v>
      </c>
      <c r="M92" s="20">
        <v>1</v>
      </c>
      <c r="N92" s="20">
        <v>1</v>
      </c>
      <c r="O92" s="11">
        <f t="shared" si="10"/>
        <v>26.315789473684209</v>
      </c>
      <c r="P92" s="20">
        <v>2</v>
      </c>
      <c r="Q92" s="20">
        <v>6</v>
      </c>
      <c r="R92" s="20">
        <v>2</v>
      </c>
      <c r="S92" s="11">
        <f t="shared" si="11"/>
        <v>52.631578947368418</v>
      </c>
      <c r="T92" s="20">
        <v>2</v>
      </c>
      <c r="U92" s="20"/>
      <c r="V92" s="20"/>
      <c r="W92" s="11">
        <f t="shared" si="12"/>
        <v>10.526315789473685</v>
      </c>
      <c r="X92" s="58">
        <v>6.5</v>
      </c>
      <c r="Y92" s="13">
        <f t="shared" si="13"/>
        <v>63.157894736842103</v>
      </c>
    </row>
    <row r="93" spans="1:25" x14ac:dyDescent="0.35">
      <c r="A93" s="35"/>
      <c r="B93" s="41"/>
      <c r="C93" s="15"/>
      <c r="D93" s="15"/>
      <c r="E93" s="15"/>
      <c r="F93" s="10"/>
      <c r="G93" s="41"/>
      <c r="H93" s="20"/>
      <c r="I93" s="20"/>
      <c r="J93" s="20"/>
      <c r="K93" s="11"/>
      <c r="L93" s="20"/>
      <c r="M93" s="20"/>
      <c r="N93" s="20"/>
      <c r="O93" s="11"/>
      <c r="P93" s="20"/>
      <c r="Q93" s="20"/>
      <c r="R93" s="20"/>
      <c r="S93" s="11"/>
      <c r="T93" s="20"/>
      <c r="U93" s="20"/>
      <c r="V93" s="20"/>
      <c r="W93" s="11"/>
      <c r="X93" s="58"/>
      <c r="Y93" s="13">
        <f t="shared" si="13"/>
        <v>0</v>
      </c>
    </row>
    <row r="94" spans="1:25" x14ac:dyDescent="0.35">
      <c r="A94" s="35"/>
      <c r="B94" s="41" t="s">
        <v>40</v>
      </c>
      <c r="C94" s="15" t="s">
        <v>27</v>
      </c>
      <c r="D94" s="15">
        <v>7</v>
      </c>
      <c r="E94" s="15">
        <v>20</v>
      </c>
      <c r="F94" s="10">
        <f>H94+I94+J94+L94+M94+N94+P94+Q94+R94+T94+U94+V94</f>
        <v>20</v>
      </c>
      <c r="G94" s="41" t="s">
        <v>56</v>
      </c>
      <c r="H94" s="20"/>
      <c r="I94" s="20">
        <v>2</v>
      </c>
      <c r="J94" s="20">
        <v>1</v>
      </c>
      <c r="K94" s="11">
        <v>11.5</v>
      </c>
      <c r="L94" s="20">
        <v>3</v>
      </c>
      <c r="M94" s="20">
        <v>5</v>
      </c>
      <c r="N94" s="20">
        <v>2</v>
      </c>
      <c r="O94" s="11">
        <f t="shared" ref="O94:O124" si="14">SUM(L94:N94)*100/F94</f>
        <v>50</v>
      </c>
      <c r="P94" s="20">
        <v>4</v>
      </c>
      <c r="Q94" s="20"/>
      <c r="R94" s="20">
        <v>1</v>
      </c>
      <c r="S94" s="11">
        <f t="shared" ref="S94:S124" si="15">SUM(P94:R94)*100/F94</f>
        <v>25</v>
      </c>
      <c r="T94" s="20">
        <v>1</v>
      </c>
      <c r="U94" s="20">
        <v>1</v>
      </c>
      <c r="V94" s="20"/>
      <c r="W94" s="11">
        <f t="shared" ref="W94:W124" si="16">SUM(T94:V94)*100/F94</f>
        <v>10</v>
      </c>
      <c r="X94" s="58">
        <v>5.5</v>
      </c>
      <c r="Y94" s="13">
        <f t="shared" si="13"/>
        <v>35</v>
      </c>
    </row>
    <row r="95" spans="1:25" x14ac:dyDescent="0.35">
      <c r="A95" s="35"/>
      <c r="B95" s="41" t="s">
        <v>40</v>
      </c>
      <c r="C95" s="15" t="s">
        <v>29</v>
      </c>
      <c r="D95" s="15">
        <v>8</v>
      </c>
      <c r="E95" s="15">
        <v>20</v>
      </c>
      <c r="F95" s="10">
        <v>20</v>
      </c>
      <c r="G95" s="41" t="s">
        <v>56</v>
      </c>
      <c r="H95" s="20">
        <v>3</v>
      </c>
      <c r="I95" s="20">
        <v>2</v>
      </c>
      <c r="J95" s="20">
        <v>3</v>
      </c>
      <c r="K95" s="11">
        <v>12.5</v>
      </c>
      <c r="L95" s="20">
        <v>4</v>
      </c>
      <c r="M95" s="20">
        <v>2</v>
      </c>
      <c r="N95" s="20">
        <v>3</v>
      </c>
      <c r="O95" s="11">
        <f t="shared" si="14"/>
        <v>45</v>
      </c>
      <c r="P95" s="20"/>
      <c r="Q95" s="20"/>
      <c r="R95" s="20">
        <v>1</v>
      </c>
      <c r="S95" s="11">
        <f t="shared" si="15"/>
        <v>5</v>
      </c>
      <c r="T95" s="20">
        <v>2</v>
      </c>
      <c r="U95" s="20"/>
      <c r="V95" s="20"/>
      <c r="W95" s="11">
        <f t="shared" si="16"/>
        <v>10</v>
      </c>
      <c r="X95" s="58">
        <v>6.5</v>
      </c>
      <c r="Y95" s="13">
        <f t="shared" si="13"/>
        <v>15</v>
      </c>
    </row>
    <row r="96" spans="1:25" x14ac:dyDescent="0.35">
      <c r="A96" s="35"/>
      <c r="B96" s="41"/>
      <c r="C96" s="15"/>
      <c r="D96" s="15"/>
      <c r="E96" s="15"/>
      <c r="F96" s="10">
        <f>H96+I96+J96+L96+M96+N96+P96+Q96+R96+T96+U96+V96</f>
        <v>0</v>
      </c>
      <c r="G96" s="41"/>
      <c r="H96" s="20"/>
      <c r="I96" s="20"/>
      <c r="J96" s="20"/>
      <c r="K96" s="32"/>
      <c r="L96" s="31"/>
      <c r="M96" s="31"/>
      <c r="N96" s="31"/>
      <c r="O96" s="11" t="e">
        <f t="shared" si="14"/>
        <v>#DIV/0!</v>
      </c>
      <c r="P96" s="31"/>
      <c r="Q96" s="31"/>
      <c r="R96" s="31"/>
      <c r="S96" s="11" t="e">
        <f t="shared" si="15"/>
        <v>#DIV/0!</v>
      </c>
      <c r="T96" s="31"/>
      <c r="U96" s="31"/>
      <c r="V96" s="31"/>
      <c r="W96" s="11" t="e">
        <f t="shared" si="16"/>
        <v>#DIV/0!</v>
      </c>
      <c r="X96" s="60">
        <f>X95-X94</f>
        <v>1</v>
      </c>
      <c r="Y96" s="60">
        <f>Y95-Y94</f>
        <v>-20</v>
      </c>
    </row>
    <row r="97" spans="1:25" x14ac:dyDescent="0.35">
      <c r="A97" s="35"/>
      <c r="B97" s="36" t="s">
        <v>40</v>
      </c>
      <c r="C97" s="21" t="s">
        <v>24</v>
      </c>
      <c r="D97" s="8">
        <v>7</v>
      </c>
      <c r="E97" s="8">
        <v>13</v>
      </c>
      <c r="F97" s="10">
        <f>H97+I97+J97+L97+M97+N97+P97+Q97+R97+T97+U97+V97</f>
        <v>13</v>
      </c>
      <c r="G97" s="57" t="s">
        <v>56</v>
      </c>
      <c r="H97" s="37"/>
      <c r="I97" s="37"/>
      <c r="J97" s="37">
        <v>1</v>
      </c>
      <c r="K97" s="11">
        <v>11.5</v>
      </c>
      <c r="L97" s="52"/>
      <c r="M97" s="52">
        <v>6</v>
      </c>
      <c r="N97" s="52">
        <v>1</v>
      </c>
      <c r="O97" s="11">
        <f t="shared" si="14"/>
        <v>53.846153846153847</v>
      </c>
      <c r="P97" s="52">
        <v>2</v>
      </c>
      <c r="Q97" s="52">
        <v>1</v>
      </c>
      <c r="R97" s="52">
        <v>2</v>
      </c>
      <c r="S97" s="11">
        <f t="shared" si="15"/>
        <v>38.46153846153846</v>
      </c>
      <c r="T97" s="52"/>
      <c r="U97" s="52"/>
      <c r="V97" s="52"/>
      <c r="W97" s="11">
        <f t="shared" si="16"/>
        <v>0</v>
      </c>
      <c r="X97" s="58">
        <v>5.5</v>
      </c>
      <c r="Y97" s="13">
        <f>S97+W97</f>
        <v>38.46153846153846</v>
      </c>
    </row>
    <row r="98" spans="1:25" x14ac:dyDescent="0.35">
      <c r="A98" s="35"/>
      <c r="B98" s="36" t="s">
        <v>40</v>
      </c>
      <c r="C98" s="21" t="s">
        <v>27</v>
      </c>
      <c r="D98" s="8">
        <v>8</v>
      </c>
      <c r="E98" s="8">
        <v>14</v>
      </c>
      <c r="F98" s="10">
        <f>H98+I98+J98+L98+M98+N98+P98+Q98+R98+T98+U98+V98</f>
        <v>14</v>
      </c>
      <c r="G98" s="57" t="s">
        <v>56</v>
      </c>
      <c r="H98" s="37">
        <v>1</v>
      </c>
      <c r="I98" s="37">
        <v>3</v>
      </c>
      <c r="J98" s="37">
        <v>1</v>
      </c>
      <c r="K98" s="11">
        <v>12.5</v>
      </c>
      <c r="L98" s="52"/>
      <c r="M98" s="52">
        <v>2</v>
      </c>
      <c r="N98" s="52">
        <v>1</v>
      </c>
      <c r="O98" s="11">
        <f t="shared" si="14"/>
        <v>21.428571428571427</v>
      </c>
      <c r="P98" s="52">
        <v>1</v>
      </c>
      <c r="Q98" s="52">
        <v>2</v>
      </c>
      <c r="R98" s="52">
        <v>3</v>
      </c>
      <c r="S98" s="11">
        <f t="shared" si="15"/>
        <v>42.857142857142854</v>
      </c>
      <c r="T98" s="52"/>
      <c r="U98" s="52"/>
      <c r="V98" s="52"/>
      <c r="W98" s="11">
        <f t="shared" si="16"/>
        <v>0</v>
      </c>
      <c r="X98" s="58">
        <f>((H98*1)+(I98*2)+(J98*3)+(L98*4)+(M98*5)+(N98*6)+(P98*7)+(Q98*8)+(R98*9)+(T98*10)+(U98*11)+(V98*12))/F98</f>
        <v>5.4285714285714288</v>
      </c>
      <c r="Y98" s="13">
        <f>S98+W98</f>
        <v>42.857142857142854</v>
      </c>
    </row>
    <row r="99" spans="1:25" x14ac:dyDescent="0.35">
      <c r="A99" s="35"/>
      <c r="B99" s="36" t="s">
        <v>40</v>
      </c>
      <c r="C99" s="21" t="s">
        <v>29</v>
      </c>
      <c r="D99" s="8">
        <v>9</v>
      </c>
      <c r="E99" s="8">
        <v>13</v>
      </c>
      <c r="F99" s="10">
        <v>13</v>
      </c>
      <c r="G99" s="57" t="s">
        <v>56</v>
      </c>
      <c r="H99" s="37">
        <v>1</v>
      </c>
      <c r="I99" s="37">
        <v>2</v>
      </c>
      <c r="J99" s="37">
        <v>2</v>
      </c>
      <c r="K99" s="11">
        <v>13.5</v>
      </c>
      <c r="L99" s="52"/>
      <c r="M99" s="52"/>
      <c r="N99" s="52">
        <v>2</v>
      </c>
      <c r="O99" s="11">
        <f t="shared" si="14"/>
        <v>15.384615384615385</v>
      </c>
      <c r="P99" s="52"/>
      <c r="Q99" s="52">
        <v>3</v>
      </c>
      <c r="R99" s="52">
        <v>2</v>
      </c>
      <c r="S99" s="11">
        <f t="shared" si="15"/>
        <v>38.46153846153846</v>
      </c>
      <c r="T99" s="52">
        <v>1</v>
      </c>
      <c r="U99" s="52"/>
      <c r="V99" s="52"/>
      <c r="W99" s="11">
        <f t="shared" si="16"/>
        <v>7.6923076923076925</v>
      </c>
      <c r="X99" s="58">
        <f>((H99*1)+(I99*2)+(J99*3)+(L99*4)+(M99*5)+(N99*6)+(P99*7)+(Q99*8)+(R99*9)+(T99*10)+(U99*11)+(V99*12))/F99</f>
        <v>5.7692307692307692</v>
      </c>
      <c r="Y99" s="13">
        <f>S99+W99</f>
        <v>46.153846153846153</v>
      </c>
    </row>
    <row r="100" spans="1:25" x14ac:dyDescent="0.35">
      <c r="A100" s="35"/>
      <c r="B100" s="41"/>
      <c r="C100" s="15"/>
      <c r="D100" s="15"/>
      <c r="E100" s="15"/>
      <c r="F100" s="10">
        <f>H100+I100+J100+L100+M100+N100+P100+Q100+R100+T100+U100+V100</f>
        <v>0</v>
      </c>
      <c r="G100" s="41"/>
      <c r="H100" s="20"/>
      <c r="I100" s="20"/>
      <c r="J100" s="20"/>
      <c r="K100" s="11"/>
      <c r="L100" s="20"/>
      <c r="M100" s="20"/>
      <c r="N100" s="20"/>
      <c r="O100" s="11" t="e">
        <f t="shared" si="14"/>
        <v>#DIV/0!</v>
      </c>
      <c r="P100" s="20"/>
      <c r="Q100" s="20"/>
      <c r="R100" s="20"/>
      <c r="S100" s="11" t="e">
        <f t="shared" si="15"/>
        <v>#DIV/0!</v>
      </c>
      <c r="T100" s="20"/>
      <c r="U100" s="20"/>
      <c r="V100" s="20"/>
      <c r="W100" s="11" t="e">
        <f t="shared" si="16"/>
        <v>#DIV/0!</v>
      </c>
      <c r="X100" s="60">
        <f>X99-X97</f>
        <v>0.26923076923076916</v>
      </c>
      <c r="Y100" s="60">
        <f>Y99-Y97</f>
        <v>7.6923076923076934</v>
      </c>
    </row>
    <row r="101" spans="1:25" x14ac:dyDescent="0.35">
      <c r="A101" s="35"/>
      <c r="B101" s="36" t="s">
        <v>49</v>
      </c>
      <c r="C101" s="19" t="s">
        <v>31</v>
      </c>
      <c r="D101" s="8">
        <v>7</v>
      </c>
      <c r="E101" s="8">
        <v>23</v>
      </c>
      <c r="F101" s="10">
        <f>H101+I101+J101+L101+M101+N101+P101+Q101+R101+T101+U101+V101</f>
        <v>23</v>
      </c>
      <c r="G101" s="42" t="s">
        <v>56</v>
      </c>
      <c r="H101" s="31"/>
      <c r="I101" s="31"/>
      <c r="J101" s="31">
        <v>2</v>
      </c>
      <c r="K101" s="32">
        <f>SUM(H101:J101)*100/F101</f>
        <v>8.695652173913043</v>
      </c>
      <c r="L101" s="31">
        <v>3</v>
      </c>
      <c r="M101" s="31">
        <v>4</v>
      </c>
      <c r="N101" s="31">
        <v>4</v>
      </c>
      <c r="O101" s="11">
        <f t="shared" si="14"/>
        <v>47.826086956521742</v>
      </c>
      <c r="P101" s="31">
        <v>3</v>
      </c>
      <c r="Q101" s="31">
        <v>2</v>
      </c>
      <c r="R101" s="31">
        <v>5</v>
      </c>
      <c r="S101" s="11">
        <f t="shared" si="15"/>
        <v>43.478260869565219</v>
      </c>
      <c r="T101" s="31"/>
      <c r="U101" s="31"/>
      <c r="V101" s="31"/>
      <c r="W101" s="11">
        <f t="shared" si="16"/>
        <v>0</v>
      </c>
      <c r="X101" s="56">
        <f>((H101*1)+(I101*2)+(J101*3)+(L101*4)+(M101*5)+(N101*6)+(P101*7)+(Q101*8)+(R101*9)+(T101*10)+(U101*11)+(V101*12))/F101</f>
        <v>6.2608695652173916</v>
      </c>
      <c r="Y101" s="59">
        <f>S101+W101</f>
        <v>43.478260869565219</v>
      </c>
    </row>
    <row r="102" spans="1:25" x14ac:dyDescent="0.35">
      <c r="A102" s="35"/>
      <c r="B102" s="36" t="s">
        <v>49</v>
      </c>
      <c r="C102" s="21" t="s">
        <v>24</v>
      </c>
      <c r="D102" s="8">
        <v>8</v>
      </c>
      <c r="E102" s="8">
        <v>23</v>
      </c>
      <c r="F102" s="10">
        <f>H102+I102+J102+L102+M102+N102+P102+Q102+R102+T102+U102+V102</f>
        <v>23</v>
      </c>
      <c r="G102" s="57" t="s">
        <v>56</v>
      </c>
      <c r="H102" s="31"/>
      <c r="I102" s="31">
        <v>3</v>
      </c>
      <c r="J102" s="31">
        <v>1</v>
      </c>
      <c r="K102" s="32">
        <f>SUM(H102:J102)*100/F102</f>
        <v>17.391304347826086</v>
      </c>
      <c r="L102" s="31">
        <v>4</v>
      </c>
      <c r="M102" s="31">
        <v>6</v>
      </c>
      <c r="N102" s="31">
        <v>2</v>
      </c>
      <c r="O102" s="11">
        <f t="shared" si="14"/>
        <v>52.173913043478258</v>
      </c>
      <c r="P102" s="31">
        <v>2</v>
      </c>
      <c r="Q102" s="31">
        <v>5</v>
      </c>
      <c r="R102" s="31"/>
      <c r="S102" s="11">
        <f t="shared" si="15"/>
        <v>30.434782608695652</v>
      </c>
      <c r="T102" s="31"/>
      <c r="U102" s="31"/>
      <c r="V102" s="31"/>
      <c r="W102" s="11">
        <f t="shared" si="16"/>
        <v>0</v>
      </c>
      <c r="X102" s="58">
        <f>((H102*1)+(I102*2)+(J102*3)+(L102*4)+(M102*5)+(N102*6)+(P102*7)+(Q102*8)+(R102*9)+(T102*10)+(U102*11)+(V102*12))/F102</f>
        <v>5.2608695652173916</v>
      </c>
      <c r="Y102" s="13">
        <f>S102+W102</f>
        <v>30.434782608695652</v>
      </c>
    </row>
    <row r="103" spans="1:25" x14ac:dyDescent="0.35">
      <c r="A103" s="35"/>
      <c r="B103" s="36" t="s">
        <v>49</v>
      </c>
      <c r="C103" s="21" t="s">
        <v>27</v>
      </c>
      <c r="D103" s="8">
        <v>9</v>
      </c>
      <c r="E103" s="8">
        <v>23</v>
      </c>
      <c r="F103" s="10">
        <f>H103+I103+J103+L103+M103+N103+P103+Q103+R103+T103+U103+V103</f>
        <v>22</v>
      </c>
      <c r="G103" s="57" t="s">
        <v>56</v>
      </c>
      <c r="H103" s="31"/>
      <c r="I103" s="31"/>
      <c r="J103" s="31">
        <v>5</v>
      </c>
      <c r="K103" s="32">
        <f>SUM(H103:J103)*100/F103</f>
        <v>22.727272727272727</v>
      </c>
      <c r="L103" s="31">
        <v>6</v>
      </c>
      <c r="M103" s="31">
        <v>1</v>
      </c>
      <c r="N103" s="31">
        <v>4</v>
      </c>
      <c r="O103" s="11">
        <f t="shared" si="14"/>
        <v>50</v>
      </c>
      <c r="P103" s="31"/>
      <c r="Q103" s="31">
        <v>3</v>
      </c>
      <c r="R103" s="31">
        <v>3</v>
      </c>
      <c r="S103" s="11">
        <f t="shared" si="15"/>
        <v>27.272727272727273</v>
      </c>
      <c r="T103" s="31"/>
      <c r="U103" s="31"/>
      <c r="V103" s="31"/>
      <c r="W103" s="11">
        <f t="shared" si="16"/>
        <v>0</v>
      </c>
      <c r="X103" s="58">
        <f>((H103*1)+(I103*2)+(J103*3)+(L103*4)+(M103*5)+(N103*6)+(P103*7)+(Q103*8)+(R103*9)+(T103*10)+(U103*11)+(V103*12))/F103</f>
        <v>5.4090909090909092</v>
      </c>
      <c r="Y103" s="13">
        <f>S103+W103</f>
        <v>27.272727272727273</v>
      </c>
    </row>
    <row r="104" spans="1:25" x14ac:dyDescent="0.35">
      <c r="A104" s="35"/>
      <c r="B104" s="36" t="s">
        <v>53</v>
      </c>
      <c r="C104" s="21" t="s">
        <v>29</v>
      </c>
      <c r="D104" s="8">
        <v>10</v>
      </c>
      <c r="E104" s="8">
        <v>12</v>
      </c>
      <c r="F104" s="10">
        <v>12</v>
      </c>
      <c r="G104" s="57" t="s">
        <v>56</v>
      </c>
      <c r="H104" s="31"/>
      <c r="I104" s="31"/>
      <c r="J104" s="31">
        <v>2</v>
      </c>
      <c r="K104" s="32">
        <f>SUM(H104:J104)*100/F104</f>
        <v>16.666666666666668</v>
      </c>
      <c r="L104" s="31">
        <v>4</v>
      </c>
      <c r="M104" s="31">
        <v>4</v>
      </c>
      <c r="N104" s="31"/>
      <c r="O104" s="11">
        <f t="shared" si="14"/>
        <v>66.666666666666671</v>
      </c>
      <c r="P104" s="31"/>
      <c r="Q104" s="31">
        <v>1</v>
      </c>
      <c r="R104" s="31">
        <v>1</v>
      </c>
      <c r="S104" s="11">
        <f t="shared" si="15"/>
        <v>16.666666666666668</v>
      </c>
      <c r="T104" s="31"/>
      <c r="U104" s="31"/>
      <c r="V104" s="31"/>
      <c r="W104" s="11">
        <f t="shared" si="16"/>
        <v>0</v>
      </c>
      <c r="X104" s="58">
        <f>((H104*1)+(I104*2)+(J104*3)+(L104*4)+(M104*5)+(N104*6)+(P104*7)+(Q104*8)+(R104*9)+(T104*10)+(U104*11)+(V104*12))/F104</f>
        <v>4.916666666666667</v>
      </c>
      <c r="Y104" s="13">
        <f>S104+W104</f>
        <v>16.666666666666668</v>
      </c>
    </row>
    <row r="105" spans="1:25" x14ac:dyDescent="0.35">
      <c r="A105" s="35"/>
      <c r="B105" s="41"/>
      <c r="C105" s="15"/>
      <c r="D105" s="15"/>
      <c r="E105" s="15"/>
      <c r="F105" s="10">
        <f>H105+I105+J105+L105+M105+N105+P105+Q105+R105+T105+U105+V105</f>
        <v>0</v>
      </c>
      <c r="G105" s="41"/>
      <c r="H105" s="20"/>
      <c r="I105" s="20"/>
      <c r="J105" s="20"/>
      <c r="K105" s="32"/>
      <c r="L105" s="31"/>
      <c r="M105" s="31"/>
      <c r="N105" s="31"/>
      <c r="O105" s="11" t="e">
        <f t="shared" si="14"/>
        <v>#DIV/0!</v>
      </c>
      <c r="P105" s="31"/>
      <c r="Q105" s="31"/>
      <c r="R105" s="31"/>
      <c r="S105" s="11" t="e">
        <f t="shared" si="15"/>
        <v>#DIV/0!</v>
      </c>
      <c r="T105" s="31"/>
      <c r="U105" s="31"/>
      <c r="V105" s="31"/>
      <c r="W105" s="11" t="e">
        <f t="shared" si="16"/>
        <v>#DIV/0!</v>
      </c>
      <c r="X105" s="60">
        <f>X104-X103</f>
        <v>-0.49242424242424221</v>
      </c>
      <c r="Y105" s="60">
        <f>Y104-Y103</f>
        <v>-10.606060606060606</v>
      </c>
    </row>
    <row r="106" spans="1:25" x14ac:dyDescent="0.35">
      <c r="A106" s="35"/>
      <c r="B106" s="27" t="s">
        <v>57</v>
      </c>
      <c r="C106" s="26" t="s">
        <v>42</v>
      </c>
      <c r="D106" s="26">
        <v>7</v>
      </c>
      <c r="E106" s="26">
        <v>20</v>
      </c>
      <c r="F106" s="10">
        <f>H106+I106+J106+L106+M106+N106+P106+Q106+R106+T106+U106+V106</f>
        <v>20</v>
      </c>
      <c r="G106" s="27" t="s">
        <v>56</v>
      </c>
      <c r="H106" s="40"/>
      <c r="I106" s="40">
        <v>1</v>
      </c>
      <c r="J106" s="40"/>
      <c r="K106" s="55">
        <f>SUM(H106:J106)*100/E106</f>
        <v>5</v>
      </c>
      <c r="L106" s="40">
        <v>3</v>
      </c>
      <c r="M106" s="40">
        <v>7</v>
      </c>
      <c r="N106" s="40">
        <v>5</v>
      </c>
      <c r="O106" s="11">
        <f t="shared" si="14"/>
        <v>75</v>
      </c>
      <c r="P106" s="40">
        <v>1</v>
      </c>
      <c r="Q106" s="40"/>
      <c r="R106" s="40">
        <v>2</v>
      </c>
      <c r="S106" s="11">
        <f t="shared" si="15"/>
        <v>15</v>
      </c>
      <c r="T106" s="40">
        <v>1</v>
      </c>
      <c r="U106" s="40"/>
      <c r="V106" s="40"/>
      <c r="W106" s="11">
        <f t="shared" si="16"/>
        <v>5</v>
      </c>
      <c r="X106" s="29">
        <f>((H106*1)+(I106*2)+(J106*3)+(L106*4)+(M106*5)+(N106*6)+(P106*7)+(Q106*8)+(R106*9)+(T106*10)+(U106*11)+(V106*12))/F106</f>
        <v>5.7</v>
      </c>
      <c r="Y106" s="30">
        <f>S106+W106</f>
        <v>20</v>
      </c>
    </row>
    <row r="107" spans="1:25" x14ac:dyDescent="0.35">
      <c r="A107" s="35"/>
      <c r="B107" s="41" t="s">
        <v>40</v>
      </c>
      <c r="C107" s="19" t="s">
        <v>31</v>
      </c>
      <c r="D107" s="8">
        <v>8</v>
      </c>
      <c r="E107" s="8">
        <v>20</v>
      </c>
      <c r="F107" s="10">
        <f>H107+I107+J107+L107+M107+N107+P107+Q107+R107+T107+U107+V107</f>
        <v>20</v>
      </c>
      <c r="G107" s="42" t="s">
        <v>56</v>
      </c>
      <c r="H107" s="31"/>
      <c r="I107" s="31">
        <v>2</v>
      </c>
      <c r="J107" s="31">
        <v>4</v>
      </c>
      <c r="K107" s="32">
        <f>SUM(H107:J107)*100/F107</f>
        <v>30</v>
      </c>
      <c r="L107" s="31">
        <v>3</v>
      </c>
      <c r="M107" s="31">
        <v>5</v>
      </c>
      <c r="N107" s="31">
        <v>2</v>
      </c>
      <c r="O107" s="11">
        <f t="shared" si="14"/>
        <v>50</v>
      </c>
      <c r="P107" s="31"/>
      <c r="Q107" s="31">
        <v>1</v>
      </c>
      <c r="R107" s="31"/>
      <c r="S107" s="11">
        <f t="shared" si="15"/>
        <v>5</v>
      </c>
      <c r="T107" s="31">
        <v>3</v>
      </c>
      <c r="U107" s="31"/>
      <c r="V107" s="31"/>
      <c r="W107" s="11">
        <f t="shared" si="16"/>
        <v>15</v>
      </c>
      <c r="X107" s="56">
        <f>((H107*1)+(I107*2)+(J107*3)+(L107*4)+(M107*5)+(N107*6)+(P107*7)+(Q107*8)+(R107*9)+(T107*10)+(U107*11)+(V107*12))/F107</f>
        <v>5.15</v>
      </c>
      <c r="Y107" s="68">
        <f>S107+W107</f>
        <v>20</v>
      </c>
    </row>
    <row r="108" spans="1:25" x14ac:dyDescent="0.35">
      <c r="A108" s="35"/>
      <c r="B108" s="41" t="s">
        <v>40</v>
      </c>
      <c r="C108" s="21" t="s">
        <v>24</v>
      </c>
      <c r="D108" s="8">
        <v>9</v>
      </c>
      <c r="E108" s="8">
        <v>20</v>
      </c>
      <c r="F108" s="10">
        <f>H108+I108+J108+L108+M108+N108+P108+Q108+R108+T108+U108+V108</f>
        <v>20</v>
      </c>
      <c r="G108" s="57" t="s">
        <v>56</v>
      </c>
      <c r="H108" s="31">
        <v>1</v>
      </c>
      <c r="I108" s="31">
        <v>2</v>
      </c>
      <c r="J108" s="31">
        <v>7</v>
      </c>
      <c r="K108" s="32">
        <f>SUM(H108:J108)*100/F108</f>
        <v>50</v>
      </c>
      <c r="L108" s="31">
        <v>1</v>
      </c>
      <c r="M108" s="31">
        <v>3</v>
      </c>
      <c r="N108" s="31">
        <v>1</v>
      </c>
      <c r="O108" s="11">
        <f t="shared" si="14"/>
        <v>25</v>
      </c>
      <c r="P108" s="31">
        <v>1</v>
      </c>
      <c r="Q108" s="31"/>
      <c r="R108" s="31">
        <v>2</v>
      </c>
      <c r="S108" s="11">
        <f t="shared" si="15"/>
        <v>15</v>
      </c>
      <c r="T108" s="31">
        <v>2</v>
      </c>
      <c r="U108" s="31"/>
      <c r="V108" s="31"/>
      <c r="W108" s="11">
        <f t="shared" si="16"/>
        <v>10</v>
      </c>
      <c r="X108" s="58">
        <f>((H108*1)+(I108*2)+(J108*3)+(L108*4)+(M108*5)+(N108*6)+(P108*7)+(Q108*8)+(R108*9)+(T108*10)+(U108*11)+(V108*12))/F108</f>
        <v>4.8</v>
      </c>
      <c r="Y108" s="69">
        <f>S108+W108</f>
        <v>25</v>
      </c>
    </row>
    <row r="109" spans="1:25" x14ac:dyDescent="0.35">
      <c r="A109" s="35"/>
      <c r="B109" s="41" t="s">
        <v>40</v>
      </c>
      <c r="C109" s="21" t="s">
        <v>27</v>
      </c>
      <c r="D109" s="8">
        <v>10</v>
      </c>
      <c r="E109" s="8">
        <v>12</v>
      </c>
      <c r="F109" s="10">
        <v>12</v>
      </c>
      <c r="G109" s="57" t="s">
        <v>56</v>
      </c>
      <c r="H109" s="31"/>
      <c r="I109" s="31"/>
      <c r="J109" s="31">
        <v>4</v>
      </c>
      <c r="K109" s="32">
        <f>SUM(H109:J109)*100/F109</f>
        <v>33.333333333333336</v>
      </c>
      <c r="L109" s="31">
        <v>3</v>
      </c>
      <c r="M109" s="31">
        <v>1</v>
      </c>
      <c r="N109" s="31"/>
      <c r="O109" s="11">
        <f t="shared" si="14"/>
        <v>33.333333333333336</v>
      </c>
      <c r="P109" s="31">
        <v>1</v>
      </c>
      <c r="Q109" s="31">
        <v>1</v>
      </c>
      <c r="R109" s="31">
        <v>1</v>
      </c>
      <c r="S109" s="11">
        <f t="shared" si="15"/>
        <v>25</v>
      </c>
      <c r="T109" s="31">
        <v>1</v>
      </c>
      <c r="U109" s="31"/>
      <c r="V109" s="31"/>
      <c r="W109" s="11">
        <f t="shared" si="16"/>
        <v>8.3333333333333339</v>
      </c>
      <c r="X109" s="58">
        <f>((H109*1)+(I109*2)+(J109*3)+(L109*4)+(M109*5)+(N109*6)+(P109*7)+(Q109*8)+(R109*9)+(T109*10)+(U109*11)+(V109*12))/F109</f>
        <v>5.25</v>
      </c>
      <c r="Y109" s="69">
        <f>S109+W109</f>
        <v>33.333333333333336</v>
      </c>
    </row>
    <row r="110" spans="1:25" x14ac:dyDescent="0.35">
      <c r="A110" s="35"/>
      <c r="B110" s="41" t="s">
        <v>40</v>
      </c>
      <c r="C110" s="21" t="s">
        <v>29</v>
      </c>
      <c r="D110" s="8">
        <v>11</v>
      </c>
      <c r="E110" s="8">
        <v>12</v>
      </c>
      <c r="F110" s="10">
        <v>12</v>
      </c>
      <c r="G110" s="57" t="s">
        <v>56</v>
      </c>
      <c r="H110" s="31"/>
      <c r="I110" s="31"/>
      <c r="J110" s="31">
        <v>6</v>
      </c>
      <c r="K110" s="32">
        <f>SUM(H110:J110)*100/F110</f>
        <v>50</v>
      </c>
      <c r="L110" s="31">
        <v>2</v>
      </c>
      <c r="M110" s="31"/>
      <c r="N110" s="31">
        <v>1</v>
      </c>
      <c r="O110" s="11">
        <f t="shared" si="14"/>
        <v>25</v>
      </c>
      <c r="P110" s="31"/>
      <c r="Q110" s="31"/>
      <c r="R110" s="31">
        <v>1</v>
      </c>
      <c r="S110" s="11">
        <f t="shared" si="15"/>
        <v>8.3333333333333339</v>
      </c>
      <c r="T110" s="31">
        <v>2</v>
      </c>
      <c r="U110" s="31"/>
      <c r="V110" s="31"/>
      <c r="W110" s="11">
        <f t="shared" si="16"/>
        <v>16.666666666666668</v>
      </c>
      <c r="X110" s="58">
        <f>((H110*1)+(I110*2)+(J110*3)+(L110*4)+(M110*5)+(N110*6)+(P110*7)+(Q110*8)+(R110*9)+(T110*10)+(U110*11)+(V110*12))/F110</f>
        <v>5.083333333333333</v>
      </c>
      <c r="Y110" s="69">
        <f>S110+W110</f>
        <v>25</v>
      </c>
    </row>
    <row r="111" spans="1:25" x14ac:dyDescent="0.35">
      <c r="A111" s="35"/>
      <c r="B111" s="41"/>
      <c r="C111" s="15"/>
      <c r="D111" s="15"/>
      <c r="E111" s="15"/>
      <c r="F111" s="10">
        <f t="shared" ref="F111:F124" si="17">H111+I111+J111+L111+M111+N111+P111+Q111+R111+T111+U111+V111</f>
        <v>0</v>
      </c>
      <c r="G111" s="41"/>
      <c r="H111" s="37"/>
      <c r="I111" s="37"/>
      <c r="J111" s="37"/>
      <c r="K111" s="70"/>
      <c r="L111" s="37"/>
      <c r="M111" s="37"/>
      <c r="N111" s="37"/>
      <c r="O111" s="11" t="e">
        <f t="shared" si="14"/>
        <v>#DIV/0!</v>
      </c>
      <c r="P111" s="37"/>
      <c r="Q111" s="37"/>
      <c r="R111" s="37"/>
      <c r="S111" s="11" t="e">
        <f t="shared" si="15"/>
        <v>#DIV/0!</v>
      </c>
      <c r="T111" s="37"/>
      <c r="U111" s="37"/>
      <c r="V111" s="37"/>
      <c r="W111" s="11" t="e">
        <f t="shared" si="16"/>
        <v>#DIV/0!</v>
      </c>
      <c r="X111" s="60">
        <f>X110-X109</f>
        <v>-0.16666666666666696</v>
      </c>
      <c r="Y111" s="60">
        <f>Y110-Y109</f>
        <v>-8.3333333333333357</v>
      </c>
    </row>
    <row r="112" spans="1:25" x14ac:dyDescent="0.35">
      <c r="A112" s="35"/>
      <c r="B112" s="36" t="s">
        <v>53</v>
      </c>
      <c r="C112" s="8" t="s">
        <v>46</v>
      </c>
      <c r="D112" s="8">
        <v>7</v>
      </c>
      <c r="E112" s="8">
        <v>21</v>
      </c>
      <c r="F112" s="10">
        <f t="shared" si="17"/>
        <v>21</v>
      </c>
      <c r="G112" s="36" t="s">
        <v>56</v>
      </c>
      <c r="H112" s="37"/>
      <c r="I112" s="37">
        <v>1</v>
      </c>
      <c r="J112" s="37">
        <v>1</v>
      </c>
      <c r="K112" s="51">
        <f>SUM(H112:J112)*100/E112</f>
        <v>9.5238095238095237</v>
      </c>
      <c r="L112" s="52">
        <v>9</v>
      </c>
      <c r="M112" s="52">
        <v>2</v>
      </c>
      <c r="N112" s="52">
        <v>1</v>
      </c>
      <c r="O112" s="11">
        <f t="shared" si="14"/>
        <v>57.142857142857146</v>
      </c>
      <c r="P112" s="52">
        <v>1</v>
      </c>
      <c r="Q112" s="52"/>
      <c r="R112" s="52">
        <v>4</v>
      </c>
      <c r="S112" s="11">
        <f t="shared" si="15"/>
        <v>23.80952380952381</v>
      </c>
      <c r="T112" s="52">
        <v>2</v>
      </c>
      <c r="U112" s="52"/>
      <c r="V112" s="52"/>
      <c r="W112" s="11">
        <f t="shared" si="16"/>
        <v>9.5238095238095237</v>
      </c>
      <c r="X112" s="53">
        <f>((H112*1)+(I112*2)+(J112*3)+(L112*4)+(M112*5)+(N112*6)+(P112*7)+(Q112*8)+(R112*9)+(T112*10)+(U112*11)+(V112*12))/F112</f>
        <v>5.7142857142857144</v>
      </c>
      <c r="Y112" s="54">
        <f>S112+W112</f>
        <v>33.333333333333336</v>
      </c>
    </row>
    <row r="113" spans="1:25" x14ac:dyDescent="0.35">
      <c r="A113" s="35"/>
      <c r="B113" s="27" t="s">
        <v>50</v>
      </c>
      <c r="C113" s="26" t="s">
        <v>42</v>
      </c>
      <c r="D113" s="26">
        <v>8</v>
      </c>
      <c r="E113" s="26">
        <v>20</v>
      </c>
      <c r="F113" s="10">
        <f t="shared" si="17"/>
        <v>20</v>
      </c>
      <c r="G113" s="27" t="s">
        <v>56</v>
      </c>
      <c r="H113" s="40"/>
      <c r="I113" s="40">
        <v>1</v>
      </c>
      <c r="J113" s="40">
        <v>4</v>
      </c>
      <c r="K113" s="55">
        <f>SUM(H113:J113)*100/E113</f>
        <v>25</v>
      </c>
      <c r="L113" s="40">
        <v>4</v>
      </c>
      <c r="M113" s="40">
        <v>3</v>
      </c>
      <c r="N113" s="40">
        <v>2</v>
      </c>
      <c r="O113" s="11">
        <f t="shared" si="14"/>
        <v>45</v>
      </c>
      <c r="P113" s="40"/>
      <c r="Q113" s="40">
        <v>4</v>
      </c>
      <c r="R113" s="40">
        <v>2</v>
      </c>
      <c r="S113" s="11">
        <f t="shared" si="15"/>
        <v>30</v>
      </c>
      <c r="T113" s="40"/>
      <c r="U113" s="40"/>
      <c r="V113" s="40"/>
      <c r="W113" s="11">
        <f t="shared" si="16"/>
        <v>0</v>
      </c>
      <c r="X113" s="29">
        <f>((H113*1)+(I113*2)+(J113*3)+(L113*4)+(M113*5)+(N113*6)+(P113*7)+(Q113*8)+(R113*9)+(T113*10)+(U113*11)+(V113*12))/F113</f>
        <v>5.35</v>
      </c>
      <c r="Y113" s="30">
        <f>S113+W113</f>
        <v>30</v>
      </c>
    </row>
    <row r="114" spans="1:25" x14ac:dyDescent="0.35">
      <c r="A114" s="35"/>
      <c r="B114" s="27" t="s">
        <v>50</v>
      </c>
      <c r="C114" s="19" t="s">
        <v>31</v>
      </c>
      <c r="D114" s="8">
        <v>9</v>
      </c>
      <c r="E114" s="8">
        <v>20</v>
      </c>
      <c r="F114" s="10">
        <f t="shared" si="17"/>
        <v>20</v>
      </c>
      <c r="G114" s="42" t="s">
        <v>56</v>
      </c>
      <c r="H114" s="31">
        <v>1</v>
      </c>
      <c r="I114" s="31"/>
      <c r="J114" s="31">
        <v>6</v>
      </c>
      <c r="K114" s="32">
        <f>SUM(H114:J114)*100/F114</f>
        <v>35</v>
      </c>
      <c r="L114" s="31">
        <v>3</v>
      </c>
      <c r="M114" s="31">
        <v>1</v>
      </c>
      <c r="N114" s="31">
        <v>3</v>
      </c>
      <c r="O114" s="11">
        <f t="shared" si="14"/>
        <v>35</v>
      </c>
      <c r="P114" s="31"/>
      <c r="Q114" s="31">
        <v>3</v>
      </c>
      <c r="R114" s="31">
        <v>3</v>
      </c>
      <c r="S114" s="11">
        <f t="shared" si="15"/>
        <v>30</v>
      </c>
      <c r="T114" s="31"/>
      <c r="U114" s="31"/>
      <c r="V114" s="31"/>
      <c r="W114" s="11">
        <f t="shared" si="16"/>
        <v>0</v>
      </c>
      <c r="X114" s="56">
        <f>((H114*1)+(I114*2)+(J114*3)+(L114*4)+(M114*5)+(N114*6)+(P114*7)+(Q114*8)+(R114*9)+(T114*10)+(U114*11)+(V114*12))/F114</f>
        <v>5.25</v>
      </c>
      <c r="Y114" s="59">
        <f>S114+W114</f>
        <v>30</v>
      </c>
    </row>
    <row r="115" spans="1:25" x14ac:dyDescent="0.35">
      <c r="A115" s="35"/>
      <c r="B115" s="41"/>
      <c r="C115" s="15"/>
      <c r="D115" s="15"/>
      <c r="E115" s="15"/>
      <c r="F115" s="10">
        <f t="shared" si="17"/>
        <v>0</v>
      </c>
      <c r="G115" s="41"/>
      <c r="H115" s="20"/>
      <c r="I115" s="20"/>
      <c r="J115" s="20"/>
      <c r="K115" s="11"/>
      <c r="L115" s="20"/>
      <c r="M115" s="20"/>
      <c r="N115" s="20"/>
      <c r="O115" s="11" t="e">
        <f t="shared" si="14"/>
        <v>#DIV/0!</v>
      </c>
      <c r="P115" s="20"/>
      <c r="Q115" s="20"/>
      <c r="R115" s="20"/>
      <c r="S115" s="11" t="e">
        <f t="shared" si="15"/>
        <v>#DIV/0!</v>
      </c>
      <c r="T115" s="20"/>
      <c r="U115" s="20"/>
      <c r="V115" s="20"/>
      <c r="W115" s="11" t="e">
        <f t="shared" si="16"/>
        <v>#DIV/0!</v>
      </c>
      <c r="X115" s="60">
        <f>X114-X113</f>
        <v>-9.9999999999999645E-2</v>
      </c>
      <c r="Y115" s="60">
        <f>Y114-Y113</f>
        <v>0</v>
      </c>
    </row>
    <row r="116" spans="1:25" x14ac:dyDescent="0.35">
      <c r="A116" s="35"/>
      <c r="B116" s="46" t="s">
        <v>53</v>
      </c>
      <c r="C116" s="44" t="s">
        <v>48</v>
      </c>
      <c r="D116" s="45">
        <v>8</v>
      </c>
      <c r="E116" s="45">
        <v>16</v>
      </c>
      <c r="F116" s="10">
        <f t="shared" si="17"/>
        <v>16</v>
      </c>
      <c r="G116" s="43" t="s">
        <v>56</v>
      </c>
      <c r="H116" s="62"/>
      <c r="I116" s="62">
        <v>2</v>
      </c>
      <c r="J116" s="62">
        <v>3</v>
      </c>
      <c r="K116" s="49">
        <f>SUM(H116:J116)*100/F116</f>
        <v>31.25</v>
      </c>
      <c r="L116" s="62">
        <v>1</v>
      </c>
      <c r="M116" s="62">
        <v>1</v>
      </c>
      <c r="N116" s="62">
        <v>2</v>
      </c>
      <c r="O116" s="11">
        <f t="shared" si="14"/>
        <v>25</v>
      </c>
      <c r="P116" s="62">
        <v>1</v>
      </c>
      <c r="Q116" s="62">
        <v>5</v>
      </c>
      <c r="R116" s="62"/>
      <c r="S116" s="11">
        <f t="shared" si="15"/>
        <v>37.5</v>
      </c>
      <c r="T116" s="62">
        <v>1</v>
      </c>
      <c r="U116" s="62"/>
      <c r="V116" s="62"/>
      <c r="W116" s="11">
        <f t="shared" si="16"/>
        <v>6.25</v>
      </c>
      <c r="X116" s="49">
        <f>((H116*1)+(I116*2)+(J116*3)+(L116*4)+(M116*5)+(N116*6)+(P116*7)+(Q116*8)+(R116*9)+(T116*10)+(U116*11)+(V116*12))/F116</f>
        <v>5.6875</v>
      </c>
      <c r="Y116" s="50">
        <f>S116+W116</f>
        <v>43.75</v>
      </c>
    </row>
    <row r="117" spans="1:25" x14ac:dyDescent="0.35">
      <c r="A117" s="35"/>
      <c r="B117" s="36" t="s">
        <v>55</v>
      </c>
      <c r="C117" s="8" t="s">
        <v>46</v>
      </c>
      <c r="D117" s="8">
        <v>9</v>
      </c>
      <c r="E117" s="8">
        <v>17</v>
      </c>
      <c r="F117" s="10">
        <f t="shared" si="17"/>
        <v>17</v>
      </c>
      <c r="G117" s="36" t="s">
        <v>56</v>
      </c>
      <c r="H117" s="37">
        <v>1</v>
      </c>
      <c r="I117" s="37">
        <v>2</v>
      </c>
      <c r="J117" s="37">
        <v>2</v>
      </c>
      <c r="K117" s="51">
        <f t="shared" ref="K117:K124" si="18">SUM(H117:J117)*100/E117</f>
        <v>29.411764705882351</v>
      </c>
      <c r="L117" s="52">
        <v>2</v>
      </c>
      <c r="M117" s="52">
        <v>4</v>
      </c>
      <c r="N117" s="52">
        <v>2</v>
      </c>
      <c r="O117" s="11">
        <f t="shared" si="14"/>
        <v>47.058823529411768</v>
      </c>
      <c r="P117" s="52">
        <v>1</v>
      </c>
      <c r="Q117" s="52">
        <v>2</v>
      </c>
      <c r="R117" s="52">
        <v>1</v>
      </c>
      <c r="S117" s="11">
        <f t="shared" si="15"/>
        <v>23.529411764705884</v>
      </c>
      <c r="T117" s="52"/>
      <c r="U117" s="52"/>
      <c r="V117" s="52"/>
      <c r="W117" s="11">
        <f t="shared" si="16"/>
        <v>0</v>
      </c>
      <c r="X117" s="53">
        <f>((H117*1)+(I117*2)+(J117*3)+(L117*4)+(M117*5)+(N117*6)+(P117*7)+(Q117*8)+(R117*9)+(T117*10)+(U117*11)+(V117*12))/F117</f>
        <v>4.882352941176471</v>
      </c>
      <c r="Y117" s="54">
        <f>S117+W117</f>
        <v>23.529411764705884</v>
      </c>
    </row>
    <row r="118" spans="1:25" x14ac:dyDescent="0.35">
      <c r="A118" s="35"/>
      <c r="B118" s="27" t="s">
        <v>52</v>
      </c>
      <c r="C118" s="26" t="s">
        <v>42</v>
      </c>
      <c r="D118" s="26">
        <v>10</v>
      </c>
      <c r="E118" s="26">
        <v>9</v>
      </c>
      <c r="F118" s="10">
        <f t="shared" si="17"/>
        <v>9</v>
      </c>
      <c r="G118" s="27" t="s">
        <v>56</v>
      </c>
      <c r="H118" s="40"/>
      <c r="I118" s="40">
        <v>1</v>
      </c>
      <c r="J118" s="40"/>
      <c r="K118" s="55">
        <f t="shared" si="18"/>
        <v>11.111111111111111</v>
      </c>
      <c r="L118" s="40"/>
      <c r="M118" s="40">
        <v>1</v>
      </c>
      <c r="N118" s="40">
        <v>4</v>
      </c>
      <c r="O118" s="11">
        <f t="shared" si="14"/>
        <v>55.555555555555557</v>
      </c>
      <c r="P118" s="40">
        <v>1</v>
      </c>
      <c r="Q118" s="40">
        <v>1</v>
      </c>
      <c r="R118" s="40">
        <v>1</v>
      </c>
      <c r="S118" s="11">
        <f t="shared" si="15"/>
        <v>33.333333333333336</v>
      </c>
      <c r="T118" s="40"/>
      <c r="U118" s="40"/>
      <c r="V118" s="40"/>
      <c r="W118" s="11">
        <f t="shared" si="16"/>
        <v>0</v>
      </c>
      <c r="X118" s="29">
        <f>((H118*1)+(I118*2)+(J118*3)+(L118*4)+(M118*5)+(N118*6)+(P118*7)+(Q118*8)+(R118*9)+(T118*10)+(U118*11)+(V118*12))/F118</f>
        <v>6.1111111111111107</v>
      </c>
      <c r="Y118" s="30">
        <f>S118+W118</f>
        <v>33.333333333333336</v>
      </c>
    </row>
    <row r="119" spans="1:25" x14ac:dyDescent="0.35">
      <c r="A119" s="35"/>
      <c r="B119" s="41" t="s">
        <v>52</v>
      </c>
      <c r="C119" s="19" t="s">
        <v>31</v>
      </c>
      <c r="D119" s="8">
        <v>11</v>
      </c>
      <c r="E119" s="8">
        <v>8</v>
      </c>
      <c r="F119" s="10">
        <f t="shared" si="17"/>
        <v>8</v>
      </c>
      <c r="G119" s="42" t="s">
        <v>56</v>
      </c>
      <c r="H119" s="31"/>
      <c r="I119" s="31"/>
      <c r="J119" s="31"/>
      <c r="K119" s="55">
        <f t="shared" si="18"/>
        <v>0</v>
      </c>
      <c r="L119" s="31">
        <v>1</v>
      </c>
      <c r="M119" s="31">
        <v>1</v>
      </c>
      <c r="N119" s="31">
        <v>4</v>
      </c>
      <c r="O119" s="11">
        <f t="shared" si="14"/>
        <v>75</v>
      </c>
      <c r="P119" s="31"/>
      <c r="Q119" s="31">
        <v>1</v>
      </c>
      <c r="R119" s="31">
        <v>1</v>
      </c>
      <c r="S119" s="11">
        <f t="shared" si="15"/>
        <v>25</v>
      </c>
      <c r="T119" s="31"/>
      <c r="U119" s="31"/>
      <c r="V119" s="31"/>
      <c r="W119" s="11">
        <f t="shared" si="16"/>
        <v>0</v>
      </c>
      <c r="X119" s="56">
        <f>((H119*1)+(I119*2)+(J119*3)+(L119*4)+(M119*5)+(N119*6)+(P119*7)+(Q119*8)+(R119*9)+(T119*10)+(U119*11)+(V119*12))/F119</f>
        <v>6.25</v>
      </c>
      <c r="Y119" s="59">
        <f>S119+W119</f>
        <v>25</v>
      </c>
    </row>
    <row r="120" spans="1:25" x14ac:dyDescent="0.35">
      <c r="A120" s="35"/>
      <c r="B120" s="36"/>
      <c r="C120" s="15"/>
      <c r="D120" s="15"/>
      <c r="E120" s="15"/>
      <c r="F120" s="10">
        <f t="shared" si="17"/>
        <v>0</v>
      </c>
      <c r="G120" s="41"/>
      <c r="H120" s="37"/>
      <c r="I120" s="37"/>
      <c r="J120" s="37"/>
      <c r="K120" s="55" t="e">
        <f t="shared" si="18"/>
        <v>#DIV/0!</v>
      </c>
      <c r="L120" s="37"/>
      <c r="M120" s="37"/>
      <c r="N120" s="37"/>
      <c r="O120" s="11" t="e">
        <f t="shared" si="14"/>
        <v>#DIV/0!</v>
      </c>
      <c r="P120" s="37"/>
      <c r="Q120" s="37"/>
      <c r="R120" s="37"/>
      <c r="S120" s="11" t="e">
        <f t="shared" si="15"/>
        <v>#DIV/0!</v>
      </c>
      <c r="T120" s="37"/>
      <c r="U120" s="37"/>
      <c r="V120" s="37"/>
      <c r="W120" s="11" t="e">
        <f t="shared" si="16"/>
        <v>#DIV/0!</v>
      </c>
      <c r="X120" s="60">
        <f>X119-X118</f>
        <v>0.13888888888888928</v>
      </c>
      <c r="Y120" s="60">
        <f>Y119-Y118</f>
        <v>-8.3333333333333357</v>
      </c>
    </row>
    <row r="121" spans="1:25" x14ac:dyDescent="0.35">
      <c r="A121" s="35"/>
      <c r="B121" s="41"/>
      <c r="C121" s="19" t="s">
        <v>31</v>
      </c>
      <c r="D121" s="15"/>
      <c r="E121" s="15"/>
      <c r="F121" s="10">
        <f t="shared" si="17"/>
        <v>0</v>
      </c>
      <c r="G121" s="42" t="s">
        <v>56</v>
      </c>
      <c r="H121" s="37"/>
      <c r="I121" s="37"/>
      <c r="J121" s="37"/>
      <c r="K121" s="55" t="e">
        <f t="shared" si="18"/>
        <v>#DIV/0!</v>
      </c>
      <c r="L121" s="37"/>
      <c r="M121" s="37"/>
      <c r="N121" s="37"/>
      <c r="O121" s="11" t="e">
        <f t="shared" si="14"/>
        <v>#DIV/0!</v>
      </c>
      <c r="P121" s="37"/>
      <c r="Q121" s="37"/>
      <c r="R121" s="37"/>
      <c r="S121" s="11" t="e">
        <f t="shared" si="15"/>
        <v>#DIV/0!</v>
      </c>
      <c r="T121" s="37"/>
      <c r="U121" s="37"/>
      <c r="V121" s="37"/>
      <c r="W121" s="11" t="e">
        <f t="shared" si="16"/>
        <v>#DIV/0!</v>
      </c>
      <c r="X121" s="56">
        <f>AVERAGE(X119,X114,X107,X101)</f>
        <v>5.7277173913043473</v>
      </c>
      <c r="Y121" s="56">
        <f>AVERAGE(Y119,Y114,Y107,Y101)</f>
        <v>29.619565217391305</v>
      </c>
    </row>
    <row r="122" spans="1:25" x14ac:dyDescent="0.35">
      <c r="A122" s="35"/>
      <c r="B122" s="41"/>
      <c r="C122" s="21" t="s">
        <v>24</v>
      </c>
      <c r="D122" s="15"/>
      <c r="E122" s="15"/>
      <c r="F122" s="10">
        <f t="shared" si="17"/>
        <v>0</v>
      </c>
      <c r="G122" s="57" t="s">
        <v>56</v>
      </c>
      <c r="H122" s="37"/>
      <c r="I122" s="37"/>
      <c r="J122" s="37"/>
      <c r="K122" s="55" t="e">
        <f t="shared" si="18"/>
        <v>#DIV/0!</v>
      </c>
      <c r="L122" s="37"/>
      <c r="M122" s="37"/>
      <c r="N122" s="37"/>
      <c r="O122" s="11" t="e">
        <f t="shared" si="14"/>
        <v>#DIV/0!</v>
      </c>
      <c r="P122" s="37"/>
      <c r="Q122" s="37"/>
      <c r="R122" s="37"/>
      <c r="S122" s="11" t="e">
        <f t="shared" si="15"/>
        <v>#DIV/0!</v>
      </c>
      <c r="T122" s="37"/>
      <c r="U122" s="37"/>
      <c r="V122" s="37"/>
      <c r="W122" s="11" t="e">
        <f t="shared" si="16"/>
        <v>#DIV/0!</v>
      </c>
      <c r="X122" s="56">
        <f>AVERAGE(X120,X115,X108,X102)</f>
        <v>2.5249396135265703</v>
      </c>
      <c r="Y122" s="56">
        <f>AVERAGE(Y120,Y115,Y108,Y102)</f>
        <v>11.775362318840578</v>
      </c>
    </row>
    <row r="123" spans="1:25" x14ac:dyDescent="0.35">
      <c r="A123" s="35"/>
      <c r="B123" s="41"/>
      <c r="C123" s="21" t="s">
        <v>27</v>
      </c>
      <c r="D123" s="15"/>
      <c r="E123" s="15"/>
      <c r="F123" s="10">
        <f t="shared" si="17"/>
        <v>0</v>
      </c>
      <c r="G123" s="57" t="s">
        <v>56</v>
      </c>
      <c r="H123" s="37"/>
      <c r="I123" s="37"/>
      <c r="J123" s="37"/>
      <c r="K123" s="55" t="e">
        <f t="shared" si="18"/>
        <v>#DIV/0!</v>
      </c>
      <c r="L123" s="37"/>
      <c r="M123" s="37"/>
      <c r="N123" s="37"/>
      <c r="O123" s="11" t="e">
        <f t="shared" si="14"/>
        <v>#DIV/0!</v>
      </c>
      <c r="P123" s="37"/>
      <c r="Q123" s="37"/>
      <c r="R123" s="37"/>
      <c r="S123" s="11" t="e">
        <f t="shared" si="15"/>
        <v>#DIV/0!</v>
      </c>
      <c r="T123" s="37"/>
      <c r="U123" s="37"/>
      <c r="V123" s="37"/>
      <c r="W123" s="11" t="e">
        <f t="shared" si="16"/>
        <v>#DIV/0!</v>
      </c>
      <c r="X123" s="56">
        <f>AVERAGE(X121,X116,X111,X103)</f>
        <v>4.1644104084321478</v>
      </c>
      <c r="Y123" s="56">
        <f>AVERAGE(Y121,Y116,Y111,Y103)</f>
        <v>23.077239789196312</v>
      </c>
    </row>
    <row r="124" spans="1:25" x14ac:dyDescent="0.35">
      <c r="A124" s="35"/>
      <c r="B124" s="41"/>
      <c r="C124" s="15" t="s">
        <v>29</v>
      </c>
      <c r="D124" s="15"/>
      <c r="E124" s="15"/>
      <c r="F124" s="10">
        <f t="shared" si="17"/>
        <v>0</v>
      </c>
      <c r="G124" s="41" t="s">
        <v>56</v>
      </c>
      <c r="H124" s="37"/>
      <c r="I124" s="37"/>
      <c r="J124" s="37"/>
      <c r="K124" s="55" t="e">
        <f t="shared" si="18"/>
        <v>#DIV/0!</v>
      </c>
      <c r="L124" s="37"/>
      <c r="M124" s="37"/>
      <c r="N124" s="37"/>
      <c r="O124" s="11" t="e">
        <f t="shared" si="14"/>
        <v>#DIV/0!</v>
      </c>
      <c r="P124" s="37"/>
      <c r="Q124" s="37"/>
      <c r="R124" s="37"/>
      <c r="S124" s="11" t="e">
        <f t="shared" si="15"/>
        <v>#DIV/0!</v>
      </c>
      <c r="T124" s="37"/>
      <c r="U124" s="37"/>
      <c r="V124" s="37"/>
      <c r="W124" s="11" t="e">
        <f t="shared" si="16"/>
        <v>#DIV/0!</v>
      </c>
      <c r="X124" s="60">
        <f>X123-X122</f>
        <v>1.6394707949055776</v>
      </c>
      <c r="Y124" s="60">
        <f>Y123-Y122</f>
        <v>11.301877470355734</v>
      </c>
    </row>
    <row r="125" spans="1:25" x14ac:dyDescent="0.35">
      <c r="A125" s="35"/>
      <c r="B125" s="41"/>
      <c r="C125" s="15"/>
      <c r="D125" s="15"/>
      <c r="E125" s="15"/>
      <c r="F125" s="10"/>
      <c r="G125" s="41"/>
      <c r="H125" s="37"/>
      <c r="I125" s="37"/>
      <c r="J125" s="37"/>
      <c r="K125" s="55"/>
      <c r="L125" s="37"/>
      <c r="M125" s="37"/>
      <c r="N125" s="37"/>
      <c r="O125" s="11"/>
      <c r="P125" s="37"/>
      <c r="Q125" s="37"/>
      <c r="R125" s="37"/>
      <c r="S125" s="11"/>
      <c r="T125" s="37"/>
      <c r="U125" s="37"/>
      <c r="V125" s="37"/>
      <c r="W125" s="11"/>
      <c r="X125" s="60"/>
      <c r="Y125" s="60"/>
    </row>
    <row r="126" spans="1:25" x14ac:dyDescent="0.35">
      <c r="A126" s="35"/>
      <c r="B126" s="41" t="s">
        <v>58</v>
      </c>
      <c r="C126" s="21" t="s">
        <v>29</v>
      </c>
      <c r="D126" s="15" t="s">
        <v>36</v>
      </c>
      <c r="E126" s="15">
        <v>13</v>
      </c>
      <c r="F126" s="10">
        <v>13</v>
      </c>
      <c r="G126" s="57" t="s">
        <v>59</v>
      </c>
      <c r="H126" s="37"/>
      <c r="I126" s="37"/>
      <c r="J126" s="37"/>
      <c r="K126" s="55">
        <f>SUM(H126:J126)*100/E126</f>
        <v>0</v>
      </c>
      <c r="L126" s="37"/>
      <c r="M126" s="37">
        <v>1</v>
      </c>
      <c r="N126" s="37">
        <v>1</v>
      </c>
      <c r="O126" s="11">
        <f>SUM(L126:N126)*100/F126</f>
        <v>15.384615384615385</v>
      </c>
      <c r="P126" s="37">
        <v>5</v>
      </c>
      <c r="Q126" s="37">
        <v>1</v>
      </c>
      <c r="R126" s="37"/>
      <c r="S126" s="11">
        <f>SUM(P126:R126)*100/F126</f>
        <v>46.153846153846153</v>
      </c>
      <c r="T126" s="37">
        <v>1</v>
      </c>
      <c r="U126" s="37">
        <v>2</v>
      </c>
      <c r="V126" s="37">
        <v>2</v>
      </c>
      <c r="W126" s="11">
        <f t="shared" ref="W126:W131" si="19">SUM(T126:V126)*100/F126</f>
        <v>38.46153846153846</v>
      </c>
      <c r="X126" s="58">
        <f>((H126*1)+(I126*2)+(J126*3)+(L126*4)+(M126*5)+(N126*6)+(P126*7)+(Q126*8)+(R126*9)+(T126*10)+(U126*11)+(V126*12))/F126</f>
        <v>8.4615384615384617</v>
      </c>
      <c r="Y126" s="13">
        <f>S126+W126</f>
        <v>84.615384615384613</v>
      </c>
    </row>
    <row r="127" spans="1:25" x14ac:dyDescent="0.35">
      <c r="A127" s="35"/>
      <c r="B127" s="41"/>
      <c r="C127" s="15"/>
      <c r="D127" s="15"/>
      <c r="E127" s="15"/>
      <c r="F127" s="10"/>
      <c r="G127" s="41"/>
      <c r="H127" s="37"/>
      <c r="I127" s="37"/>
      <c r="J127" s="37"/>
      <c r="K127" s="55"/>
      <c r="L127" s="37"/>
      <c r="M127" s="37"/>
      <c r="N127" s="37"/>
      <c r="O127" s="11"/>
      <c r="P127" s="37"/>
      <c r="Q127" s="37"/>
      <c r="R127" s="37"/>
      <c r="S127" s="11"/>
      <c r="T127" s="37"/>
      <c r="U127" s="37"/>
      <c r="V127" s="37"/>
      <c r="W127" s="11" t="e">
        <f t="shared" si="19"/>
        <v>#DIV/0!</v>
      </c>
      <c r="X127" s="60"/>
      <c r="Y127" s="60"/>
    </row>
    <row r="128" spans="1:25" x14ac:dyDescent="0.35">
      <c r="A128" s="35"/>
      <c r="B128" s="41" t="s">
        <v>58</v>
      </c>
      <c r="C128" s="21" t="s">
        <v>29</v>
      </c>
      <c r="D128" s="15" t="s">
        <v>41</v>
      </c>
      <c r="E128" s="15">
        <v>15</v>
      </c>
      <c r="F128" s="10">
        <v>15</v>
      </c>
      <c r="G128" s="57" t="s">
        <v>59</v>
      </c>
      <c r="H128" s="37"/>
      <c r="I128" s="37"/>
      <c r="J128" s="37"/>
      <c r="K128" s="55">
        <f>SUM(H128:J128)*100/E128</f>
        <v>0</v>
      </c>
      <c r="L128" s="37"/>
      <c r="M128" s="37"/>
      <c r="N128" s="37">
        <v>5</v>
      </c>
      <c r="O128" s="11">
        <f>SUM(L128:N128)*100/F128</f>
        <v>33.333333333333336</v>
      </c>
      <c r="P128" s="37">
        <v>7</v>
      </c>
      <c r="Q128" s="37"/>
      <c r="R128" s="37"/>
      <c r="S128" s="11">
        <f>SUM(P128:R128)*100/F128</f>
        <v>46.666666666666664</v>
      </c>
      <c r="T128" s="37">
        <v>1</v>
      </c>
      <c r="U128" s="37">
        <v>2</v>
      </c>
      <c r="V128" s="37"/>
      <c r="W128" s="11">
        <f t="shared" si="19"/>
        <v>20</v>
      </c>
      <c r="X128" s="58">
        <f>((H128*1)+(I128*2)+(J128*3)+(L128*4)+(M128*5)+(N128*6)+(P128*7)+(Q128*8)+(R128*9)+(T128*10)+(U128*11)+(V128*12))/F128</f>
        <v>7.4</v>
      </c>
      <c r="Y128" s="13">
        <f>S128+W128</f>
        <v>66.666666666666657</v>
      </c>
    </row>
    <row r="129" spans="1:25" x14ac:dyDescent="0.35">
      <c r="A129" s="35"/>
      <c r="B129" s="41"/>
      <c r="C129" s="21"/>
      <c r="D129" s="15"/>
      <c r="E129" s="15"/>
      <c r="F129" s="10"/>
      <c r="G129" s="57"/>
      <c r="H129" s="37"/>
      <c r="I129" s="37"/>
      <c r="J129" s="37"/>
      <c r="K129" s="55"/>
      <c r="L129" s="37"/>
      <c r="M129" s="37"/>
      <c r="N129" s="37"/>
      <c r="O129" s="11"/>
      <c r="P129" s="37"/>
      <c r="Q129" s="37"/>
      <c r="R129" s="37"/>
      <c r="S129" s="11"/>
      <c r="T129" s="37"/>
      <c r="U129" s="37"/>
      <c r="V129" s="37"/>
      <c r="W129" s="11" t="e">
        <f t="shared" si="19"/>
        <v>#DIV/0!</v>
      </c>
      <c r="X129" s="58"/>
      <c r="Y129" s="13"/>
    </row>
    <row r="130" spans="1:25" x14ac:dyDescent="0.35">
      <c r="A130" s="35"/>
      <c r="B130" s="41" t="s">
        <v>60</v>
      </c>
      <c r="C130" s="15" t="s">
        <v>27</v>
      </c>
      <c r="D130" s="15">
        <v>6</v>
      </c>
      <c r="E130" s="15">
        <v>20</v>
      </c>
      <c r="F130" s="10">
        <f>H130+I130+J130+L130+M130+N130+P130+Q130+R130+T130+U130+V130</f>
        <v>20</v>
      </c>
      <c r="G130" s="41" t="s">
        <v>59</v>
      </c>
      <c r="H130" s="37"/>
      <c r="I130" s="37"/>
      <c r="J130" s="37">
        <v>1</v>
      </c>
      <c r="K130" s="55">
        <f>SUM(H130:J130)*100/E130</f>
        <v>5</v>
      </c>
      <c r="L130" s="37"/>
      <c r="M130" s="37">
        <v>4</v>
      </c>
      <c r="N130" s="37">
        <v>2</v>
      </c>
      <c r="O130" s="11">
        <f>SUM(L130:N130)*100/F130</f>
        <v>30</v>
      </c>
      <c r="P130" s="37">
        <v>4</v>
      </c>
      <c r="Q130" s="37">
        <v>3</v>
      </c>
      <c r="R130" s="37">
        <v>5</v>
      </c>
      <c r="S130" s="11">
        <f>SUM(P130:R130)*100/F130</f>
        <v>60</v>
      </c>
      <c r="T130" s="37">
        <v>1</v>
      </c>
      <c r="U130" s="37"/>
      <c r="V130" s="37"/>
      <c r="W130" s="11">
        <f t="shared" si="19"/>
        <v>5</v>
      </c>
      <c r="X130" s="60">
        <f>X124-X123</f>
        <v>-2.5249396135265703</v>
      </c>
      <c r="Y130" s="60">
        <f>Y124-Y123</f>
        <v>-11.775362318840578</v>
      </c>
    </row>
    <row r="131" spans="1:25" x14ac:dyDescent="0.35">
      <c r="A131" s="35"/>
      <c r="B131" s="41" t="s">
        <v>60</v>
      </c>
      <c r="C131" s="21" t="s">
        <v>29</v>
      </c>
      <c r="D131" s="15">
        <v>7</v>
      </c>
      <c r="E131" s="15">
        <v>19</v>
      </c>
      <c r="F131" s="10">
        <v>19</v>
      </c>
      <c r="G131" s="57" t="s">
        <v>59</v>
      </c>
      <c r="H131" s="37"/>
      <c r="I131" s="37"/>
      <c r="J131" s="37">
        <v>1</v>
      </c>
      <c r="K131" s="55">
        <f>SUM(H131:J131)*100/E131</f>
        <v>5.2631578947368425</v>
      </c>
      <c r="L131" s="37"/>
      <c r="M131" s="37">
        <v>2</v>
      </c>
      <c r="N131" s="37">
        <v>3</v>
      </c>
      <c r="O131" s="11">
        <f>SUM(L131:N131)*100/F131</f>
        <v>26.315789473684209</v>
      </c>
      <c r="P131" s="37">
        <v>5</v>
      </c>
      <c r="Q131" s="37">
        <v>4</v>
      </c>
      <c r="R131" s="37">
        <v>2</v>
      </c>
      <c r="S131" s="11">
        <f>SUM(P131:R131)*100/F131</f>
        <v>57.89473684210526</v>
      </c>
      <c r="T131" s="37">
        <v>2</v>
      </c>
      <c r="U131" s="37"/>
      <c r="V131" s="37"/>
      <c r="W131" s="11">
        <f t="shared" si="19"/>
        <v>10.526315789473685</v>
      </c>
      <c r="X131" s="58">
        <f>((H131*1)+(I131*2)+(J131*3)+(L131*4)+(M131*5)+(N131*6)+(P131*7)+(Q131*8)+(R131*9)+(T131*10)+(U131*11)+(V131*12))/F131</f>
        <v>7.1578947368421053</v>
      </c>
      <c r="Y131" s="13">
        <f>S131+W131</f>
        <v>68.421052631578945</v>
      </c>
    </row>
    <row r="132" spans="1:25" x14ac:dyDescent="0.35">
      <c r="A132" s="35"/>
      <c r="B132" s="41"/>
      <c r="C132" s="21"/>
      <c r="D132" s="15"/>
      <c r="E132" s="15"/>
      <c r="F132" s="10"/>
      <c r="G132" s="57"/>
      <c r="H132" s="37"/>
      <c r="I132" s="37"/>
      <c r="J132" s="37"/>
      <c r="K132" s="55"/>
      <c r="L132" s="37"/>
      <c r="M132" s="37"/>
      <c r="N132" s="37"/>
      <c r="O132" s="11"/>
      <c r="P132" s="37"/>
      <c r="Q132" s="37"/>
      <c r="R132" s="37"/>
      <c r="S132" s="11"/>
      <c r="T132" s="37"/>
      <c r="U132" s="37"/>
      <c r="V132" s="37"/>
      <c r="W132" s="11"/>
      <c r="X132" s="58"/>
      <c r="Y132" s="13"/>
    </row>
    <row r="133" spans="1:25" x14ac:dyDescent="0.35">
      <c r="A133" s="35"/>
      <c r="B133" s="41" t="s">
        <v>58</v>
      </c>
      <c r="C133" s="21" t="s">
        <v>24</v>
      </c>
      <c r="D133" s="15">
        <v>6</v>
      </c>
      <c r="E133" s="15">
        <v>19</v>
      </c>
      <c r="F133" s="10">
        <f>H133+I133+J133+L133+M133+N133+P133+Q133+R133+T133+U133+V133</f>
        <v>19</v>
      </c>
      <c r="G133" s="57" t="s">
        <v>59</v>
      </c>
      <c r="H133" s="37"/>
      <c r="I133" s="37"/>
      <c r="J133" s="37">
        <v>2</v>
      </c>
      <c r="K133" s="55">
        <f>SUM(H133:J133)*100/E133</f>
        <v>10.526315789473685</v>
      </c>
      <c r="L133" s="37"/>
      <c r="M133" s="37">
        <v>1</v>
      </c>
      <c r="N133" s="37">
        <v>7</v>
      </c>
      <c r="O133" s="11">
        <f>SUM(L133:N133)*100/F133</f>
        <v>42.10526315789474</v>
      </c>
      <c r="P133" s="37">
        <v>2</v>
      </c>
      <c r="Q133" s="37">
        <v>3</v>
      </c>
      <c r="R133" s="37">
        <v>1</v>
      </c>
      <c r="S133" s="11">
        <f>SUM(P133:R133)*100/F133</f>
        <v>31.578947368421051</v>
      </c>
      <c r="T133" s="37">
        <v>3</v>
      </c>
      <c r="U133" s="37"/>
      <c r="V133" s="37"/>
      <c r="W133" s="11">
        <f>SUM(T133:V133)*100/F133</f>
        <v>15.789473684210526</v>
      </c>
      <c r="X133" s="58">
        <f>((H133*1)+(I133*2)+(J133*3)+(L133*4)+(M133*5)+(N133*6)+(P133*7)+(Q133*8)+(R133*9)+(T133*10)+(U133*11)+(V133*12))/F133</f>
        <v>6.8421052631578947</v>
      </c>
      <c r="Y133" s="13">
        <f>S133+W133</f>
        <v>47.368421052631575</v>
      </c>
    </row>
    <row r="134" spans="1:25" x14ac:dyDescent="0.35">
      <c r="A134" s="35"/>
      <c r="B134" s="41" t="s">
        <v>58</v>
      </c>
      <c r="C134" s="21" t="s">
        <v>27</v>
      </c>
      <c r="D134" s="15">
        <v>7</v>
      </c>
      <c r="E134" s="15">
        <v>20</v>
      </c>
      <c r="F134" s="10">
        <f>H134+I134+J134+L134+M134+N134+P134+Q134+R134+T134+U134+V134</f>
        <v>20</v>
      </c>
      <c r="G134" s="57" t="s">
        <v>59</v>
      </c>
      <c r="H134" s="37"/>
      <c r="I134" s="37"/>
      <c r="J134" s="37">
        <v>2</v>
      </c>
      <c r="K134" s="55">
        <f>SUM(H134:J134)*100/E134</f>
        <v>10</v>
      </c>
      <c r="L134" s="37">
        <v>1</v>
      </c>
      <c r="M134" s="37">
        <v>1</v>
      </c>
      <c r="N134" s="37">
        <v>2</v>
      </c>
      <c r="O134" s="11">
        <f>SUM(L134:N134)*100/F134</f>
        <v>20</v>
      </c>
      <c r="P134" s="37">
        <v>6</v>
      </c>
      <c r="Q134" s="37">
        <v>3</v>
      </c>
      <c r="R134" s="37">
        <v>3</v>
      </c>
      <c r="S134" s="11">
        <f>SUM(P134:R134)*100/F134</f>
        <v>60</v>
      </c>
      <c r="T134" s="37">
        <v>2</v>
      </c>
      <c r="U134" s="37"/>
      <c r="V134" s="37"/>
      <c r="W134" s="11">
        <f>SUM(T134:V134)*100/F134</f>
        <v>10</v>
      </c>
      <c r="X134" s="58">
        <f>((H134*1)+(I134*2)+(J134*3)+(L134*4)+(M134*5)+(N134*6)+(P134*7)+(Q134*8)+(R134*9)+(T134*10)+(U134*11)+(V134*12))/F134</f>
        <v>7</v>
      </c>
      <c r="Y134" s="13">
        <f>S134+W134</f>
        <v>70</v>
      </c>
    </row>
    <row r="135" spans="1:25" x14ac:dyDescent="0.35">
      <c r="A135" s="35"/>
      <c r="B135" s="41" t="s">
        <v>61</v>
      </c>
      <c r="C135" s="21" t="s">
        <v>29</v>
      </c>
      <c r="D135" s="15">
        <v>8</v>
      </c>
      <c r="E135" s="15">
        <v>20</v>
      </c>
      <c r="F135" s="10">
        <v>20</v>
      </c>
      <c r="G135" s="57" t="s">
        <v>59</v>
      </c>
      <c r="H135" s="37"/>
      <c r="I135" s="37"/>
      <c r="J135" s="37">
        <v>3</v>
      </c>
      <c r="K135" s="55">
        <f>SUM(H135:J135)*100/E135</f>
        <v>15</v>
      </c>
      <c r="L135" s="37">
        <v>4</v>
      </c>
      <c r="M135" s="37">
        <v>3</v>
      </c>
      <c r="N135" s="37">
        <v>6</v>
      </c>
      <c r="O135" s="11">
        <f>SUM(L135:N135)*100/F135</f>
        <v>65</v>
      </c>
      <c r="P135" s="37">
        <v>1</v>
      </c>
      <c r="Q135" s="37">
        <v>1</v>
      </c>
      <c r="R135" s="37"/>
      <c r="S135" s="11">
        <f>SUM(P135:R135)*100/F135</f>
        <v>10</v>
      </c>
      <c r="T135" s="37">
        <v>2</v>
      </c>
      <c r="U135" s="37"/>
      <c r="V135" s="37"/>
      <c r="W135" s="11">
        <f>SUM(T135:V135)*100/F135</f>
        <v>10</v>
      </c>
      <c r="X135" s="58">
        <f>((H135*1)+(I135*2)+(J135*3)+(L135*4)+(M135*5)+(N135*6)+(P135*7)+(Q135*8)+(R135*9)+(T135*10)+(U135*11)+(V135*12))/F135</f>
        <v>5.55</v>
      </c>
      <c r="Y135" s="13">
        <f>S135+W135</f>
        <v>20</v>
      </c>
    </row>
    <row r="136" spans="1:25" x14ac:dyDescent="0.35">
      <c r="A136" s="35"/>
      <c r="B136" s="41"/>
      <c r="C136" s="21"/>
      <c r="D136" s="15"/>
      <c r="E136" s="15"/>
      <c r="F136" s="10"/>
      <c r="G136" s="57"/>
      <c r="H136" s="37"/>
      <c r="I136" s="37"/>
      <c r="J136" s="37"/>
      <c r="K136" s="55"/>
      <c r="L136" s="37"/>
      <c r="M136" s="37"/>
      <c r="N136" s="37"/>
      <c r="O136" s="11"/>
      <c r="P136" s="37"/>
      <c r="Q136" s="37"/>
      <c r="R136" s="37"/>
      <c r="S136" s="11"/>
      <c r="T136" s="37"/>
      <c r="U136" s="37"/>
      <c r="V136" s="37"/>
      <c r="W136" s="11"/>
      <c r="X136" s="58"/>
      <c r="Y136" s="13"/>
    </row>
    <row r="137" spans="1:25" x14ac:dyDescent="0.35">
      <c r="A137" s="35"/>
      <c r="B137" s="41" t="s">
        <v>58</v>
      </c>
      <c r="C137" s="19" t="s">
        <v>31</v>
      </c>
      <c r="D137" s="8">
        <v>6</v>
      </c>
      <c r="E137" s="8">
        <v>14</v>
      </c>
      <c r="F137" s="10">
        <f>H137+I137+J137+L137+M137+N137+P137+Q137+R137+T137+U137+V137</f>
        <v>14</v>
      </c>
      <c r="G137" s="42" t="s">
        <v>59</v>
      </c>
      <c r="H137" s="31"/>
      <c r="I137" s="31"/>
      <c r="J137" s="31"/>
      <c r="K137" s="55">
        <f t="shared" ref="K137:K146" si="20">SUM(H137:J137)*100/E137</f>
        <v>0</v>
      </c>
      <c r="L137" s="31"/>
      <c r="M137" s="31">
        <v>1</v>
      </c>
      <c r="N137" s="31">
        <v>2</v>
      </c>
      <c r="O137" s="11">
        <f t="shared" ref="O137:O146" si="21">SUM(L137:N137)*100/F137</f>
        <v>21.428571428571427</v>
      </c>
      <c r="P137" s="31">
        <v>2</v>
      </c>
      <c r="Q137" s="31">
        <v>4</v>
      </c>
      <c r="R137" s="31">
        <v>2</v>
      </c>
      <c r="S137" s="11">
        <f t="shared" ref="S137:S146" si="22">SUM(P137:R137)*100/F137</f>
        <v>57.142857142857146</v>
      </c>
      <c r="T137" s="31">
        <v>2</v>
      </c>
      <c r="U137" s="31">
        <v>1</v>
      </c>
      <c r="V137" s="31"/>
      <c r="W137" s="11">
        <f t="shared" ref="W137:W146" si="23">SUM(T137:V137)*100/F137</f>
        <v>21.428571428571427</v>
      </c>
      <c r="X137" s="58">
        <f>((H137*1)+(I137*2)+(J137*3)+(L137*4)+(M137*5)+(N137*6)+(P137*7)+(Q137*8)+(R137*9)+(T137*10)+(U137*11)+(V137*12))/F137</f>
        <v>8</v>
      </c>
      <c r="Y137" s="13">
        <f>S137+W137</f>
        <v>78.571428571428569</v>
      </c>
    </row>
    <row r="138" spans="1:25" x14ac:dyDescent="0.35">
      <c r="A138" s="35"/>
      <c r="B138" s="41" t="s">
        <v>58</v>
      </c>
      <c r="C138" s="21" t="s">
        <v>24</v>
      </c>
      <c r="D138" s="8">
        <v>7</v>
      </c>
      <c r="E138" s="8">
        <v>13</v>
      </c>
      <c r="F138" s="10">
        <f>H138+I138+J138+L138+M138+N138+P138+Q138+R138+T138+U138+V138</f>
        <v>13</v>
      </c>
      <c r="G138" s="57" t="s">
        <v>59</v>
      </c>
      <c r="H138" s="31"/>
      <c r="I138" s="31"/>
      <c r="J138" s="31">
        <v>1</v>
      </c>
      <c r="K138" s="55">
        <f t="shared" si="20"/>
        <v>7.6923076923076925</v>
      </c>
      <c r="L138" s="31"/>
      <c r="M138" s="31"/>
      <c r="N138" s="31">
        <v>4</v>
      </c>
      <c r="O138" s="11">
        <f t="shared" si="21"/>
        <v>30.76923076923077</v>
      </c>
      <c r="P138" s="31">
        <v>4</v>
      </c>
      <c r="Q138" s="31">
        <v>1</v>
      </c>
      <c r="R138" s="31">
        <v>1</v>
      </c>
      <c r="S138" s="11">
        <f t="shared" si="22"/>
        <v>46.153846153846153</v>
      </c>
      <c r="T138" s="31">
        <v>2</v>
      </c>
      <c r="U138" s="31"/>
      <c r="V138" s="31"/>
      <c r="W138" s="11">
        <f t="shared" si="23"/>
        <v>15.384615384615385</v>
      </c>
      <c r="X138" s="58">
        <f>((H138*1)+(I138*2)+(J138*3)+(L138*4)+(M138*5)+(N138*6)+(P138*7)+(Q138*8)+(R138*9)+(T138*10)+(U138*11)+(V138*12))/F138</f>
        <v>7.0769230769230766</v>
      </c>
      <c r="Y138" s="13">
        <f>S138+W138</f>
        <v>61.53846153846154</v>
      </c>
    </row>
    <row r="139" spans="1:25" x14ac:dyDescent="0.35">
      <c r="A139" s="35"/>
      <c r="B139" s="41" t="s">
        <v>58</v>
      </c>
      <c r="C139" s="21" t="s">
        <v>27</v>
      </c>
      <c r="D139" s="8">
        <v>8</v>
      </c>
      <c r="E139" s="8">
        <v>14</v>
      </c>
      <c r="F139" s="10">
        <f>H139+I139+J139+L139+M139+N139+P139+Q139+R139+T139+U139+V139</f>
        <v>14</v>
      </c>
      <c r="G139" s="57" t="s">
        <v>59</v>
      </c>
      <c r="H139" s="31">
        <v>1</v>
      </c>
      <c r="I139" s="31">
        <v>1</v>
      </c>
      <c r="J139" s="31"/>
      <c r="K139" s="55">
        <f t="shared" si="20"/>
        <v>14.285714285714286</v>
      </c>
      <c r="L139" s="31">
        <v>1</v>
      </c>
      <c r="M139" s="31">
        <v>3</v>
      </c>
      <c r="N139" s="31">
        <v>1</v>
      </c>
      <c r="O139" s="11">
        <f t="shared" si="21"/>
        <v>35.714285714285715</v>
      </c>
      <c r="P139" s="31">
        <v>2</v>
      </c>
      <c r="Q139" s="31">
        <v>2</v>
      </c>
      <c r="R139" s="31"/>
      <c r="S139" s="11">
        <f t="shared" si="22"/>
        <v>28.571428571428573</v>
      </c>
      <c r="T139" s="31">
        <v>3</v>
      </c>
      <c r="U139" s="31"/>
      <c r="V139" s="31"/>
      <c r="W139" s="11">
        <f t="shared" si="23"/>
        <v>21.428571428571427</v>
      </c>
      <c r="X139" s="58">
        <f>((H139*1)+(I139*2)+(J139*3)+(L139*4)+(M139*5)+(N139*6)+(P139*7)+(Q139*8)+(R139*9)+(T139*10)+(U139*11)+(V139*12))/F139</f>
        <v>6.2857142857142856</v>
      </c>
      <c r="Y139" s="13">
        <f>S139+W139</f>
        <v>50</v>
      </c>
    </row>
    <row r="140" spans="1:25" x14ac:dyDescent="0.35">
      <c r="A140" s="35"/>
      <c r="B140" s="41" t="s">
        <v>61</v>
      </c>
      <c r="C140" s="21" t="s">
        <v>29</v>
      </c>
      <c r="D140" s="8">
        <v>9</v>
      </c>
      <c r="E140" s="8">
        <v>13</v>
      </c>
      <c r="F140" s="10">
        <v>13</v>
      </c>
      <c r="G140" s="57" t="s">
        <v>59</v>
      </c>
      <c r="H140" s="31">
        <v>1</v>
      </c>
      <c r="I140" s="31"/>
      <c r="J140" s="31"/>
      <c r="K140" s="55">
        <f t="shared" si="20"/>
        <v>7.6923076923076925</v>
      </c>
      <c r="L140" s="31">
        <v>2</v>
      </c>
      <c r="M140" s="31">
        <v>3</v>
      </c>
      <c r="N140" s="31">
        <v>1</v>
      </c>
      <c r="O140" s="11">
        <f t="shared" si="21"/>
        <v>46.153846153846153</v>
      </c>
      <c r="P140" s="31">
        <v>3</v>
      </c>
      <c r="Q140" s="31">
        <v>1</v>
      </c>
      <c r="R140" s="31">
        <v>1</v>
      </c>
      <c r="S140" s="11">
        <f t="shared" si="22"/>
        <v>38.46153846153846</v>
      </c>
      <c r="T140" s="31">
        <v>1</v>
      </c>
      <c r="U140" s="31"/>
      <c r="V140" s="31"/>
      <c r="W140" s="11">
        <f t="shared" si="23"/>
        <v>7.6923076923076925</v>
      </c>
      <c r="X140" s="58">
        <f>((H140*1)+(I140*2)+(J140*3)+(L140*4)+(M140*5)+(N140*6)+(P140*7)+(Q140*8)+(R140*9)+(T140*10)+(U140*11)+(V140*12))/F140</f>
        <v>6</v>
      </c>
      <c r="Y140" s="13">
        <f>S140+W140</f>
        <v>46.153846153846153</v>
      </c>
    </row>
    <row r="141" spans="1:25" x14ac:dyDescent="0.35">
      <c r="A141" s="35"/>
      <c r="B141" s="41"/>
      <c r="C141" s="15"/>
      <c r="D141" s="15"/>
      <c r="E141" s="15"/>
      <c r="F141" s="10">
        <f>H141+I141+J141+L141+M141+N141+P141+Q141+R141+T141+U141+V141</f>
        <v>0</v>
      </c>
      <c r="G141" s="41"/>
      <c r="H141" s="20"/>
      <c r="I141" s="20"/>
      <c r="J141" s="20"/>
      <c r="K141" s="55" t="e">
        <f t="shared" si="20"/>
        <v>#DIV/0!</v>
      </c>
      <c r="L141" s="20"/>
      <c r="M141" s="31"/>
      <c r="N141" s="31"/>
      <c r="O141" s="11" t="e">
        <f t="shared" si="21"/>
        <v>#DIV/0!</v>
      </c>
      <c r="P141" s="31"/>
      <c r="Q141" s="31"/>
      <c r="R141" s="31"/>
      <c r="S141" s="11" t="e">
        <f t="shared" si="22"/>
        <v>#DIV/0!</v>
      </c>
      <c r="T141" s="31"/>
      <c r="U141" s="31"/>
      <c r="V141" s="31"/>
      <c r="W141" s="11" t="e">
        <f t="shared" si="23"/>
        <v>#DIV/0!</v>
      </c>
      <c r="X141" s="60">
        <f>X139-X138</f>
        <v>-0.79120879120879106</v>
      </c>
      <c r="Y141" s="61">
        <f>Y139-Y138</f>
        <v>-11.53846153846154</v>
      </c>
    </row>
    <row r="142" spans="1:25" x14ac:dyDescent="0.35">
      <c r="A142" s="35"/>
      <c r="B142" s="71" t="s">
        <v>62</v>
      </c>
      <c r="C142" s="72" t="s">
        <v>42</v>
      </c>
      <c r="D142" s="72">
        <v>6</v>
      </c>
      <c r="E142" s="72">
        <v>23</v>
      </c>
      <c r="F142" s="10">
        <f>H142+I142+J142+L142+M142+N142+P142+Q142+R142+T142+U142+V142</f>
        <v>23</v>
      </c>
      <c r="G142" s="27" t="s">
        <v>63</v>
      </c>
      <c r="H142" s="40"/>
      <c r="I142" s="40"/>
      <c r="J142" s="40"/>
      <c r="K142" s="55">
        <f t="shared" si="20"/>
        <v>0</v>
      </c>
      <c r="L142" s="40">
        <v>1</v>
      </c>
      <c r="M142" s="40">
        <v>2</v>
      </c>
      <c r="N142" s="40">
        <v>3</v>
      </c>
      <c r="O142" s="11">
        <f t="shared" si="21"/>
        <v>26.086956521739129</v>
      </c>
      <c r="P142" s="40">
        <v>8</v>
      </c>
      <c r="Q142" s="40">
        <v>6</v>
      </c>
      <c r="R142" s="40">
        <v>1</v>
      </c>
      <c r="S142" s="11">
        <f t="shared" si="22"/>
        <v>65.217391304347828</v>
      </c>
      <c r="T142" s="40">
        <v>2</v>
      </c>
      <c r="U142" s="40"/>
      <c r="V142" s="40"/>
      <c r="W142" s="11">
        <f t="shared" si="23"/>
        <v>8.695652173913043</v>
      </c>
      <c r="X142" s="29">
        <f>((H142*1)+(I142*2)+(J142*3)+(L142*4)+(M142*5)+(N142*6)+(P142*7)+(Q142*8)+(R142*9)+(T142*10)+(U142*11)+(V142*12))/F142</f>
        <v>7.1739130434782608</v>
      </c>
      <c r="Y142" s="30">
        <f>S142+W142</f>
        <v>73.913043478260875</v>
      </c>
    </row>
    <row r="143" spans="1:25" x14ac:dyDescent="0.35">
      <c r="A143" s="35"/>
      <c r="B143" s="64" t="s">
        <v>58</v>
      </c>
      <c r="C143" s="19" t="s">
        <v>31</v>
      </c>
      <c r="D143" s="8">
        <v>7</v>
      </c>
      <c r="E143" s="8">
        <v>23</v>
      </c>
      <c r="F143" s="10">
        <f>H143+I143+J143+L143+M143+N143+P143+Q143+R143+T143+U143+V143</f>
        <v>23</v>
      </c>
      <c r="G143" s="42" t="s">
        <v>59</v>
      </c>
      <c r="H143" s="31"/>
      <c r="I143" s="31"/>
      <c r="J143" s="31">
        <v>1</v>
      </c>
      <c r="K143" s="55">
        <f t="shared" si="20"/>
        <v>4.3478260869565215</v>
      </c>
      <c r="L143" s="31">
        <v>5</v>
      </c>
      <c r="M143" s="31">
        <v>3</v>
      </c>
      <c r="N143" s="31">
        <v>2</v>
      </c>
      <c r="O143" s="11">
        <f t="shared" si="21"/>
        <v>43.478260869565219</v>
      </c>
      <c r="P143" s="31">
        <v>3</v>
      </c>
      <c r="Q143" s="31">
        <v>2</v>
      </c>
      <c r="R143" s="31">
        <v>6</v>
      </c>
      <c r="S143" s="11">
        <f t="shared" si="22"/>
        <v>47.826086956521742</v>
      </c>
      <c r="T143" s="31">
        <v>1</v>
      </c>
      <c r="U143" s="31"/>
      <c r="V143" s="31"/>
      <c r="W143" s="11">
        <f t="shared" si="23"/>
        <v>4.3478260869565215</v>
      </c>
      <c r="X143" s="56">
        <f>((H143*1)+(I143*2)+(J143*3)+(L143*4)+(M143*5)+(N143*6)+(P143*7)+(Q143*8)+(R143*9)+(T143*10)+(U143*11)+(V143*12))/F143</f>
        <v>6.5652173913043477</v>
      </c>
      <c r="Y143" s="59">
        <f>S143+W143</f>
        <v>52.173913043478265</v>
      </c>
    </row>
    <row r="144" spans="1:25" x14ac:dyDescent="0.35">
      <c r="A144" s="35"/>
      <c r="B144" s="64" t="s">
        <v>58</v>
      </c>
      <c r="C144" s="21" t="s">
        <v>24</v>
      </c>
      <c r="D144" s="8">
        <v>8</v>
      </c>
      <c r="E144" s="8">
        <v>23</v>
      </c>
      <c r="F144" s="10">
        <f>H144+I144+J144+L144+M144+N144+P144+Q144+R144+T144+U144+V144</f>
        <v>23</v>
      </c>
      <c r="G144" s="57" t="s">
        <v>59</v>
      </c>
      <c r="H144" s="31"/>
      <c r="I144" s="31"/>
      <c r="J144" s="31">
        <v>5</v>
      </c>
      <c r="K144" s="55">
        <f t="shared" si="20"/>
        <v>21.739130434782609</v>
      </c>
      <c r="L144" s="31">
        <v>3</v>
      </c>
      <c r="M144" s="31">
        <v>2</v>
      </c>
      <c r="N144" s="31">
        <v>3</v>
      </c>
      <c r="O144" s="11">
        <f t="shared" si="21"/>
        <v>34.782608695652172</v>
      </c>
      <c r="P144" s="31">
        <v>4</v>
      </c>
      <c r="Q144" s="31">
        <v>6</v>
      </c>
      <c r="R144" s="31"/>
      <c r="S144" s="11">
        <f t="shared" si="22"/>
        <v>43.478260869565219</v>
      </c>
      <c r="T144" s="31"/>
      <c r="U144" s="31"/>
      <c r="V144" s="31"/>
      <c r="W144" s="11">
        <f t="shared" si="23"/>
        <v>0</v>
      </c>
      <c r="X144" s="58">
        <f>((H144*1)+(I144*2)+(J144*3)+(L144*4)+(M144*5)+(N144*6)+(P144*7)+(Q144*8)+(R144*9)+(T144*10)+(U144*11)+(V144*12))/F144</f>
        <v>5.6956521739130439</v>
      </c>
      <c r="Y144" s="13">
        <f>S144+W144</f>
        <v>43.478260869565219</v>
      </c>
    </row>
    <row r="145" spans="1:25" x14ac:dyDescent="0.35">
      <c r="A145" s="35"/>
      <c r="B145" s="64" t="s">
        <v>58</v>
      </c>
      <c r="C145" s="21" t="s">
        <v>27</v>
      </c>
      <c r="D145" s="8">
        <v>9</v>
      </c>
      <c r="E145" s="8">
        <v>23</v>
      </c>
      <c r="F145" s="10">
        <f>H145+I145+J145+L145+M145+N145+P145+Q145+R145+T145+U145+V145</f>
        <v>23</v>
      </c>
      <c r="G145" s="57" t="s">
        <v>59</v>
      </c>
      <c r="H145" s="31"/>
      <c r="I145" s="31"/>
      <c r="J145" s="31">
        <v>1</v>
      </c>
      <c r="K145" s="55">
        <f t="shared" si="20"/>
        <v>4.3478260869565215</v>
      </c>
      <c r="L145" s="31">
        <v>2</v>
      </c>
      <c r="M145" s="31">
        <v>6</v>
      </c>
      <c r="N145" s="31">
        <v>3</v>
      </c>
      <c r="O145" s="11">
        <f t="shared" si="21"/>
        <v>47.826086956521742</v>
      </c>
      <c r="P145" s="31">
        <v>5</v>
      </c>
      <c r="Q145" s="31">
        <v>1</v>
      </c>
      <c r="R145" s="31">
        <v>5</v>
      </c>
      <c r="S145" s="11">
        <f t="shared" si="22"/>
        <v>47.826086956521742</v>
      </c>
      <c r="T145" s="31"/>
      <c r="U145" s="31"/>
      <c r="V145" s="31"/>
      <c r="W145" s="11">
        <f t="shared" si="23"/>
        <v>0</v>
      </c>
      <c r="X145" s="58">
        <f>((H145*1)+(I145*2)+(J145*3)+(L145*4)+(M145*5)+(N145*6)+(P145*7)+(Q145*8)+(R145*9)+(T145*10)+(U145*11)+(V145*12))/F145</f>
        <v>6.3913043478260869</v>
      </c>
      <c r="Y145" s="13">
        <f>S145+W145</f>
        <v>47.826086956521742</v>
      </c>
    </row>
    <row r="146" spans="1:25" x14ac:dyDescent="0.35">
      <c r="A146" s="35"/>
      <c r="B146" s="64" t="s">
        <v>61</v>
      </c>
      <c r="C146" s="21" t="s">
        <v>29</v>
      </c>
      <c r="D146" s="8">
        <v>10</v>
      </c>
      <c r="E146" s="8">
        <v>12</v>
      </c>
      <c r="F146" s="10">
        <v>12</v>
      </c>
      <c r="G146" s="57" t="s">
        <v>59</v>
      </c>
      <c r="H146" s="31"/>
      <c r="I146" s="31"/>
      <c r="J146" s="31">
        <v>2</v>
      </c>
      <c r="K146" s="55">
        <f t="shared" si="20"/>
        <v>16.666666666666668</v>
      </c>
      <c r="L146" s="31">
        <v>2</v>
      </c>
      <c r="M146" s="31">
        <v>3</v>
      </c>
      <c r="N146" s="31">
        <v>1</v>
      </c>
      <c r="O146" s="11">
        <f t="shared" si="21"/>
        <v>50</v>
      </c>
      <c r="P146" s="31">
        <v>3</v>
      </c>
      <c r="Q146" s="31">
        <v>1</v>
      </c>
      <c r="R146" s="31"/>
      <c r="S146" s="11">
        <f t="shared" si="22"/>
        <v>33.333333333333336</v>
      </c>
      <c r="T146" s="31"/>
      <c r="U146" s="31"/>
      <c r="V146" s="31"/>
      <c r="W146" s="11">
        <f t="shared" si="23"/>
        <v>0</v>
      </c>
      <c r="X146" s="58">
        <f>((H146*1)+(I146*2)+(J146*3)+(L146*4)+(M146*5)+(N146*6)+(P146*7)+(Q146*8)+(R146*9)+(T146*10)+(U146*11)+(V146*12))/F146</f>
        <v>5.333333333333333</v>
      </c>
      <c r="Y146" s="13">
        <f>S146+W146</f>
        <v>33.333333333333336</v>
      </c>
    </row>
    <row r="147" spans="1:25" x14ac:dyDescent="0.35">
      <c r="A147" s="35"/>
      <c r="B147" s="64"/>
      <c r="C147" s="21"/>
      <c r="D147" s="8"/>
      <c r="E147" s="8"/>
      <c r="F147" s="10"/>
      <c r="G147" s="57"/>
      <c r="H147" s="31"/>
      <c r="I147" s="31"/>
      <c r="J147" s="31"/>
      <c r="K147" s="55"/>
      <c r="L147" s="31"/>
      <c r="M147" s="31"/>
      <c r="N147" s="31"/>
      <c r="O147" s="11"/>
      <c r="P147" s="31"/>
      <c r="Q147" s="31"/>
      <c r="R147" s="31"/>
      <c r="S147" s="11"/>
      <c r="T147" s="31"/>
      <c r="U147" s="31"/>
      <c r="V147" s="31"/>
      <c r="W147" s="11"/>
      <c r="X147" s="58"/>
      <c r="Y147" s="13"/>
    </row>
    <row r="148" spans="1:25" x14ac:dyDescent="0.35">
      <c r="A148" s="35"/>
      <c r="B148" s="64"/>
      <c r="C148" s="65"/>
      <c r="D148" s="65"/>
      <c r="E148" s="65"/>
      <c r="F148" s="10">
        <f t="shared" ref="F148:F153" si="24">H148+I148+J148+L148+M148+N148+P148+Q148+R148+T148+U148+V148</f>
        <v>0</v>
      </c>
      <c r="G148" s="41"/>
      <c r="H148" s="37"/>
      <c r="I148" s="37"/>
      <c r="J148" s="37"/>
      <c r="K148" s="55" t="e">
        <f t="shared" ref="K148:K154" si="25">SUM(H148:J148)*100/E148</f>
        <v>#DIV/0!</v>
      </c>
      <c r="L148" s="37"/>
      <c r="M148" s="37"/>
      <c r="N148" s="37"/>
      <c r="O148" s="11" t="e">
        <f t="shared" ref="O148:O154" si="26">SUM(L148:N148)*100/F148</f>
        <v>#DIV/0!</v>
      </c>
      <c r="P148" s="37"/>
      <c r="Q148" s="37"/>
      <c r="R148" s="37"/>
      <c r="S148" s="11" t="e">
        <f t="shared" ref="S148:S154" si="27">SUM(P148:R148)*100/F148</f>
        <v>#DIV/0!</v>
      </c>
      <c r="T148" s="37"/>
      <c r="U148" s="37"/>
      <c r="V148" s="37"/>
      <c r="W148" s="11" t="e">
        <f t="shared" ref="W148:W154" si="28">SUM(T148:V148)*100/F148</f>
        <v>#DIV/0!</v>
      </c>
      <c r="X148" s="60">
        <f>-X145-X144</f>
        <v>-12.086956521739131</v>
      </c>
      <c r="Y148" s="61">
        <f>Y145-Y144</f>
        <v>4.3478260869565233</v>
      </c>
    </row>
    <row r="149" spans="1:25" x14ac:dyDescent="0.35">
      <c r="A149" s="35"/>
      <c r="B149" s="36" t="s">
        <v>64</v>
      </c>
      <c r="C149" s="8" t="s">
        <v>46</v>
      </c>
      <c r="D149" s="8">
        <v>6</v>
      </c>
      <c r="E149" s="8">
        <v>21</v>
      </c>
      <c r="F149" s="10">
        <f t="shared" si="24"/>
        <v>21</v>
      </c>
      <c r="G149" s="36" t="s">
        <v>59</v>
      </c>
      <c r="H149" s="37"/>
      <c r="I149" s="37">
        <v>1</v>
      </c>
      <c r="J149" s="37">
        <v>2</v>
      </c>
      <c r="K149" s="55">
        <f t="shared" si="25"/>
        <v>14.285714285714286</v>
      </c>
      <c r="L149" s="52">
        <v>1</v>
      </c>
      <c r="M149" s="52">
        <v>3</v>
      </c>
      <c r="N149" s="52">
        <v>3</v>
      </c>
      <c r="O149" s="11">
        <f t="shared" si="26"/>
        <v>33.333333333333336</v>
      </c>
      <c r="P149" s="52">
        <v>4</v>
      </c>
      <c r="Q149" s="52">
        <v>5</v>
      </c>
      <c r="R149" s="52">
        <v>2</v>
      </c>
      <c r="S149" s="11">
        <f t="shared" si="27"/>
        <v>52.38095238095238</v>
      </c>
      <c r="T149" s="52"/>
      <c r="U149" s="52"/>
      <c r="V149" s="52"/>
      <c r="W149" s="11">
        <f t="shared" si="28"/>
        <v>0</v>
      </c>
      <c r="X149" s="53">
        <f t="shared" ref="X149:X154" si="29">((H149*1)+(I149*2)+(J149*3)+(L149*4)+(M149*5)+(N149*6)+(P149*7)+(Q149*8)+(R149*9)+(T149*10)+(U149*11)+(V149*12))/F149</f>
        <v>6.2380952380952381</v>
      </c>
      <c r="Y149" s="54">
        <f t="shared" ref="Y149:Y154" si="30">S149+W149</f>
        <v>52.38095238095238</v>
      </c>
    </row>
    <row r="150" spans="1:25" x14ac:dyDescent="0.35">
      <c r="A150" s="35"/>
      <c r="B150" s="27" t="s">
        <v>65</v>
      </c>
      <c r="C150" s="26" t="s">
        <v>42</v>
      </c>
      <c r="D150" s="26">
        <v>7</v>
      </c>
      <c r="E150" s="26">
        <v>20</v>
      </c>
      <c r="F150" s="10">
        <f t="shared" si="24"/>
        <v>20</v>
      </c>
      <c r="G150" s="27" t="s">
        <v>59</v>
      </c>
      <c r="H150" s="40"/>
      <c r="I150" s="40">
        <v>1</v>
      </c>
      <c r="J150" s="40">
        <v>2</v>
      </c>
      <c r="K150" s="55">
        <f t="shared" si="25"/>
        <v>15</v>
      </c>
      <c r="L150" s="40"/>
      <c r="M150" s="40">
        <v>3</v>
      </c>
      <c r="N150" s="40">
        <v>1</v>
      </c>
      <c r="O150" s="11">
        <f t="shared" si="26"/>
        <v>20</v>
      </c>
      <c r="P150" s="40">
        <v>5</v>
      </c>
      <c r="Q150" s="40">
        <v>3</v>
      </c>
      <c r="R150" s="40">
        <v>1</v>
      </c>
      <c r="S150" s="11">
        <f t="shared" si="27"/>
        <v>45</v>
      </c>
      <c r="T150" s="40">
        <v>4</v>
      </c>
      <c r="U150" s="40"/>
      <c r="V150" s="40"/>
      <c r="W150" s="11">
        <f t="shared" si="28"/>
        <v>20</v>
      </c>
      <c r="X150" s="29">
        <f t="shared" si="29"/>
        <v>6.85</v>
      </c>
      <c r="Y150" s="30">
        <f t="shared" si="30"/>
        <v>65</v>
      </c>
    </row>
    <row r="151" spans="1:25" x14ac:dyDescent="0.35">
      <c r="A151" s="35"/>
      <c r="B151" s="41" t="s">
        <v>66</v>
      </c>
      <c r="C151" s="19" t="s">
        <v>31</v>
      </c>
      <c r="D151" s="8">
        <v>8</v>
      </c>
      <c r="E151" s="8">
        <v>20</v>
      </c>
      <c r="F151" s="10">
        <f t="shared" si="24"/>
        <v>20</v>
      </c>
      <c r="G151" s="42" t="s">
        <v>59</v>
      </c>
      <c r="H151" s="31"/>
      <c r="I151" s="31"/>
      <c r="J151" s="31">
        <v>2</v>
      </c>
      <c r="K151" s="55">
        <f t="shared" si="25"/>
        <v>10</v>
      </c>
      <c r="L151" s="31">
        <v>2</v>
      </c>
      <c r="M151" s="31">
        <v>4</v>
      </c>
      <c r="N151" s="31">
        <v>4</v>
      </c>
      <c r="O151" s="11">
        <f t="shared" si="26"/>
        <v>50</v>
      </c>
      <c r="P151" s="31">
        <v>2</v>
      </c>
      <c r="Q151" s="31">
        <v>1</v>
      </c>
      <c r="R151" s="31">
        <v>3</v>
      </c>
      <c r="S151" s="11">
        <f t="shared" si="27"/>
        <v>30</v>
      </c>
      <c r="T151" s="31">
        <v>2</v>
      </c>
      <c r="U151" s="31"/>
      <c r="V151" s="31"/>
      <c r="W151" s="11">
        <f t="shared" si="28"/>
        <v>10</v>
      </c>
      <c r="X151" s="56">
        <f t="shared" si="29"/>
        <v>6.35</v>
      </c>
      <c r="Y151" s="59">
        <f t="shared" si="30"/>
        <v>40</v>
      </c>
    </row>
    <row r="152" spans="1:25" x14ac:dyDescent="0.35">
      <c r="A152" s="35"/>
      <c r="B152" s="41" t="s">
        <v>66</v>
      </c>
      <c r="C152" s="21" t="s">
        <v>24</v>
      </c>
      <c r="D152" s="8">
        <v>9</v>
      </c>
      <c r="E152" s="8">
        <v>20</v>
      </c>
      <c r="F152" s="10">
        <f t="shared" si="24"/>
        <v>20</v>
      </c>
      <c r="G152" s="57" t="s">
        <v>59</v>
      </c>
      <c r="H152" s="31"/>
      <c r="I152" s="31">
        <v>2</v>
      </c>
      <c r="J152" s="31">
        <v>1</v>
      </c>
      <c r="K152" s="55">
        <f t="shared" si="25"/>
        <v>15</v>
      </c>
      <c r="L152" s="31">
        <v>3</v>
      </c>
      <c r="M152" s="31">
        <v>3</v>
      </c>
      <c r="N152" s="31">
        <v>5</v>
      </c>
      <c r="O152" s="11">
        <f t="shared" si="26"/>
        <v>55</v>
      </c>
      <c r="P152" s="31">
        <v>2</v>
      </c>
      <c r="Q152" s="31">
        <v>3</v>
      </c>
      <c r="R152" s="31">
        <v>1</v>
      </c>
      <c r="S152" s="11">
        <f t="shared" si="27"/>
        <v>30</v>
      </c>
      <c r="T152" s="31"/>
      <c r="U152" s="31"/>
      <c r="V152" s="31"/>
      <c r="W152" s="11">
        <f t="shared" si="28"/>
        <v>0</v>
      </c>
      <c r="X152" s="58">
        <f t="shared" si="29"/>
        <v>5.55</v>
      </c>
      <c r="Y152" s="13">
        <f t="shared" si="30"/>
        <v>30</v>
      </c>
    </row>
    <row r="153" spans="1:25" x14ac:dyDescent="0.35">
      <c r="A153" s="35"/>
      <c r="B153" s="41" t="s">
        <v>66</v>
      </c>
      <c r="C153" s="21" t="s">
        <v>27</v>
      </c>
      <c r="D153" s="8">
        <v>10</v>
      </c>
      <c r="E153" s="8">
        <v>12</v>
      </c>
      <c r="F153" s="10">
        <f t="shared" si="24"/>
        <v>12</v>
      </c>
      <c r="G153" s="57" t="s">
        <v>59</v>
      </c>
      <c r="H153" s="31"/>
      <c r="I153" s="31"/>
      <c r="J153" s="31"/>
      <c r="K153" s="55">
        <f t="shared" si="25"/>
        <v>0</v>
      </c>
      <c r="L153" s="31">
        <v>1</v>
      </c>
      <c r="M153" s="31">
        <v>2</v>
      </c>
      <c r="N153" s="31">
        <v>2</v>
      </c>
      <c r="O153" s="11">
        <f t="shared" si="26"/>
        <v>41.666666666666664</v>
      </c>
      <c r="P153" s="31">
        <v>3</v>
      </c>
      <c r="Q153" s="31">
        <v>2</v>
      </c>
      <c r="R153" s="31">
        <v>1</v>
      </c>
      <c r="S153" s="11">
        <f t="shared" si="27"/>
        <v>50</v>
      </c>
      <c r="T153" s="31">
        <v>1</v>
      </c>
      <c r="U153" s="31"/>
      <c r="V153" s="31"/>
      <c r="W153" s="11">
        <f t="shared" si="28"/>
        <v>8.3333333333333339</v>
      </c>
      <c r="X153" s="58">
        <f t="shared" si="29"/>
        <v>6.833333333333333</v>
      </c>
      <c r="Y153" s="13">
        <f t="shared" si="30"/>
        <v>58.333333333333336</v>
      </c>
    </row>
    <row r="154" spans="1:25" x14ac:dyDescent="0.35">
      <c r="A154" s="35"/>
      <c r="B154" s="41" t="s">
        <v>61</v>
      </c>
      <c r="C154" s="21" t="s">
        <v>29</v>
      </c>
      <c r="D154" s="8">
        <v>11</v>
      </c>
      <c r="E154" s="8">
        <v>12</v>
      </c>
      <c r="F154" s="10">
        <v>12</v>
      </c>
      <c r="G154" s="57" t="s">
        <v>59</v>
      </c>
      <c r="H154" s="31"/>
      <c r="I154" s="31"/>
      <c r="J154" s="31"/>
      <c r="K154" s="55">
        <f t="shared" si="25"/>
        <v>0</v>
      </c>
      <c r="L154" s="31">
        <v>1</v>
      </c>
      <c r="M154" s="31">
        <v>2</v>
      </c>
      <c r="N154" s="31">
        <v>3</v>
      </c>
      <c r="O154" s="11">
        <f t="shared" si="26"/>
        <v>50</v>
      </c>
      <c r="P154" s="31">
        <v>4</v>
      </c>
      <c r="Q154" s="31">
        <v>1</v>
      </c>
      <c r="R154" s="31">
        <v>1</v>
      </c>
      <c r="S154" s="11">
        <f t="shared" si="27"/>
        <v>50</v>
      </c>
      <c r="T154" s="31"/>
      <c r="U154" s="31"/>
      <c r="V154" s="31"/>
      <c r="W154" s="11">
        <f t="shared" si="28"/>
        <v>0</v>
      </c>
      <c r="X154" s="58">
        <f t="shared" si="29"/>
        <v>6.416666666666667</v>
      </c>
      <c r="Y154" s="13">
        <f t="shared" si="30"/>
        <v>50</v>
      </c>
    </row>
    <row r="155" spans="1:25" x14ac:dyDescent="0.35">
      <c r="A155" s="35"/>
      <c r="B155" s="41"/>
      <c r="C155" s="21"/>
      <c r="D155" s="8"/>
      <c r="E155" s="8"/>
      <c r="F155" s="10"/>
      <c r="G155" s="57"/>
      <c r="H155" s="31"/>
      <c r="I155" s="31"/>
      <c r="J155" s="31"/>
      <c r="K155" s="55"/>
      <c r="L155" s="31"/>
      <c r="M155" s="31"/>
      <c r="N155" s="31"/>
      <c r="O155" s="11"/>
      <c r="P155" s="31"/>
      <c r="Q155" s="31"/>
      <c r="R155" s="31"/>
      <c r="S155" s="11"/>
      <c r="T155" s="31"/>
      <c r="U155" s="31"/>
      <c r="V155" s="31"/>
      <c r="W155" s="11"/>
      <c r="X155" s="58"/>
      <c r="Y155" s="13"/>
    </row>
    <row r="156" spans="1:25" x14ac:dyDescent="0.35">
      <c r="A156" s="35"/>
      <c r="B156" s="41"/>
      <c r="C156" s="65"/>
      <c r="D156" s="65"/>
      <c r="E156" s="65"/>
      <c r="F156" s="10">
        <f t="shared" ref="F156:F176" si="31">H156+I156+J156+L156+M156+N156+P156+Q156+R156+T156+U156+V156</f>
        <v>0</v>
      </c>
      <c r="G156" s="41"/>
      <c r="H156" s="37"/>
      <c r="I156" s="37"/>
      <c r="J156" s="37"/>
      <c r="K156" s="55" t="e">
        <f t="shared" ref="K156:K176" si="32">SUM(H156:J156)*100/E156</f>
        <v>#DIV/0!</v>
      </c>
      <c r="L156" s="37"/>
      <c r="M156" s="37"/>
      <c r="N156" s="37"/>
      <c r="O156" s="11" t="e">
        <f t="shared" ref="O156:O176" si="33">SUM(L156:N156)*100/F156</f>
        <v>#DIV/0!</v>
      </c>
      <c r="P156" s="37"/>
      <c r="Q156" s="37"/>
      <c r="R156" s="37"/>
      <c r="S156" s="11" t="e">
        <f t="shared" ref="S156:S176" si="34">SUM(P156:R156)*100/F156</f>
        <v>#DIV/0!</v>
      </c>
      <c r="T156" s="37"/>
      <c r="U156" s="37"/>
      <c r="V156" s="37"/>
      <c r="W156" s="11" t="e">
        <f t="shared" ref="W156:W176" si="35">SUM(T156:V156)*100/F156</f>
        <v>#DIV/0!</v>
      </c>
      <c r="X156" s="60">
        <f>X153-X152</f>
        <v>1.2833333333333332</v>
      </c>
      <c r="Y156" s="61">
        <f>Y153-Y152</f>
        <v>28.333333333333336</v>
      </c>
    </row>
    <row r="157" spans="1:25" x14ac:dyDescent="0.35">
      <c r="A157" s="35"/>
      <c r="B157" s="43" t="s">
        <v>67</v>
      </c>
      <c r="C157" s="44" t="s">
        <v>48</v>
      </c>
      <c r="D157" s="44">
        <v>6</v>
      </c>
      <c r="E157" s="44">
        <v>22</v>
      </c>
      <c r="F157" s="10">
        <f t="shared" si="31"/>
        <v>22</v>
      </c>
      <c r="G157" s="73" t="s">
        <v>63</v>
      </c>
      <c r="H157" s="62"/>
      <c r="I157" s="62"/>
      <c r="J157" s="62">
        <v>1</v>
      </c>
      <c r="K157" s="55">
        <f t="shared" si="32"/>
        <v>4.5454545454545459</v>
      </c>
      <c r="L157" s="62">
        <v>2</v>
      </c>
      <c r="M157" s="62">
        <v>5</v>
      </c>
      <c r="N157" s="62">
        <v>5</v>
      </c>
      <c r="O157" s="11">
        <f t="shared" si="33"/>
        <v>54.545454545454547</v>
      </c>
      <c r="P157" s="62">
        <v>4</v>
      </c>
      <c r="Q157" s="62"/>
      <c r="R157" s="62">
        <v>3</v>
      </c>
      <c r="S157" s="11">
        <f t="shared" si="34"/>
        <v>31.818181818181817</v>
      </c>
      <c r="T157" s="62">
        <v>2</v>
      </c>
      <c r="U157" s="62"/>
      <c r="V157" s="62"/>
      <c r="W157" s="11">
        <f t="shared" si="35"/>
        <v>9.0909090909090917</v>
      </c>
      <c r="X157" s="49">
        <f t="shared" ref="X157:X162" si="36">((H157*1)+(I157*2)+(J157*3)+(L157*4)+(M157*5)+(N157*6)+(P157*7)+(Q157*8)+(R157*9)+(T157*10)+(U157*11)+(V157*12))/F157</f>
        <v>6.4090909090909092</v>
      </c>
      <c r="Y157" s="50">
        <f t="shared" ref="Y157:Y162" si="37">S157+W157</f>
        <v>40.909090909090907</v>
      </c>
    </row>
    <row r="158" spans="1:25" x14ac:dyDescent="0.35">
      <c r="A158" s="35"/>
      <c r="B158" s="36" t="s">
        <v>64</v>
      </c>
      <c r="C158" s="8" t="s">
        <v>46</v>
      </c>
      <c r="D158" s="8">
        <v>7</v>
      </c>
      <c r="E158" s="8">
        <v>21</v>
      </c>
      <c r="F158" s="10">
        <f t="shared" si="31"/>
        <v>21</v>
      </c>
      <c r="G158" s="36" t="s">
        <v>63</v>
      </c>
      <c r="H158" s="37"/>
      <c r="I158" s="37"/>
      <c r="J158" s="37">
        <v>1</v>
      </c>
      <c r="K158" s="55">
        <f t="shared" si="32"/>
        <v>4.7619047619047619</v>
      </c>
      <c r="L158" s="52">
        <v>2</v>
      </c>
      <c r="M158" s="52">
        <v>4</v>
      </c>
      <c r="N158" s="52">
        <v>2</v>
      </c>
      <c r="O158" s="11">
        <f t="shared" si="33"/>
        <v>38.095238095238095</v>
      </c>
      <c r="P158" s="52">
        <v>5</v>
      </c>
      <c r="Q158" s="52">
        <v>2</v>
      </c>
      <c r="R158" s="52">
        <v>2</v>
      </c>
      <c r="S158" s="11">
        <f t="shared" si="34"/>
        <v>42.857142857142854</v>
      </c>
      <c r="T158" s="52">
        <v>3</v>
      </c>
      <c r="U158" s="52"/>
      <c r="V158" s="52"/>
      <c r="W158" s="11">
        <f t="shared" si="35"/>
        <v>14.285714285714286</v>
      </c>
      <c r="X158" s="53">
        <f t="shared" si="36"/>
        <v>6.7619047619047619</v>
      </c>
      <c r="Y158" s="54">
        <f t="shared" si="37"/>
        <v>57.142857142857139</v>
      </c>
    </row>
    <row r="159" spans="1:25" x14ac:dyDescent="0.35">
      <c r="A159" s="35"/>
      <c r="B159" s="27" t="s">
        <v>68</v>
      </c>
      <c r="C159" s="26" t="s">
        <v>42</v>
      </c>
      <c r="D159" s="26">
        <v>8</v>
      </c>
      <c r="E159" s="26">
        <v>20</v>
      </c>
      <c r="F159" s="10">
        <f t="shared" si="31"/>
        <v>20</v>
      </c>
      <c r="G159" s="27" t="s">
        <v>63</v>
      </c>
      <c r="H159" s="40"/>
      <c r="I159" s="40"/>
      <c r="J159" s="40"/>
      <c r="K159" s="55">
        <f t="shared" si="32"/>
        <v>0</v>
      </c>
      <c r="L159" s="40">
        <v>1</v>
      </c>
      <c r="M159" s="40">
        <v>3</v>
      </c>
      <c r="N159" s="40">
        <v>6</v>
      </c>
      <c r="O159" s="11">
        <f t="shared" si="33"/>
        <v>50</v>
      </c>
      <c r="P159" s="40">
        <v>1</v>
      </c>
      <c r="Q159" s="40">
        <v>3</v>
      </c>
      <c r="R159" s="40">
        <v>4</v>
      </c>
      <c r="S159" s="11">
        <f t="shared" si="34"/>
        <v>40</v>
      </c>
      <c r="T159" s="40">
        <v>2</v>
      </c>
      <c r="U159" s="40"/>
      <c r="V159" s="40"/>
      <c r="W159" s="11">
        <f t="shared" si="35"/>
        <v>10</v>
      </c>
      <c r="X159" s="29">
        <f t="shared" si="36"/>
        <v>7.1</v>
      </c>
      <c r="Y159" s="30">
        <f t="shared" si="37"/>
        <v>50</v>
      </c>
    </row>
    <row r="160" spans="1:25" x14ac:dyDescent="0.35">
      <c r="A160" s="35"/>
      <c r="B160" s="36" t="s">
        <v>69</v>
      </c>
      <c r="C160" s="19" t="s">
        <v>31</v>
      </c>
      <c r="D160" s="8">
        <v>9</v>
      </c>
      <c r="E160" s="8">
        <v>20</v>
      </c>
      <c r="F160" s="10">
        <f t="shared" si="31"/>
        <v>20</v>
      </c>
      <c r="G160" s="42" t="s">
        <v>59</v>
      </c>
      <c r="H160" s="31"/>
      <c r="I160" s="31"/>
      <c r="J160" s="31"/>
      <c r="K160" s="55">
        <f t="shared" si="32"/>
        <v>0</v>
      </c>
      <c r="L160" s="31">
        <v>2</v>
      </c>
      <c r="M160" s="31"/>
      <c r="N160" s="31">
        <v>1</v>
      </c>
      <c r="O160" s="11">
        <f t="shared" si="33"/>
        <v>15</v>
      </c>
      <c r="P160" s="31">
        <v>4</v>
      </c>
      <c r="Q160" s="31">
        <v>8</v>
      </c>
      <c r="R160" s="31">
        <v>3</v>
      </c>
      <c r="S160" s="11">
        <f t="shared" si="34"/>
        <v>75</v>
      </c>
      <c r="T160" s="31">
        <v>2</v>
      </c>
      <c r="U160" s="31"/>
      <c r="V160" s="31"/>
      <c r="W160" s="11">
        <f t="shared" si="35"/>
        <v>10</v>
      </c>
      <c r="X160" s="56">
        <f t="shared" si="36"/>
        <v>7.65</v>
      </c>
      <c r="Y160" s="59">
        <f t="shared" si="37"/>
        <v>85</v>
      </c>
    </row>
    <row r="161" spans="1:25" x14ac:dyDescent="0.35">
      <c r="A161" s="35"/>
      <c r="B161" s="36" t="s">
        <v>69</v>
      </c>
      <c r="C161" s="21" t="s">
        <v>24</v>
      </c>
      <c r="D161" s="8">
        <v>10</v>
      </c>
      <c r="E161" s="8">
        <v>13</v>
      </c>
      <c r="F161" s="10">
        <f t="shared" si="31"/>
        <v>13</v>
      </c>
      <c r="G161" s="57" t="s">
        <v>63</v>
      </c>
      <c r="H161" s="31"/>
      <c r="I161" s="31"/>
      <c r="J161" s="31"/>
      <c r="K161" s="55">
        <f t="shared" si="32"/>
        <v>0</v>
      </c>
      <c r="L161" s="31">
        <v>1</v>
      </c>
      <c r="M161" s="31">
        <v>3</v>
      </c>
      <c r="N161" s="31">
        <v>3</v>
      </c>
      <c r="O161" s="11">
        <f t="shared" si="33"/>
        <v>53.846153846153847</v>
      </c>
      <c r="P161" s="31">
        <v>3</v>
      </c>
      <c r="Q161" s="31">
        <v>1</v>
      </c>
      <c r="R161" s="31"/>
      <c r="S161" s="11">
        <f t="shared" si="34"/>
        <v>30.76923076923077</v>
      </c>
      <c r="T161" s="31">
        <v>2</v>
      </c>
      <c r="U161" s="31"/>
      <c r="V161" s="31"/>
      <c r="W161" s="11">
        <f t="shared" si="35"/>
        <v>15.384615384615385</v>
      </c>
      <c r="X161" s="58">
        <f t="shared" si="36"/>
        <v>6.615384615384615</v>
      </c>
      <c r="Y161" s="13">
        <f t="shared" si="37"/>
        <v>46.153846153846153</v>
      </c>
    </row>
    <row r="162" spans="1:25" x14ac:dyDescent="0.35">
      <c r="A162" s="35"/>
      <c r="B162" s="36" t="s">
        <v>69</v>
      </c>
      <c r="C162" s="21" t="s">
        <v>27</v>
      </c>
      <c r="D162" s="8">
        <v>11</v>
      </c>
      <c r="E162" s="8">
        <v>13</v>
      </c>
      <c r="F162" s="10">
        <f t="shared" si="31"/>
        <v>13</v>
      </c>
      <c r="G162" s="57" t="s">
        <v>63</v>
      </c>
      <c r="H162" s="31"/>
      <c r="I162" s="31"/>
      <c r="J162" s="31"/>
      <c r="K162" s="55">
        <f t="shared" si="32"/>
        <v>0</v>
      </c>
      <c r="L162" s="31"/>
      <c r="M162" s="31">
        <v>2</v>
      </c>
      <c r="N162" s="31">
        <v>2</v>
      </c>
      <c r="O162" s="11">
        <f t="shared" si="33"/>
        <v>30.76923076923077</v>
      </c>
      <c r="P162" s="31">
        <v>4</v>
      </c>
      <c r="Q162" s="31">
        <v>3</v>
      </c>
      <c r="R162" s="31"/>
      <c r="S162" s="11">
        <f t="shared" si="34"/>
        <v>53.846153846153847</v>
      </c>
      <c r="T162" s="31">
        <v>2</v>
      </c>
      <c r="U162" s="31"/>
      <c r="V162" s="31"/>
      <c r="W162" s="11">
        <f t="shared" si="35"/>
        <v>15.384615384615385</v>
      </c>
      <c r="X162" s="58">
        <f t="shared" si="36"/>
        <v>7.2307692307692308</v>
      </c>
      <c r="Y162" s="13">
        <f t="shared" si="37"/>
        <v>69.230769230769226</v>
      </c>
    </row>
    <row r="163" spans="1:25" x14ac:dyDescent="0.35">
      <c r="A163" s="35"/>
      <c r="B163" s="36"/>
      <c r="C163" s="65"/>
      <c r="D163" s="65"/>
      <c r="E163" s="65"/>
      <c r="F163" s="10">
        <f t="shared" si="31"/>
        <v>0</v>
      </c>
      <c r="G163" s="41"/>
      <c r="H163" s="37"/>
      <c r="I163" s="37"/>
      <c r="J163" s="37"/>
      <c r="K163" s="55" t="e">
        <f t="shared" si="32"/>
        <v>#DIV/0!</v>
      </c>
      <c r="L163" s="37"/>
      <c r="M163" s="37"/>
      <c r="N163" s="37"/>
      <c r="O163" s="11" t="e">
        <f t="shared" si="33"/>
        <v>#DIV/0!</v>
      </c>
      <c r="P163" s="37"/>
      <c r="Q163" s="37"/>
      <c r="R163" s="37"/>
      <c r="S163" s="11" t="e">
        <f t="shared" si="34"/>
        <v>#DIV/0!</v>
      </c>
      <c r="T163" s="37"/>
      <c r="U163" s="37"/>
      <c r="V163" s="37"/>
      <c r="W163" s="11" t="e">
        <f t="shared" si="35"/>
        <v>#DIV/0!</v>
      </c>
      <c r="X163" s="60">
        <f>X162-X161</f>
        <v>0.61538461538461586</v>
      </c>
      <c r="Y163" s="61">
        <f>Y162-Y161</f>
        <v>23.076923076923073</v>
      </c>
    </row>
    <row r="164" spans="1:25" x14ac:dyDescent="0.35">
      <c r="A164" s="35"/>
      <c r="B164" s="43" t="s">
        <v>67</v>
      </c>
      <c r="C164" s="44" t="s">
        <v>48</v>
      </c>
      <c r="D164" s="44">
        <v>7</v>
      </c>
      <c r="E164" s="44">
        <v>25</v>
      </c>
      <c r="F164" s="10">
        <f t="shared" si="31"/>
        <v>25</v>
      </c>
      <c r="G164" s="73" t="s">
        <v>63</v>
      </c>
      <c r="H164" s="62"/>
      <c r="I164" s="62">
        <v>2</v>
      </c>
      <c r="J164" s="62">
        <v>1</v>
      </c>
      <c r="K164" s="55">
        <f t="shared" si="32"/>
        <v>12</v>
      </c>
      <c r="L164" s="62">
        <v>1</v>
      </c>
      <c r="M164" s="62">
        <v>3</v>
      </c>
      <c r="N164" s="62">
        <v>5</v>
      </c>
      <c r="O164" s="11">
        <f t="shared" si="33"/>
        <v>36</v>
      </c>
      <c r="P164" s="62">
        <v>4</v>
      </c>
      <c r="Q164" s="62">
        <v>3</v>
      </c>
      <c r="R164" s="62">
        <v>3</v>
      </c>
      <c r="S164" s="11">
        <f t="shared" si="34"/>
        <v>40</v>
      </c>
      <c r="T164" s="62">
        <v>3</v>
      </c>
      <c r="U164" s="62"/>
      <c r="V164" s="62"/>
      <c r="W164" s="11">
        <f t="shared" si="35"/>
        <v>12</v>
      </c>
      <c r="X164" s="49">
        <f>((H164*1)+(I164*2)+(J164*3)+(L164*4)+(M164*5)+(N164*6)+(P164*7)+(Q164*8)+(R164*9)+(T164*10)+(U164*11)+(V164*12))/F164</f>
        <v>6.6</v>
      </c>
      <c r="Y164" s="50">
        <f>S164+W164</f>
        <v>52</v>
      </c>
    </row>
    <row r="165" spans="1:25" x14ac:dyDescent="0.35">
      <c r="A165" s="35"/>
      <c r="B165" s="36" t="s">
        <v>64</v>
      </c>
      <c r="C165" s="8" t="s">
        <v>46</v>
      </c>
      <c r="D165" s="8">
        <v>8</v>
      </c>
      <c r="E165" s="8">
        <v>25</v>
      </c>
      <c r="F165" s="10">
        <f t="shared" si="31"/>
        <v>25</v>
      </c>
      <c r="G165" s="36" t="s">
        <v>63</v>
      </c>
      <c r="H165" s="37"/>
      <c r="I165" s="37"/>
      <c r="J165" s="37">
        <v>1</v>
      </c>
      <c r="K165" s="55">
        <f t="shared" si="32"/>
        <v>4</v>
      </c>
      <c r="L165" s="52">
        <v>3</v>
      </c>
      <c r="M165" s="52">
        <v>4</v>
      </c>
      <c r="N165" s="52">
        <v>4</v>
      </c>
      <c r="O165" s="11">
        <f t="shared" si="33"/>
        <v>44</v>
      </c>
      <c r="P165" s="52">
        <v>9</v>
      </c>
      <c r="Q165" s="52">
        <v>4</v>
      </c>
      <c r="R165" s="52"/>
      <c r="S165" s="11">
        <f t="shared" si="34"/>
        <v>52</v>
      </c>
      <c r="T165" s="52"/>
      <c r="U165" s="52"/>
      <c r="V165" s="52"/>
      <c r="W165" s="11">
        <f t="shared" si="35"/>
        <v>0</v>
      </c>
      <c r="X165" s="53">
        <f>((H165*1)+(I165*2)+(J165*3)+(L165*4)+(M165*5)+(N165*6)+(P165*7)+(Q165*8)+(R165*9)+(T165*10)+(U165*11)+(V165*12))/F165</f>
        <v>6.16</v>
      </c>
      <c r="Y165" s="54">
        <f>S165+W165</f>
        <v>52</v>
      </c>
    </row>
    <row r="166" spans="1:25" x14ac:dyDescent="0.35">
      <c r="A166" s="35"/>
      <c r="B166" s="27" t="s">
        <v>70</v>
      </c>
      <c r="C166" s="26" t="s">
        <v>42</v>
      </c>
      <c r="D166" s="26">
        <v>9</v>
      </c>
      <c r="E166" s="26">
        <v>24</v>
      </c>
      <c r="F166" s="10">
        <f t="shared" si="31"/>
        <v>24</v>
      </c>
      <c r="G166" s="27" t="s">
        <v>63</v>
      </c>
      <c r="H166" s="40"/>
      <c r="I166" s="40">
        <v>1</v>
      </c>
      <c r="J166" s="40">
        <v>1</v>
      </c>
      <c r="K166" s="55">
        <f t="shared" si="32"/>
        <v>8.3333333333333339</v>
      </c>
      <c r="L166" s="40">
        <v>1</v>
      </c>
      <c r="M166" s="40">
        <v>3</v>
      </c>
      <c r="N166" s="40">
        <v>1</v>
      </c>
      <c r="O166" s="11">
        <f t="shared" si="33"/>
        <v>20.833333333333332</v>
      </c>
      <c r="P166" s="40">
        <v>4</v>
      </c>
      <c r="Q166" s="40">
        <v>7</v>
      </c>
      <c r="R166" s="40">
        <v>5</v>
      </c>
      <c r="S166" s="11">
        <f t="shared" si="34"/>
        <v>66.666666666666671</v>
      </c>
      <c r="T166" s="40">
        <v>1</v>
      </c>
      <c r="U166" s="40"/>
      <c r="V166" s="40"/>
      <c r="W166" s="11">
        <f t="shared" si="35"/>
        <v>4.166666666666667</v>
      </c>
      <c r="X166" s="29">
        <f>((H166*1)+(I166*2)+(J166*3)+(L166*4)+(M166*5)+(N166*6)+(P166*7)+(Q166*8)+(R166*9)+(T166*10)+(U166*11)+(V166*12))/F166</f>
        <v>7.041666666666667</v>
      </c>
      <c r="Y166" s="30">
        <f>S166+W166</f>
        <v>70.833333333333343</v>
      </c>
    </row>
    <row r="167" spans="1:25" x14ac:dyDescent="0.35">
      <c r="A167" s="35"/>
      <c r="B167" s="36" t="s">
        <v>58</v>
      </c>
      <c r="C167" s="19" t="s">
        <v>31</v>
      </c>
      <c r="D167" s="8">
        <v>10</v>
      </c>
      <c r="E167" s="8">
        <v>15</v>
      </c>
      <c r="F167" s="10">
        <f t="shared" si="31"/>
        <v>15</v>
      </c>
      <c r="G167" s="42" t="s">
        <v>59</v>
      </c>
      <c r="H167" s="31">
        <v>2</v>
      </c>
      <c r="I167" s="31"/>
      <c r="J167" s="31"/>
      <c r="K167" s="55">
        <f t="shared" si="32"/>
        <v>13.333333333333334</v>
      </c>
      <c r="L167" s="31"/>
      <c r="M167" s="31">
        <v>1</v>
      </c>
      <c r="N167" s="31">
        <v>4</v>
      </c>
      <c r="O167" s="11">
        <f t="shared" si="33"/>
        <v>33.333333333333336</v>
      </c>
      <c r="P167" s="31">
        <v>3</v>
      </c>
      <c r="Q167" s="31">
        <v>2</v>
      </c>
      <c r="R167" s="31">
        <v>2</v>
      </c>
      <c r="S167" s="11">
        <f t="shared" si="34"/>
        <v>46.666666666666664</v>
      </c>
      <c r="T167" s="31">
        <v>1</v>
      </c>
      <c r="U167" s="31"/>
      <c r="V167" s="31"/>
      <c r="W167" s="11">
        <f t="shared" si="35"/>
        <v>6.666666666666667</v>
      </c>
      <c r="X167" s="56">
        <f>((H167*1)+(I167*2)+(J167*3)+(L167*4)+(M167*5)+(N167*6)+(P167*7)+(Q167*8)+(R167*9)+(T167*10)+(U167*11)+(V167*12))/F167</f>
        <v>6.4</v>
      </c>
      <c r="Y167" s="59">
        <f>S167+W167</f>
        <v>53.333333333333329</v>
      </c>
    </row>
    <row r="168" spans="1:25" x14ac:dyDescent="0.35">
      <c r="A168" s="35"/>
      <c r="B168" s="36" t="s">
        <v>58</v>
      </c>
      <c r="C168" s="21" t="s">
        <v>24</v>
      </c>
      <c r="D168" s="8">
        <v>11</v>
      </c>
      <c r="E168" s="8">
        <v>13</v>
      </c>
      <c r="F168" s="10">
        <f t="shared" si="31"/>
        <v>13</v>
      </c>
      <c r="G168" s="57" t="s">
        <v>63</v>
      </c>
      <c r="H168" s="31"/>
      <c r="I168" s="31">
        <v>1</v>
      </c>
      <c r="J168" s="31"/>
      <c r="K168" s="55">
        <f t="shared" si="32"/>
        <v>7.6923076923076925</v>
      </c>
      <c r="L168" s="31"/>
      <c r="M168" s="31">
        <v>2</v>
      </c>
      <c r="N168" s="31">
        <v>2</v>
      </c>
      <c r="O168" s="11">
        <f t="shared" si="33"/>
        <v>30.76923076923077</v>
      </c>
      <c r="P168" s="31">
        <v>5</v>
      </c>
      <c r="Q168" s="31">
        <v>3</v>
      </c>
      <c r="R168" s="31"/>
      <c r="S168" s="11">
        <f t="shared" si="34"/>
        <v>61.53846153846154</v>
      </c>
      <c r="T168" s="31"/>
      <c r="U168" s="31"/>
      <c r="V168" s="31"/>
      <c r="W168" s="11">
        <f t="shared" si="35"/>
        <v>0</v>
      </c>
      <c r="X168" s="58">
        <f>((H168*1)+(I168*2)+(J168*3)+(L168*4)+(M168*5)+(N168*6)+(P168*7)+(Q168*8)+(R168*9)+(T168*10)+(U168*11)+(V168*12))/F168</f>
        <v>6.384615384615385</v>
      </c>
      <c r="Y168" s="13">
        <f>S168+W168</f>
        <v>61.53846153846154</v>
      </c>
    </row>
    <row r="169" spans="1:25" x14ac:dyDescent="0.35">
      <c r="A169" s="35"/>
      <c r="B169" s="36"/>
      <c r="C169" s="65"/>
      <c r="D169" s="65"/>
      <c r="E169" s="65"/>
      <c r="F169" s="10">
        <f t="shared" si="31"/>
        <v>0</v>
      </c>
      <c r="G169" s="41"/>
      <c r="H169" s="37"/>
      <c r="I169" s="37"/>
      <c r="J169" s="37"/>
      <c r="K169" s="55" t="e">
        <f t="shared" si="32"/>
        <v>#DIV/0!</v>
      </c>
      <c r="L169" s="37"/>
      <c r="M169" s="37"/>
      <c r="N169" s="37"/>
      <c r="O169" s="11" t="e">
        <f t="shared" si="33"/>
        <v>#DIV/0!</v>
      </c>
      <c r="P169" s="37"/>
      <c r="Q169" s="37"/>
      <c r="R169" s="37"/>
      <c r="S169" s="11" t="e">
        <f t="shared" si="34"/>
        <v>#DIV/0!</v>
      </c>
      <c r="T169" s="37"/>
      <c r="U169" s="37"/>
      <c r="V169" s="37"/>
      <c r="W169" s="11" t="e">
        <f t="shared" si="35"/>
        <v>#DIV/0!</v>
      </c>
      <c r="X169" s="60">
        <f>X168-X167</f>
        <v>-1.538461538461533E-2</v>
      </c>
      <c r="Y169" s="61">
        <f>Y168-Y167</f>
        <v>8.2051282051282115</v>
      </c>
    </row>
    <row r="170" spans="1:25" x14ac:dyDescent="0.35">
      <c r="A170" s="35"/>
      <c r="B170" s="43" t="s">
        <v>67</v>
      </c>
      <c r="C170" s="44" t="s">
        <v>48</v>
      </c>
      <c r="D170" s="44">
        <v>8</v>
      </c>
      <c r="E170" s="44">
        <v>16</v>
      </c>
      <c r="F170" s="10">
        <f t="shared" si="31"/>
        <v>16</v>
      </c>
      <c r="G170" s="73" t="s">
        <v>63</v>
      </c>
      <c r="H170" s="62"/>
      <c r="I170" s="62">
        <v>1</v>
      </c>
      <c r="J170" s="62"/>
      <c r="K170" s="55">
        <f t="shared" si="32"/>
        <v>6.25</v>
      </c>
      <c r="L170" s="62"/>
      <c r="M170" s="62">
        <v>1</v>
      </c>
      <c r="N170" s="62">
        <v>1</v>
      </c>
      <c r="O170" s="11">
        <f t="shared" si="33"/>
        <v>12.5</v>
      </c>
      <c r="P170" s="62">
        <v>1</v>
      </c>
      <c r="Q170" s="62">
        <v>1</v>
      </c>
      <c r="R170" s="62">
        <v>6</v>
      </c>
      <c r="S170" s="11">
        <f t="shared" si="34"/>
        <v>50</v>
      </c>
      <c r="T170" s="62">
        <v>5</v>
      </c>
      <c r="U170" s="62"/>
      <c r="V170" s="62"/>
      <c r="W170" s="11">
        <f t="shared" si="35"/>
        <v>31.25</v>
      </c>
      <c r="X170" s="49">
        <f>((H170*1)+(I170*2)+(J170*3)+(L170*4)+(M170*5)+(N170*6)+(P170*7)+(Q170*8)+(R170*9)+(T170*10)+(U170*11)+(V170*12))/F170</f>
        <v>8.25</v>
      </c>
      <c r="Y170" s="50">
        <f>S170+W170</f>
        <v>81.25</v>
      </c>
    </row>
    <row r="171" spans="1:25" x14ac:dyDescent="0.35">
      <c r="A171" s="35"/>
      <c r="B171" s="36" t="s">
        <v>64</v>
      </c>
      <c r="C171" s="8" t="s">
        <v>46</v>
      </c>
      <c r="D171" s="8">
        <v>9</v>
      </c>
      <c r="E171" s="8">
        <v>17</v>
      </c>
      <c r="F171" s="10">
        <f t="shared" si="31"/>
        <v>17</v>
      </c>
      <c r="G171" s="36" t="s">
        <v>63</v>
      </c>
      <c r="H171" s="37"/>
      <c r="I171" s="37"/>
      <c r="J171" s="37"/>
      <c r="K171" s="55">
        <f t="shared" si="32"/>
        <v>0</v>
      </c>
      <c r="L171" s="52">
        <v>1</v>
      </c>
      <c r="M171" s="52">
        <v>1</v>
      </c>
      <c r="N171" s="52">
        <v>2</v>
      </c>
      <c r="O171" s="11">
        <f t="shared" si="33"/>
        <v>23.529411764705884</v>
      </c>
      <c r="P171" s="52">
        <v>2</v>
      </c>
      <c r="Q171" s="52">
        <v>5</v>
      </c>
      <c r="R171" s="52">
        <v>6</v>
      </c>
      <c r="S171" s="11">
        <f t="shared" si="34"/>
        <v>76.470588235294116</v>
      </c>
      <c r="T171" s="52"/>
      <c r="U171" s="52"/>
      <c r="V171" s="52"/>
      <c r="W171" s="11">
        <f t="shared" si="35"/>
        <v>0</v>
      </c>
      <c r="X171" s="53">
        <f>((H171*1)+(I171*2)+(J171*3)+(L171*4)+(M171*5)+(N171*6)+(P171*7)+(Q171*8)+(R171*9)+(T171*10)+(U171*11)+(V171*12))/F171</f>
        <v>7.5882352941176467</v>
      </c>
      <c r="Y171" s="54">
        <f>S171+W171</f>
        <v>76.470588235294116</v>
      </c>
    </row>
    <row r="172" spans="1:25" x14ac:dyDescent="0.35">
      <c r="A172" s="35"/>
      <c r="B172" s="27" t="s">
        <v>65</v>
      </c>
      <c r="C172" s="26" t="s">
        <v>42</v>
      </c>
      <c r="D172" s="26">
        <v>10</v>
      </c>
      <c r="E172" s="26">
        <v>9</v>
      </c>
      <c r="F172" s="10">
        <f t="shared" si="31"/>
        <v>9</v>
      </c>
      <c r="G172" s="27" t="s">
        <v>63</v>
      </c>
      <c r="H172" s="40"/>
      <c r="I172" s="40"/>
      <c r="J172" s="40"/>
      <c r="K172" s="55">
        <f t="shared" si="32"/>
        <v>0</v>
      </c>
      <c r="L172" s="40"/>
      <c r="M172" s="40"/>
      <c r="N172" s="40">
        <v>2</v>
      </c>
      <c r="O172" s="11">
        <f t="shared" si="33"/>
        <v>22.222222222222221</v>
      </c>
      <c r="P172" s="40"/>
      <c r="Q172" s="40">
        <v>4</v>
      </c>
      <c r="R172" s="40">
        <v>2</v>
      </c>
      <c r="S172" s="11">
        <f t="shared" si="34"/>
        <v>66.666666666666671</v>
      </c>
      <c r="T172" s="40">
        <v>1</v>
      </c>
      <c r="U172" s="40"/>
      <c r="V172" s="40"/>
      <c r="W172" s="11">
        <f t="shared" si="35"/>
        <v>11.111111111111111</v>
      </c>
      <c r="X172" s="29">
        <f>((H172*1)+(I172*2)+(J172*3)+(L172*4)+(M172*5)+(N172*6)+(P172*7)+(Q172*8)+(R172*9)+(T172*10)+(U172*11)+(V172*12))/F172</f>
        <v>8</v>
      </c>
      <c r="Y172" s="30">
        <f>S172+W172</f>
        <v>77.777777777777786</v>
      </c>
    </row>
    <row r="173" spans="1:25" x14ac:dyDescent="0.35">
      <c r="A173" s="35"/>
      <c r="B173" s="36" t="s">
        <v>71</v>
      </c>
      <c r="C173" s="19" t="s">
        <v>31</v>
      </c>
      <c r="D173" s="8">
        <v>11</v>
      </c>
      <c r="E173" s="8">
        <v>8</v>
      </c>
      <c r="F173" s="10">
        <f t="shared" si="31"/>
        <v>8</v>
      </c>
      <c r="G173" s="42" t="s">
        <v>59</v>
      </c>
      <c r="H173" s="31"/>
      <c r="I173" s="31"/>
      <c r="J173" s="31"/>
      <c r="K173" s="55">
        <f t="shared" si="32"/>
        <v>0</v>
      </c>
      <c r="L173" s="31"/>
      <c r="M173" s="31"/>
      <c r="N173" s="31">
        <v>1</v>
      </c>
      <c r="O173" s="11">
        <f t="shared" si="33"/>
        <v>12.5</v>
      </c>
      <c r="P173" s="31">
        <v>1</v>
      </c>
      <c r="Q173" s="31">
        <v>3</v>
      </c>
      <c r="R173" s="31">
        <v>2</v>
      </c>
      <c r="S173" s="11">
        <f t="shared" si="34"/>
        <v>75</v>
      </c>
      <c r="T173" s="31">
        <v>1</v>
      </c>
      <c r="U173" s="31"/>
      <c r="V173" s="31"/>
      <c r="W173" s="11">
        <f t="shared" si="35"/>
        <v>12.5</v>
      </c>
      <c r="X173" s="56">
        <f>((H173*1)+(I173*2)+(J173*3)+(L173*4)+(M173*5)+(N173*6)+(P173*7)+(Q173*8)+(R173*9)+(T173*10)+(U173*11)+(V173*12))/F173</f>
        <v>8.125</v>
      </c>
      <c r="Y173" s="59">
        <f>S173+W173</f>
        <v>87.5</v>
      </c>
    </row>
    <row r="174" spans="1:25" x14ac:dyDescent="0.35">
      <c r="A174" s="35"/>
      <c r="B174" s="36"/>
      <c r="C174" s="65"/>
      <c r="D174" s="65"/>
      <c r="E174" s="65"/>
      <c r="F174" s="10">
        <f t="shared" si="31"/>
        <v>0</v>
      </c>
      <c r="G174" s="41"/>
      <c r="H174" s="37"/>
      <c r="I174" s="37"/>
      <c r="J174" s="37"/>
      <c r="K174" s="55" t="e">
        <f t="shared" si="32"/>
        <v>#DIV/0!</v>
      </c>
      <c r="L174" s="37"/>
      <c r="M174" s="37"/>
      <c r="N174" s="37"/>
      <c r="O174" s="11" t="e">
        <f t="shared" si="33"/>
        <v>#DIV/0!</v>
      </c>
      <c r="P174" s="37"/>
      <c r="Q174" s="37"/>
      <c r="R174" s="37"/>
      <c r="S174" s="11" t="e">
        <f t="shared" si="34"/>
        <v>#DIV/0!</v>
      </c>
      <c r="T174" s="37"/>
      <c r="U174" s="37"/>
      <c r="V174" s="37"/>
      <c r="W174" s="11" t="e">
        <f t="shared" si="35"/>
        <v>#DIV/0!</v>
      </c>
      <c r="X174" s="60">
        <f>X173-X172</f>
        <v>0.125</v>
      </c>
      <c r="Y174" s="61">
        <f>Y173-Y172</f>
        <v>9.7222222222222143</v>
      </c>
    </row>
    <row r="175" spans="1:25" x14ac:dyDescent="0.35">
      <c r="A175" s="35"/>
      <c r="B175" s="36"/>
      <c r="C175" s="19" t="s">
        <v>31</v>
      </c>
      <c r="D175" s="8"/>
      <c r="E175" s="8"/>
      <c r="F175" s="10">
        <f t="shared" si="31"/>
        <v>0</v>
      </c>
      <c r="G175" s="42" t="s">
        <v>59</v>
      </c>
      <c r="H175" s="37"/>
      <c r="I175" s="37"/>
      <c r="J175" s="37"/>
      <c r="K175" s="55" t="e">
        <f t="shared" si="32"/>
        <v>#DIV/0!</v>
      </c>
      <c r="L175" s="52"/>
      <c r="M175" s="52"/>
      <c r="N175" s="52"/>
      <c r="O175" s="11" t="e">
        <f t="shared" si="33"/>
        <v>#DIV/0!</v>
      </c>
      <c r="P175" s="52"/>
      <c r="Q175" s="52"/>
      <c r="R175" s="52"/>
      <c r="S175" s="11" t="e">
        <f t="shared" si="34"/>
        <v>#DIV/0!</v>
      </c>
      <c r="T175" s="52"/>
      <c r="U175" s="52"/>
      <c r="V175" s="52"/>
      <c r="W175" s="11" t="e">
        <f t="shared" si="35"/>
        <v>#DIV/0!</v>
      </c>
      <c r="X175" s="56">
        <f>AVERAGE(X173,X167,X160,X151,X143,X137)</f>
        <v>7.181702898550725</v>
      </c>
      <c r="Y175" s="56">
        <f>AVERAGE(Y173,Y167,Y160,Y151,Y143,Y137)</f>
        <v>66.096445824706691</v>
      </c>
    </row>
    <row r="176" spans="1:25" x14ac:dyDescent="0.35">
      <c r="A176" s="35"/>
      <c r="B176" s="36"/>
      <c r="C176" s="21" t="s">
        <v>24</v>
      </c>
      <c r="D176" s="8"/>
      <c r="E176" s="8"/>
      <c r="F176" s="10">
        <f t="shared" si="31"/>
        <v>0</v>
      </c>
      <c r="G176" s="57" t="s">
        <v>59</v>
      </c>
      <c r="H176" s="37"/>
      <c r="I176" s="37"/>
      <c r="J176" s="37"/>
      <c r="K176" s="55" t="e">
        <f t="shared" si="32"/>
        <v>#DIV/0!</v>
      </c>
      <c r="L176" s="52"/>
      <c r="M176" s="52"/>
      <c r="N176" s="52"/>
      <c r="O176" s="11" t="e">
        <f t="shared" si="33"/>
        <v>#DIV/0!</v>
      </c>
      <c r="P176" s="52"/>
      <c r="Q176" s="52"/>
      <c r="R176" s="52"/>
      <c r="S176" s="11" t="e">
        <f t="shared" si="34"/>
        <v>#DIV/0!</v>
      </c>
      <c r="T176" s="52"/>
      <c r="U176" s="52"/>
      <c r="V176" s="52"/>
      <c r="W176" s="11" t="e">
        <f t="shared" si="35"/>
        <v>#DIV/0!</v>
      </c>
      <c r="X176" s="58">
        <f t="shared" ref="X176:Y178" si="38">AVERAGE(X168,X161,X152,X144,X138,X133)</f>
        <v>6.3607800856656693</v>
      </c>
      <c r="Y176" s="58">
        <f t="shared" si="38"/>
        <v>48.346241858827675</v>
      </c>
    </row>
    <row r="177" spans="1:25" x14ac:dyDescent="0.35">
      <c r="A177" s="35"/>
      <c r="B177" s="36"/>
      <c r="C177" s="21" t="s">
        <v>27</v>
      </c>
      <c r="D177" s="8"/>
      <c r="E177" s="8"/>
      <c r="F177" s="10"/>
      <c r="G177" s="57" t="s">
        <v>59</v>
      </c>
      <c r="H177" s="37"/>
      <c r="I177" s="37"/>
      <c r="J177" s="37"/>
      <c r="K177" s="55"/>
      <c r="L177" s="52"/>
      <c r="M177" s="52"/>
      <c r="N177" s="52"/>
      <c r="O177" s="11"/>
      <c r="P177" s="52"/>
      <c r="Q177" s="52"/>
      <c r="R177" s="52"/>
      <c r="S177" s="11"/>
      <c r="T177" s="52"/>
      <c r="U177" s="52"/>
      <c r="V177" s="52"/>
      <c r="W177" s="11"/>
      <c r="X177" s="58">
        <f t="shared" si="38"/>
        <v>5.6209560970430532</v>
      </c>
      <c r="Y177" s="58">
        <f t="shared" si="38"/>
        <v>50.599219620958756</v>
      </c>
    </row>
    <row r="178" spans="1:25" x14ac:dyDescent="0.35">
      <c r="A178" s="35"/>
      <c r="B178" s="36"/>
      <c r="C178" s="21" t="s">
        <v>29</v>
      </c>
      <c r="D178" s="8"/>
      <c r="E178" s="8"/>
      <c r="F178" s="10"/>
      <c r="G178" s="57" t="s">
        <v>59</v>
      </c>
      <c r="H178" s="37"/>
      <c r="I178" s="37"/>
      <c r="J178" s="37"/>
      <c r="K178" s="55"/>
      <c r="L178" s="52"/>
      <c r="M178" s="52"/>
      <c r="N178" s="52"/>
      <c r="O178" s="11"/>
      <c r="P178" s="52"/>
      <c r="Q178" s="52"/>
      <c r="R178" s="52"/>
      <c r="S178" s="11"/>
      <c r="T178" s="52"/>
      <c r="U178" s="52"/>
      <c r="V178" s="52"/>
      <c r="W178" s="11"/>
      <c r="X178" s="58">
        <f t="shared" si="38"/>
        <v>5.3608974358974359</v>
      </c>
      <c r="Y178" s="58">
        <f t="shared" si="38"/>
        <v>42.302350427350426</v>
      </c>
    </row>
    <row r="179" spans="1:25" x14ac:dyDescent="0.35">
      <c r="A179" s="35"/>
      <c r="B179" s="36"/>
      <c r="C179" s="8"/>
      <c r="D179" s="8"/>
      <c r="E179" s="8"/>
      <c r="F179" s="10">
        <f>H179+I179+J179+L179+M179+N179+P179+Q179+R179+T179+U179+V179</f>
        <v>0</v>
      </c>
      <c r="G179" s="36"/>
      <c r="H179" s="37"/>
      <c r="I179" s="37"/>
      <c r="J179" s="37"/>
      <c r="K179" s="55" t="e">
        <f>SUM(H179:J179)*100/E179</f>
        <v>#DIV/0!</v>
      </c>
      <c r="L179" s="52"/>
      <c r="M179" s="52"/>
      <c r="N179" s="52"/>
      <c r="O179" s="11" t="e">
        <f>SUM(L179:N179)*100/F179</f>
        <v>#DIV/0!</v>
      </c>
      <c r="P179" s="52"/>
      <c r="Q179" s="52"/>
      <c r="R179" s="52"/>
      <c r="S179" s="11" t="e">
        <f>SUM(P179:R179)*100/F179</f>
        <v>#DIV/0!</v>
      </c>
      <c r="T179" s="52"/>
      <c r="U179" s="52"/>
      <c r="V179" s="52"/>
      <c r="W179" s="11" t="e">
        <f>SUM(T179:V179)*100/F179</f>
        <v>#DIV/0!</v>
      </c>
      <c r="X179" s="60">
        <f>X178-X177</f>
        <v>-0.26005866114561726</v>
      </c>
      <c r="Y179" s="61">
        <f>Y178-Y177</f>
        <v>-8.2968691936083303</v>
      </c>
    </row>
    <row r="180" spans="1:25" x14ac:dyDescent="0.35">
      <c r="A180" s="35"/>
      <c r="B180" s="36" t="s">
        <v>72</v>
      </c>
      <c r="C180" s="21" t="s">
        <v>29</v>
      </c>
      <c r="D180" s="8" t="s">
        <v>36</v>
      </c>
      <c r="E180" s="8">
        <v>13</v>
      </c>
      <c r="F180" s="10">
        <v>13</v>
      </c>
      <c r="G180" s="57" t="s">
        <v>73</v>
      </c>
      <c r="H180" s="37"/>
      <c r="I180" s="37"/>
      <c r="J180" s="37"/>
      <c r="K180" s="55">
        <f>SUM(H180:J180)*100/E180</f>
        <v>0</v>
      </c>
      <c r="L180" s="52">
        <v>1</v>
      </c>
      <c r="M180" s="52">
        <v>2</v>
      </c>
      <c r="N180" s="52">
        <v>1</v>
      </c>
      <c r="O180" s="11">
        <f>SUM(L180:N180)*100/F180</f>
        <v>30.76923076923077</v>
      </c>
      <c r="P180" s="52">
        <v>2</v>
      </c>
      <c r="Q180" s="52">
        <v>1</v>
      </c>
      <c r="R180" s="52">
        <v>3</v>
      </c>
      <c r="S180" s="11">
        <f>SUM(P180:R180)*100/F180</f>
        <v>46.153846153846153</v>
      </c>
      <c r="T180" s="52">
        <v>2</v>
      </c>
      <c r="U180" s="52">
        <v>1</v>
      </c>
      <c r="V180" s="52"/>
      <c r="W180" s="11">
        <f>SUM(T180:V180)*100/F180</f>
        <v>23.076923076923077</v>
      </c>
      <c r="X180" s="58">
        <f>((H180*1)+(I180*2)+(J180*3)+(L180*4)+(M180*5)+(N180*6)+(P180*7)+(Q180*8)+(R180*9)+(T180*10)+(U180*11)+(V180*12))/F180</f>
        <v>7.6923076923076925</v>
      </c>
      <c r="Y180" s="13">
        <f>S180+W180</f>
        <v>69.230769230769226</v>
      </c>
    </row>
    <row r="181" spans="1:25" x14ac:dyDescent="0.35">
      <c r="A181" s="35"/>
      <c r="B181" s="36"/>
      <c r="C181" s="8"/>
      <c r="D181" s="8"/>
      <c r="E181" s="8"/>
      <c r="F181" s="10"/>
      <c r="G181" s="36"/>
      <c r="H181" s="37"/>
      <c r="I181" s="37"/>
      <c r="J181" s="37"/>
      <c r="K181" s="55"/>
      <c r="L181" s="52"/>
      <c r="M181" s="52"/>
      <c r="N181" s="52"/>
      <c r="O181" s="11"/>
      <c r="P181" s="52"/>
      <c r="Q181" s="52"/>
      <c r="R181" s="52"/>
      <c r="S181" s="11"/>
      <c r="T181" s="52"/>
      <c r="U181" s="52"/>
      <c r="V181" s="52"/>
      <c r="W181" s="11"/>
      <c r="X181" s="60"/>
      <c r="Y181" s="61"/>
    </row>
    <row r="182" spans="1:25" x14ac:dyDescent="0.35">
      <c r="A182" s="35"/>
      <c r="B182" s="36" t="s">
        <v>72</v>
      </c>
      <c r="C182" s="21" t="s">
        <v>29</v>
      </c>
      <c r="D182" s="8" t="s">
        <v>41</v>
      </c>
      <c r="E182" s="8">
        <v>15</v>
      </c>
      <c r="F182" s="10">
        <v>15</v>
      </c>
      <c r="G182" s="57" t="s">
        <v>73</v>
      </c>
      <c r="H182" s="37"/>
      <c r="I182" s="37"/>
      <c r="J182" s="37"/>
      <c r="K182" s="55">
        <f>SUM(H182:J182)*100/E182</f>
        <v>0</v>
      </c>
      <c r="L182" s="52">
        <v>1</v>
      </c>
      <c r="M182" s="52">
        <v>3</v>
      </c>
      <c r="N182" s="52">
        <v>3</v>
      </c>
      <c r="O182" s="11">
        <f>SUM(L182:N182)*100/F182</f>
        <v>46.666666666666664</v>
      </c>
      <c r="P182" s="52">
        <v>3</v>
      </c>
      <c r="Q182" s="52"/>
      <c r="R182" s="52">
        <v>1</v>
      </c>
      <c r="S182" s="11">
        <f>SUM(P182:R182)*100/F182</f>
        <v>26.666666666666668</v>
      </c>
      <c r="T182" s="52">
        <v>2</v>
      </c>
      <c r="U182" s="52">
        <v>2</v>
      </c>
      <c r="V182" s="52"/>
      <c r="W182" s="11">
        <f>SUM(T182:V182)*100/F182</f>
        <v>26.666666666666668</v>
      </c>
      <c r="X182" s="58">
        <f>((H182*1)+(I182*2)+(J182*3)+(L182*4)+(M182*5)+(N182*6)+(P182*7)+(Q182*8)+(R182*9)+(T182*10)+(U182*11)+(V182*12))/F182</f>
        <v>7.2666666666666666</v>
      </c>
      <c r="Y182" s="13">
        <f>S182+W182</f>
        <v>53.333333333333336</v>
      </c>
    </row>
    <row r="183" spans="1:25" x14ac:dyDescent="0.35">
      <c r="A183" s="35"/>
      <c r="B183" s="36"/>
      <c r="C183" s="8"/>
      <c r="D183" s="8"/>
      <c r="E183" s="8"/>
      <c r="F183" s="10"/>
      <c r="G183" s="36"/>
      <c r="H183" s="37"/>
      <c r="I183" s="37"/>
      <c r="J183" s="37"/>
      <c r="K183" s="55"/>
      <c r="L183" s="52"/>
      <c r="M183" s="52"/>
      <c r="N183" s="52"/>
      <c r="O183" s="11"/>
      <c r="P183" s="52"/>
      <c r="Q183" s="52"/>
      <c r="R183" s="52"/>
      <c r="S183" s="11"/>
      <c r="T183" s="52"/>
      <c r="U183" s="52"/>
      <c r="V183" s="52"/>
      <c r="W183" s="11"/>
      <c r="X183" s="60"/>
      <c r="Y183" s="61"/>
    </row>
    <row r="184" spans="1:25" x14ac:dyDescent="0.35">
      <c r="A184" s="35"/>
      <c r="B184" s="36" t="s">
        <v>72</v>
      </c>
      <c r="C184" s="8" t="s">
        <v>27</v>
      </c>
      <c r="D184" s="8">
        <v>6</v>
      </c>
      <c r="E184" s="8">
        <v>20</v>
      </c>
      <c r="F184" s="10">
        <f>H184+I184+J184+L184+M184+N184+P184+Q184+R184+T184+U184+V184</f>
        <v>20</v>
      </c>
      <c r="G184" s="36" t="s">
        <v>73</v>
      </c>
      <c r="H184" s="37"/>
      <c r="I184" s="37">
        <v>1</v>
      </c>
      <c r="J184" s="37">
        <v>2</v>
      </c>
      <c r="K184" s="55">
        <f>SUM(H184:J184)*100/E184</f>
        <v>15</v>
      </c>
      <c r="L184" s="52">
        <v>1</v>
      </c>
      <c r="M184" s="52">
        <v>4</v>
      </c>
      <c r="N184" s="52">
        <v>2</v>
      </c>
      <c r="O184" s="11">
        <f>SUM(L184:N184)*100/F184</f>
        <v>35</v>
      </c>
      <c r="P184" s="52">
        <v>3</v>
      </c>
      <c r="Q184" s="52">
        <v>2</v>
      </c>
      <c r="R184" s="52">
        <v>3</v>
      </c>
      <c r="S184" s="11">
        <f t="shared" ref="S184:S223" si="39">SUM(P184:R184)*100/F184</f>
        <v>40</v>
      </c>
      <c r="T184" s="52">
        <v>1</v>
      </c>
      <c r="U184" s="52">
        <v>1</v>
      </c>
      <c r="V184" s="52"/>
      <c r="W184" s="11">
        <f t="shared" ref="W184:W206" si="40">SUM(T184:V184)*100/F184</f>
        <v>10</v>
      </c>
      <c r="X184" s="58">
        <f>((H184*1)+(I184*2)+(J184*3)+(L184*4)+(M184*5)+(N184*6)+(P184*7)+(Q184*8)+(R184*9)+(T184*10)+(U184*11)+(V184*12))/F184</f>
        <v>6.45</v>
      </c>
      <c r="Y184" s="13">
        <f>S184+W184</f>
        <v>50</v>
      </c>
    </row>
    <row r="185" spans="1:25" x14ac:dyDescent="0.35">
      <c r="A185" s="35"/>
      <c r="B185" s="36" t="s">
        <v>72</v>
      </c>
      <c r="C185" s="8" t="s">
        <v>29</v>
      </c>
      <c r="D185" s="8">
        <v>7</v>
      </c>
      <c r="E185" s="8">
        <v>19</v>
      </c>
      <c r="F185" s="10">
        <v>19</v>
      </c>
      <c r="G185" s="36" t="s">
        <v>73</v>
      </c>
      <c r="H185" s="37"/>
      <c r="I185" s="37"/>
      <c r="J185" s="37">
        <v>3</v>
      </c>
      <c r="K185" s="55">
        <f>SUM(H185:J185)*100/E185</f>
        <v>15.789473684210526</v>
      </c>
      <c r="L185" s="52">
        <v>2</v>
      </c>
      <c r="M185" s="52">
        <v>1</v>
      </c>
      <c r="N185" s="52">
        <v>3</v>
      </c>
      <c r="O185" s="11">
        <f>SUM(L185:N185)*100/F185</f>
        <v>31.578947368421051</v>
      </c>
      <c r="P185" s="52"/>
      <c r="Q185" s="52">
        <v>1</v>
      </c>
      <c r="R185" s="52">
        <v>5</v>
      </c>
      <c r="S185" s="11">
        <f t="shared" si="39"/>
        <v>31.578947368421051</v>
      </c>
      <c r="T185" s="52">
        <v>3</v>
      </c>
      <c r="U185" s="52">
        <v>1</v>
      </c>
      <c r="V185" s="52"/>
      <c r="W185" s="11">
        <f t="shared" si="40"/>
        <v>21.05263157894737</v>
      </c>
      <c r="X185" s="58">
        <f>((H185*1)+(I185*2)+(J185*3)+(L185*4)+(M185*5)+(N185*6)+(P185*7)+(Q185*8)+(R185*9)+(T185*10)+(U185*11)+(V185*12))/F185</f>
        <v>7.0526315789473681</v>
      </c>
      <c r="Y185" s="13">
        <f>S185+W185</f>
        <v>52.631578947368425</v>
      </c>
    </row>
    <row r="186" spans="1:25" x14ac:dyDescent="0.35">
      <c r="A186" s="35"/>
      <c r="B186" s="36"/>
      <c r="C186" s="8"/>
      <c r="D186" s="8"/>
      <c r="E186" s="8"/>
      <c r="F186" s="10">
        <f>H186+I186+J186+L186+M186+N186+P186+Q186+R186+T186+U186+V186</f>
        <v>0</v>
      </c>
      <c r="G186" s="36"/>
      <c r="H186" s="37"/>
      <c r="I186" s="37"/>
      <c r="J186" s="37"/>
      <c r="K186" s="55" t="e">
        <f>SUM(H186:J186)*100/E186</f>
        <v>#DIV/0!</v>
      </c>
      <c r="L186" s="52"/>
      <c r="M186" s="52"/>
      <c r="N186" s="52"/>
      <c r="O186" s="11" t="e">
        <f>SUM(L186:N186)*100/F186</f>
        <v>#DIV/0!</v>
      </c>
      <c r="P186" s="52"/>
      <c r="Q186" s="52"/>
      <c r="R186" s="52"/>
      <c r="S186" s="11" t="e">
        <f t="shared" si="39"/>
        <v>#DIV/0!</v>
      </c>
      <c r="T186" s="52"/>
      <c r="U186" s="52"/>
      <c r="V186" s="52"/>
      <c r="W186" s="11" t="e">
        <f t="shared" si="40"/>
        <v>#DIV/0!</v>
      </c>
      <c r="X186" s="60">
        <f>X185-X184</f>
        <v>0.60263157894736796</v>
      </c>
      <c r="Y186" s="61">
        <f>Y185-Y184</f>
        <v>2.6315789473684248</v>
      </c>
    </row>
    <row r="187" spans="1:25" x14ac:dyDescent="0.35">
      <c r="A187" s="35"/>
      <c r="B187" s="36" t="s">
        <v>72</v>
      </c>
      <c r="C187" s="21" t="s">
        <v>24</v>
      </c>
      <c r="D187" s="8">
        <v>6</v>
      </c>
      <c r="E187" s="8">
        <v>19</v>
      </c>
      <c r="F187" s="10">
        <f>H187+I187+J187+L187+M187+N187+P187+Q187+R187+T187+U187+V187</f>
        <v>19</v>
      </c>
      <c r="G187" s="57" t="s">
        <v>73</v>
      </c>
      <c r="H187" s="37"/>
      <c r="I187" s="37">
        <v>3</v>
      </c>
      <c r="J187" s="37">
        <v>2</v>
      </c>
      <c r="K187" s="55">
        <f>SUM(H187:J187)*100/E187</f>
        <v>26.315789473684209</v>
      </c>
      <c r="L187" s="52">
        <v>1</v>
      </c>
      <c r="M187" s="52">
        <v>3</v>
      </c>
      <c r="N187" s="52">
        <v>1</v>
      </c>
      <c r="O187" s="11">
        <f>SUM(L187:N187)*100/F187</f>
        <v>26.315789473684209</v>
      </c>
      <c r="P187" s="52">
        <v>5</v>
      </c>
      <c r="Q187" s="52">
        <v>1</v>
      </c>
      <c r="R187" s="52">
        <v>1</v>
      </c>
      <c r="S187" s="11">
        <f t="shared" si="39"/>
        <v>36.842105263157897</v>
      </c>
      <c r="T187" s="52">
        <v>2</v>
      </c>
      <c r="U187" s="52"/>
      <c r="V187" s="52"/>
      <c r="W187" s="11">
        <f t="shared" si="40"/>
        <v>10.526315789473685</v>
      </c>
      <c r="X187" s="58">
        <f>((H187*1)+(I187*2)+(J187*3)+(L187*4)+(M187*5)+(N187*6)+(P187*7)+(Q187*8)+(R187*9)+(T187*10)+(U187*11)+(V187*12))/F187</f>
        <v>5.7368421052631575</v>
      </c>
      <c r="Y187" s="13">
        <f>S187+W187</f>
        <v>47.368421052631582</v>
      </c>
    </row>
    <row r="188" spans="1:25" x14ac:dyDescent="0.35">
      <c r="A188" s="35"/>
      <c r="B188" s="36" t="s">
        <v>72</v>
      </c>
      <c r="C188" s="21" t="s">
        <v>27</v>
      </c>
      <c r="D188" s="8">
        <v>7</v>
      </c>
      <c r="E188" s="8">
        <v>20</v>
      </c>
      <c r="F188" s="10">
        <f>H188+I188+J188+L188+M188+N188+P188+Q188+R188+T188+U188+V188</f>
        <v>20</v>
      </c>
      <c r="G188" s="57" t="s">
        <v>73</v>
      </c>
      <c r="H188" s="37"/>
      <c r="I188" s="37">
        <v>3</v>
      </c>
      <c r="J188" s="37">
        <v>3</v>
      </c>
      <c r="K188" s="55">
        <f>SUM(H188:J188)*100/E188</f>
        <v>30</v>
      </c>
      <c r="L188" s="52">
        <v>3</v>
      </c>
      <c r="M188" s="52">
        <v>5</v>
      </c>
      <c r="N188" s="52">
        <v>1</v>
      </c>
      <c r="O188" s="11">
        <f>SUM(L188:N188)*100/F188</f>
        <v>45</v>
      </c>
      <c r="P188" s="52"/>
      <c r="Q188" s="52">
        <v>3</v>
      </c>
      <c r="R188" s="52"/>
      <c r="S188" s="11">
        <f t="shared" si="39"/>
        <v>15</v>
      </c>
      <c r="T188" s="52">
        <v>2</v>
      </c>
      <c r="U188" s="52"/>
      <c r="V188" s="52"/>
      <c r="W188" s="11">
        <f t="shared" si="40"/>
        <v>10</v>
      </c>
      <c r="X188" s="58">
        <f>((H188*1)+(I188*2)+(J188*3)+(L188*4)+(M188*5)+(N188*6)+(P188*7)+(Q188*8)+(R188*9)+(T188*10)+(U188*11)+(V188*12))/F188</f>
        <v>5.0999999999999996</v>
      </c>
      <c r="Y188" s="13">
        <f>S188+W188</f>
        <v>25</v>
      </c>
    </row>
    <row r="189" spans="1:25" x14ac:dyDescent="0.35">
      <c r="A189" s="35"/>
      <c r="B189" s="36" t="s">
        <v>74</v>
      </c>
      <c r="C189" s="21" t="s">
        <v>29</v>
      </c>
      <c r="D189" s="8">
        <v>8</v>
      </c>
      <c r="E189" s="8">
        <v>20</v>
      </c>
      <c r="F189" s="10">
        <v>20</v>
      </c>
      <c r="G189" s="57" t="s">
        <v>73</v>
      </c>
      <c r="H189" s="37"/>
      <c r="I189" s="37">
        <v>1</v>
      </c>
      <c r="J189" s="37">
        <v>3</v>
      </c>
      <c r="K189" s="55"/>
      <c r="L189" s="52">
        <v>1</v>
      </c>
      <c r="M189" s="52">
        <v>4</v>
      </c>
      <c r="N189" s="52">
        <v>1</v>
      </c>
      <c r="O189" s="11"/>
      <c r="P189" s="52">
        <v>6</v>
      </c>
      <c r="Q189" s="52">
        <v>2</v>
      </c>
      <c r="R189" s="52"/>
      <c r="S189" s="11">
        <f t="shared" si="39"/>
        <v>40</v>
      </c>
      <c r="T189" s="52">
        <v>1</v>
      </c>
      <c r="U189" s="52">
        <v>1</v>
      </c>
      <c r="V189" s="52"/>
      <c r="W189" s="11">
        <f t="shared" si="40"/>
        <v>10</v>
      </c>
      <c r="X189" s="58">
        <f>((H189*1)+(I189*2)+(J189*3)+(L189*4)+(M189*5)+(N189*6)+(P189*7)+(Q189*8)+(R189*9)+(T189*10)+(U189*11)+(V189*12))/F189</f>
        <v>6</v>
      </c>
      <c r="Y189" s="13">
        <f>S189+W189</f>
        <v>50</v>
      </c>
    </row>
    <row r="190" spans="1:25" x14ac:dyDescent="0.35">
      <c r="A190" s="35"/>
      <c r="B190" s="36"/>
      <c r="C190" s="8"/>
      <c r="D190" s="8"/>
      <c r="E190" s="8"/>
      <c r="F190" s="10">
        <f>H190+I190+J190+L190+M190+N190+P190+Q190+R190+T190+U190+V190</f>
        <v>0</v>
      </c>
      <c r="G190" s="36"/>
      <c r="H190" s="37"/>
      <c r="I190" s="37"/>
      <c r="J190" s="37"/>
      <c r="K190" s="55" t="e">
        <f t="shared" ref="K190:K223" si="41">SUM(H190:J190)*100/E190</f>
        <v>#DIV/0!</v>
      </c>
      <c r="L190" s="52"/>
      <c r="M190" s="52"/>
      <c r="N190" s="52"/>
      <c r="O190" s="11" t="e">
        <f t="shared" ref="O190:O223" si="42">SUM(L190:N190)*100/F190</f>
        <v>#DIV/0!</v>
      </c>
      <c r="P190" s="52"/>
      <c r="Q190" s="52"/>
      <c r="R190" s="52"/>
      <c r="S190" s="11" t="e">
        <f t="shared" si="39"/>
        <v>#DIV/0!</v>
      </c>
      <c r="T190" s="52"/>
      <c r="U190" s="52"/>
      <c r="V190" s="52"/>
      <c r="W190" s="11" t="e">
        <f t="shared" si="40"/>
        <v>#DIV/0!</v>
      </c>
      <c r="X190" s="60">
        <f>X189-X188</f>
        <v>0.90000000000000036</v>
      </c>
      <c r="Y190" s="61">
        <f>Y189-Y188</f>
        <v>25</v>
      </c>
    </row>
    <row r="191" spans="1:25" x14ac:dyDescent="0.35">
      <c r="A191" s="35"/>
      <c r="B191" s="36" t="s">
        <v>72</v>
      </c>
      <c r="C191" s="19" t="s">
        <v>31</v>
      </c>
      <c r="D191" s="8">
        <v>6</v>
      </c>
      <c r="E191" s="8">
        <v>14</v>
      </c>
      <c r="F191" s="10">
        <f>H191+I191+J191+L191+M191+N191+P191+Q191+R191+T191+U191+V191</f>
        <v>14</v>
      </c>
      <c r="G191" s="42" t="s">
        <v>73</v>
      </c>
      <c r="H191" s="31"/>
      <c r="I191" s="31"/>
      <c r="J191" s="31">
        <v>4</v>
      </c>
      <c r="K191" s="55">
        <f t="shared" si="41"/>
        <v>28.571428571428573</v>
      </c>
      <c r="L191" s="31"/>
      <c r="M191" s="31">
        <v>2</v>
      </c>
      <c r="N191" s="31">
        <v>1</v>
      </c>
      <c r="O191" s="11">
        <f t="shared" si="42"/>
        <v>21.428571428571427</v>
      </c>
      <c r="P191" s="31">
        <v>2</v>
      </c>
      <c r="Q191" s="31">
        <v>1</v>
      </c>
      <c r="R191" s="31">
        <v>2</v>
      </c>
      <c r="S191" s="11">
        <f t="shared" si="39"/>
        <v>35.714285714285715</v>
      </c>
      <c r="T191" s="31">
        <v>2</v>
      </c>
      <c r="U191" s="31"/>
      <c r="V191" s="31"/>
      <c r="W191" s="11">
        <f t="shared" si="40"/>
        <v>14.285714285714286</v>
      </c>
      <c r="X191" s="56">
        <f>((H191*1)+(I191*2)+(J191*3)+(L191*4)+(M191*5)+(N191*6)+(P191*7)+(Q191*8)+(R191*9)+(T191*10)+(U191*11)+(V191*12))/F191</f>
        <v>6.2857142857142856</v>
      </c>
      <c r="Y191" s="59">
        <f>S191+W191</f>
        <v>50</v>
      </c>
    </row>
    <row r="192" spans="1:25" x14ac:dyDescent="0.35">
      <c r="A192" s="35"/>
      <c r="B192" s="36" t="s">
        <v>72</v>
      </c>
      <c r="C192" s="21" t="s">
        <v>24</v>
      </c>
      <c r="D192" s="8">
        <v>7</v>
      </c>
      <c r="E192" s="8">
        <v>13</v>
      </c>
      <c r="F192" s="10">
        <f>H192+I192+J192+L192+M192+N192+P192+Q192+R192+T192+U192+V192</f>
        <v>13</v>
      </c>
      <c r="G192" s="57" t="s">
        <v>73</v>
      </c>
      <c r="H192" s="31"/>
      <c r="I192" s="31"/>
      <c r="J192" s="31">
        <v>1</v>
      </c>
      <c r="K192" s="55">
        <f t="shared" si="41"/>
        <v>7.6923076923076925</v>
      </c>
      <c r="L192" s="31">
        <v>2</v>
      </c>
      <c r="M192" s="31">
        <v>2</v>
      </c>
      <c r="N192" s="31"/>
      <c r="O192" s="11">
        <f t="shared" si="42"/>
        <v>30.76923076923077</v>
      </c>
      <c r="P192" s="31">
        <v>4</v>
      </c>
      <c r="Q192" s="31">
        <v>1</v>
      </c>
      <c r="R192" s="31">
        <v>1</v>
      </c>
      <c r="S192" s="11">
        <f t="shared" si="39"/>
        <v>46.153846153846153</v>
      </c>
      <c r="T192" s="31">
        <v>1</v>
      </c>
      <c r="U192" s="31">
        <v>1</v>
      </c>
      <c r="V192" s="31"/>
      <c r="W192" s="11">
        <f t="shared" si="40"/>
        <v>15.384615384615385</v>
      </c>
      <c r="X192" s="58">
        <f>((H192*1)+(I192*2)+(J192*3)+(L192*4)+(M192*5)+(N192*6)+(P192*7)+(Q192*8)+(R192*9)+(T192*10)+(U192*11)+(V192*12))/F192</f>
        <v>6.6923076923076925</v>
      </c>
      <c r="Y192" s="13">
        <f>S192+W192</f>
        <v>61.53846153846154</v>
      </c>
    </row>
    <row r="193" spans="1:25" x14ac:dyDescent="0.35">
      <c r="A193" s="35"/>
      <c r="B193" s="36" t="s">
        <v>72</v>
      </c>
      <c r="C193" s="21" t="s">
        <v>27</v>
      </c>
      <c r="D193" s="8">
        <v>8</v>
      </c>
      <c r="E193" s="8">
        <v>14</v>
      </c>
      <c r="F193" s="10">
        <f>H193+I193+J193+L193+M193+N193+P193+Q193+R193+T193+U193+V193</f>
        <v>14</v>
      </c>
      <c r="G193" s="57" t="s">
        <v>73</v>
      </c>
      <c r="H193" s="31">
        <v>1</v>
      </c>
      <c r="I193" s="31">
        <v>1</v>
      </c>
      <c r="J193" s="31">
        <v>1</v>
      </c>
      <c r="K193" s="55">
        <f t="shared" si="41"/>
        <v>21.428571428571427</v>
      </c>
      <c r="L193" s="31">
        <v>1</v>
      </c>
      <c r="M193" s="31">
        <v>4</v>
      </c>
      <c r="N193" s="31">
        <v>3</v>
      </c>
      <c r="O193" s="11">
        <f t="shared" si="42"/>
        <v>57.142857142857146</v>
      </c>
      <c r="P193" s="31"/>
      <c r="Q193" s="31"/>
      <c r="R193" s="31"/>
      <c r="S193" s="11">
        <f t="shared" si="39"/>
        <v>0</v>
      </c>
      <c r="T193" s="31">
        <v>3</v>
      </c>
      <c r="U193" s="31"/>
      <c r="V193" s="31"/>
      <c r="W193" s="11">
        <f t="shared" si="40"/>
        <v>21.428571428571427</v>
      </c>
      <c r="X193" s="58">
        <f>((H193*1)+(I193*2)+(J193*3)+(L193*4)+(M193*5)+(N193*6)+(P193*7)+(Q193*8)+(R193*9)+(T193*10)+(U193*11)+(V193*12))/F193</f>
        <v>5.5714285714285712</v>
      </c>
      <c r="Y193" s="13">
        <f>S193+W193</f>
        <v>21.428571428571427</v>
      </c>
    </row>
    <row r="194" spans="1:25" x14ac:dyDescent="0.35">
      <c r="A194" s="35"/>
      <c r="B194" s="36" t="s">
        <v>72</v>
      </c>
      <c r="C194" s="21" t="s">
        <v>29</v>
      </c>
      <c r="D194" s="8">
        <v>9</v>
      </c>
      <c r="E194" s="8">
        <v>13</v>
      </c>
      <c r="F194" s="10">
        <v>13</v>
      </c>
      <c r="G194" s="57" t="s">
        <v>73</v>
      </c>
      <c r="H194" s="31">
        <v>1</v>
      </c>
      <c r="I194" s="31"/>
      <c r="J194" s="31">
        <v>2</v>
      </c>
      <c r="K194" s="55">
        <f t="shared" si="41"/>
        <v>23.076923076923077</v>
      </c>
      <c r="L194" s="31"/>
      <c r="M194" s="31">
        <v>4</v>
      </c>
      <c r="N194" s="31"/>
      <c r="O194" s="11">
        <f t="shared" si="42"/>
        <v>30.76923076923077</v>
      </c>
      <c r="P194" s="31">
        <v>3</v>
      </c>
      <c r="Q194" s="31"/>
      <c r="R194" s="31">
        <v>1</v>
      </c>
      <c r="S194" s="11">
        <f t="shared" si="39"/>
        <v>30.76923076923077</v>
      </c>
      <c r="T194" s="31">
        <v>2</v>
      </c>
      <c r="U194" s="31"/>
      <c r="V194" s="31"/>
      <c r="W194" s="11">
        <f t="shared" si="40"/>
        <v>15.384615384615385</v>
      </c>
      <c r="X194" s="58">
        <f>((H194*1)+(I194*2)+(J194*3)+(L194*4)+(M194*5)+(N194*6)+(P194*7)+(Q194*8)+(R194*9)+(T194*10)+(U194*11)+(V194*12))/F194</f>
        <v>5.9230769230769234</v>
      </c>
      <c r="Y194" s="13">
        <f>S194+W194</f>
        <v>46.153846153846153</v>
      </c>
    </row>
    <row r="195" spans="1:25" x14ac:dyDescent="0.35">
      <c r="A195" s="35"/>
      <c r="B195" s="41"/>
      <c r="C195" s="15"/>
      <c r="D195" s="15"/>
      <c r="E195" s="15"/>
      <c r="F195" s="10">
        <f>H195+I195+J195+L195+M195+N195+P195+Q195+R195+T195+U195+V195</f>
        <v>0</v>
      </c>
      <c r="G195" s="41"/>
      <c r="H195" s="20"/>
      <c r="I195" s="20"/>
      <c r="J195" s="31"/>
      <c r="K195" s="55" t="e">
        <f t="shared" si="41"/>
        <v>#DIV/0!</v>
      </c>
      <c r="L195" s="31"/>
      <c r="M195" s="31"/>
      <c r="N195" s="31"/>
      <c r="O195" s="11" t="e">
        <f t="shared" si="42"/>
        <v>#DIV/0!</v>
      </c>
      <c r="P195" s="31"/>
      <c r="Q195" s="31"/>
      <c r="R195" s="31"/>
      <c r="S195" s="11" t="e">
        <f t="shared" si="39"/>
        <v>#DIV/0!</v>
      </c>
      <c r="T195" s="31"/>
      <c r="U195" s="31"/>
      <c r="V195" s="31"/>
      <c r="W195" s="11" t="e">
        <f t="shared" si="40"/>
        <v>#DIV/0!</v>
      </c>
      <c r="X195" s="60">
        <f>X194-X193</f>
        <v>0.35164835164835218</v>
      </c>
      <c r="Y195" s="60">
        <f>Y194-Y193</f>
        <v>24.725274725274726</v>
      </c>
    </row>
    <row r="196" spans="1:25" x14ac:dyDescent="0.35">
      <c r="A196" s="35"/>
      <c r="B196" s="27" t="s">
        <v>72</v>
      </c>
      <c r="C196" s="26" t="s">
        <v>42</v>
      </c>
      <c r="D196" s="26">
        <v>6</v>
      </c>
      <c r="E196" s="26">
        <v>23</v>
      </c>
      <c r="F196" s="10">
        <f>H196+I196+J196+L196+M196+N196+P196+Q196+R196+T196+U196+V196</f>
        <v>23</v>
      </c>
      <c r="G196" s="74" t="s">
        <v>75</v>
      </c>
      <c r="H196" s="40">
        <v>1</v>
      </c>
      <c r="I196" s="40">
        <v>1</v>
      </c>
      <c r="J196" s="40">
        <v>4</v>
      </c>
      <c r="K196" s="55">
        <f t="shared" si="41"/>
        <v>26.086956521739129</v>
      </c>
      <c r="L196" s="40">
        <v>2</v>
      </c>
      <c r="M196" s="40">
        <v>5</v>
      </c>
      <c r="N196" s="40">
        <v>3</v>
      </c>
      <c r="O196" s="11">
        <f t="shared" si="42"/>
        <v>43.478260869565219</v>
      </c>
      <c r="P196" s="40">
        <v>1</v>
      </c>
      <c r="Q196" s="40">
        <v>0</v>
      </c>
      <c r="R196" s="40">
        <v>1</v>
      </c>
      <c r="S196" s="11">
        <f t="shared" si="39"/>
        <v>8.695652173913043</v>
      </c>
      <c r="T196" s="40">
        <v>2</v>
      </c>
      <c r="U196" s="40">
        <v>3</v>
      </c>
      <c r="V196" s="40"/>
      <c r="W196" s="11">
        <f t="shared" si="40"/>
        <v>21.739130434782609</v>
      </c>
      <c r="X196" s="29">
        <f>((H196*1)+(I196*2)+(J196*3)+(L196*4)+(M196*5)+(N196*6)+(P196*7)+(Q196*8)+(R196*9)+(T196*10)+(U196*11)+(V196*12))/F196</f>
        <v>5.8695652173913047</v>
      </c>
      <c r="Y196" s="30">
        <f>S196+W196</f>
        <v>30.434782608695652</v>
      </c>
    </row>
    <row r="197" spans="1:25" x14ac:dyDescent="0.35">
      <c r="A197" s="35"/>
      <c r="B197" s="41" t="s">
        <v>72</v>
      </c>
      <c r="C197" s="19" t="s">
        <v>31</v>
      </c>
      <c r="D197" s="8">
        <v>7</v>
      </c>
      <c r="E197" s="8">
        <v>23</v>
      </c>
      <c r="F197" s="10">
        <f>H197+I197+J197+L197+M197+N197+P197+Q197+R197+T197+U197+V197</f>
        <v>23</v>
      </c>
      <c r="G197" s="42" t="s">
        <v>73</v>
      </c>
      <c r="H197" s="31"/>
      <c r="I197" s="31">
        <v>3</v>
      </c>
      <c r="J197" s="31">
        <v>2</v>
      </c>
      <c r="K197" s="55">
        <f t="shared" si="41"/>
        <v>21.739130434782609</v>
      </c>
      <c r="L197" s="31">
        <v>2</v>
      </c>
      <c r="M197" s="31">
        <v>5</v>
      </c>
      <c r="N197" s="31">
        <v>2</v>
      </c>
      <c r="O197" s="11">
        <f t="shared" si="42"/>
        <v>39.130434782608695</v>
      </c>
      <c r="P197" s="31"/>
      <c r="Q197" s="31">
        <v>2</v>
      </c>
      <c r="R197" s="31">
        <v>4</v>
      </c>
      <c r="S197" s="11">
        <f t="shared" si="39"/>
        <v>26.086956521739129</v>
      </c>
      <c r="T197" s="31">
        <v>3</v>
      </c>
      <c r="U197" s="31"/>
      <c r="V197" s="31"/>
      <c r="W197" s="11">
        <f t="shared" si="40"/>
        <v>13.043478260869565</v>
      </c>
      <c r="X197" s="56">
        <f>((H197*1)+(I197*2)+(J197*3)+(L197*4)+(M197*5)+(N197*6)+(P197*7)+(Q197*8)+(R197*9)+(T197*10)+(U197*11)+(V197*12))/F197</f>
        <v>6.0434782608695654</v>
      </c>
      <c r="Y197" s="59">
        <f>S197+W197</f>
        <v>39.130434782608695</v>
      </c>
    </row>
    <row r="198" spans="1:25" x14ac:dyDescent="0.35">
      <c r="A198" s="35"/>
      <c r="B198" s="41" t="s">
        <v>72</v>
      </c>
      <c r="C198" s="21" t="s">
        <v>24</v>
      </c>
      <c r="D198" s="8">
        <v>8</v>
      </c>
      <c r="E198" s="8">
        <v>23</v>
      </c>
      <c r="F198" s="10">
        <f>H198+I198+J198+L198+M198+N198+P198+Q198+R198+T198+U198+V198</f>
        <v>23</v>
      </c>
      <c r="G198" s="57" t="s">
        <v>73</v>
      </c>
      <c r="H198" s="31"/>
      <c r="I198" s="31">
        <v>3</v>
      </c>
      <c r="J198" s="31">
        <v>4</v>
      </c>
      <c r="K198" s="55">
        <f t="shared" si="41"/>
        <v>30.434782608695652</v>
      </c>
      <c r="L198" s="31">
        <v>4</v>
      </c>
      <c r="M198" s="31">
        <v>1</v>
      </c>
      <c r="N198" s="31">
        <v>3</v>
      </c>
      <c r="O198" s="11">
        <f t="shared" si="42"/>
        <v>34.782608695652172</v>
      </c>
      <c r="P198" s="31">
        <v>1</v>
      </c>
      <c r="Q198" s="31">
        <v>2</v>
      </c>
      <c r="R198" s="31">
        <v>5</v>
      </c>
      <c r="S198" s="11">
        <f t="shared" si="39"/>
        <v>34.782608695652172</v>
      </c>
      <c r="T198" s="31"/>
      <c r="U198" s="31"/>
      <c r="V198" s="31"/>
      <c r="W198" s="11">
        <f t="shared" si="40"/>
        <v>0</v>
      </c>
      <c r="X198" s="58">
        <f>((H198*1)+(I198*2)+(J198*3)+(L198*4)+(M198*5)+(N198*6)+(P198*7)+(Q198*8)+(R198*9)+(T198*10)+(U198*11)+(V198*12))/F198</f>
        <v>5.4347826086956523</v>
      </c>
      <c r="Y198" s="13">
        <f>S198+W198</f>
        <v>34.782608695652172</v>
      </c>
    </row>
    <row r="199" spans="1:25" x14ac:dyDescent="0.35">
      <c r="A199" s="35"/>
      <c r="B199" s="41" t="s">
        <v>72</v>
      </c>
      <c r="C199" s="21" t="s">
        <v>27</v>
      </c>
      <c r="D199" s="8">
        <v>9</v>
      </c>
      <c r="E199" s="8">
        <v>23</v>
      </c>
      <c r="F199" s="10">
        <f>H199+I199+J199+L199+M199+N199+P199+Q199+R199+T199+U199+V199</f>
        <v>23</v>
      </c>
      <c r="G199" s="57" t="s">
        <v>73</v>
      </c>
      <c r="H199" s="31">
        <v>2</v>
      </c>
      <c r="I199" s="31">
        <v>1</v>
      </c>
      <c r="J199" s="31">
        <v>4</v>
      </c>
      <c r="K199" s="55">
        <f t="shared" si="41"/>
        <v>30.434782608695652</v>
      </c>
      <c r="L199" s="31">
        <v>2</v>
      </c>
      <c r="M199" s="31">
        <v>6</v>
      </c>
      <c r="N199" s="31">
        <v>3</v>
      </c>
      <c r="O199" s="11">
        <f t="shared" si="42"/>
        <v>47.826086956521742</v>
      </c>
      <c r="P199" s="31">
        <v>4</v>
      </c>
      <c r="Q199" s="31"/>
      <c r="R199" s="31">
        <v>1</v>
      </c>
      <c r="S199" s="11">
        <f t="shared" si="39"/>
        <v>21.739130434782609</v>
      </c>
      <c r="T199" s="31"/>
      <c r="U199" s="31"/>
      <c r="V199" s="31"/>
      <c r="W199" s="11">
        <f t="shared" si="40"/>
        <v>0</v>
      </c>
      <c r="X199" s="58">
        <f>((H199*1)+(I199*2)+(J199*3)+(L199*4)+(M199*5)+(N199*6)+(P199*7)+(Q199*8)+(R199*9)+(T199*10)+(U199*11)+(V199*12))/F199</f>
        <v>4.7391304347826084</v>
      </c>
      <c r="Y199" s="13">
        <f>S199+W199</f>
        <v>21.739130434782609</v>
      </c>
    </row>
    <row r="200" spans="1:25" x14ac:dyDescent="0.35">
      <c r="A200" s="35"/>
      <c r="B200" s="41" t="s">
        <v>72</v>
      </c>
      <c r="C200" s="21" t="s">
        <v>29</v>
      </c>
      <c r="D200" s="8">
        <v>10</v>
      </c>
      <c r="E200" s="8">
        <v>12</v>
      </c>
      <c r="F200" s="10">
        <v>12</v>
      </c>
      <c r="G200" s="57" t="s">
        <v>73</v>
      </c>
      <c r="H200" s="31"/>
      <c r="I200" s="31">
        <v>3</v>
      </c>
      <c r="J200" s="31"/>
      <c r="K200" s="55">
        <f t="shared" si="41"/>
        <v>25</v>
      </c>
      <c r="L200" s="31">
        <v>1</v>
      </c>
      <c r="M200" s="31">
        <v>3</v>
      </c>
      <c r="N200" s="31">
        <v>1</v>
      </c>
      <c r="O200" s="11">
        <f t="shared" si="42"/>
        <v>41.666666666666664</v>
      </c>
      <c r="P200" s="31">
        <v>4</v>
      </c>
      <c r="Q200" s="31"/>
      <c r="R200" s="31"/>
      <c r="S200" s="11">
        <f t="shared" si="39"/>
        <v>33.333333333333336</v>
      </c>
      <c r="T200" s="31"/>
      <c r="U200" s="31"/>
      <c r="V200" s="31"/>
      <c r="W200" s="11">
        <f t="shared" si="40"/>
        <v>0</v>
      </c>
      <c r="X200" s="58">
        <f>((H200*1)+(I200*2)+(J200*3)+(L200*4)+(M200*5)+(N200*6)+(P200*7)+(Q200*8)+(R200*9)+(T200*10)+(U200*11)+(V200*12))/F200</f>
        <v>4.916666666666667</v>
      </c>
      <c r="Y200" s="13">
        <f>S200+W200</f>
        <v>33.333333333333336</v>
      </c>
    </row>
    <row r="201" spans="1:25" x14ac:dyDescent="0.35">
      <c r="A201" s="35"/>
      <c r="B201" s="41"/>
      <c r="C201" s="15"/>
      <c r="D201" s="15"/>
      <c r="E201" s="15"/>
      <c r="F201" s="10">
        <f t="shared" ref="F201:F206" si="43">H201+I201+J201+L201+M201+N201+P201+Q201+R201+T201+U201+V201</f>
        <v>0</v>
      </c>
      <c r="G201" s="41"/>
      <c r="H201" s="20"/>
      <c r="I201" s="20"/>
      <c r="J201" s="20"/>
      <c r="K201" s="55" t="e">
        <f t="shared" si="41"/>
        <v>#DIV/0!</v>
      </c>
      <c r="L201" s="20"/>
      <c r="M201" s="20"/>
      <c r="N201" s="20"/>
      <c r="O201" s="11" t="e">
        <f t="shared" si="42"/>
        <v>#DIV/0!</v>
      </c>
      <c r="P201" s="20"/>
      <c r="Q201" s="20"/>
      <c r="R201" s="20"/>
      <c r="S201" s="11" t="e">
        <f t="shared" si="39"/>
        <v>#DIV/0!</v>
      </c>
      <c r="T201" s="20"/>
      <c r="U201" s="20"/>
      <c r="V201" s="20"/>
      <c r="W201" s="11" t="e">
        <f t="shared" si="40"/>
        <v>#DIV/0!</v>
      </c>
      <c r="X201" s="60">
        <f>X200-X199</f>
        <v>0.17753623188405854</v>
      </c>
      <c r="Y201" s="60">
        <f>Y200-Y199</f>
        <v>11.594202898550726</v>
      </c>
    </row>
    <row r="202" spans="1:25" x14ac:dyDescent="0.35">
      <c r="A202" s="35"/>
      <c r="B202" s="36" t="s">
        <v>76</v>
      </c>
      <c r="C202" s="8" t="s">
        <v>46</v>
      </c>
      <c r="D202" s="8">
        <v>6</v>
      </c>
      <c r="E202" s="8">
        <v>21</v>
      </c>
      <c r="F202" s="10">
        <f t="shared" si="43"/>
        <v>21</v>
      </c>
      <c r="G202" s="36" t="s">
        <v>73</v>
      </c>
      <c r="H202" s="37">
        <v>1</v>
      </c>
      <c r="I202" s="37">
        <v>1</v>
      </c>
      <c r="J202" s="37">
        <v>2</v>
      </c>
      <c r="K202" s="55">
        <f t="shared" si="41"/>
        <v>19.047619047619047</v>
      </c>
      <c r="L202" s="52">
        <v>2</v>
      </c>
      <c r="M202" s="52">
        <v>1</v>
      </c>
      <c r="N202" s="52">
        <v>4</v>
      </c>
      <c r="O202" s="11">
        <f t="shared" si="42"/>
        <v>33.333333333333336</v>
      </c>
      <c r="P202" s="52">
        <v>2</v>
      </c>
      <c r="Q202" s="52">
        <v>4</v>
      </c>
      <c r="R202" s="52">
        <v>2</v>
      </c>
      <c r="S202" s="11">
        <f t="shared" si="39"/>
        <v>38.095238095238095</v>
      </c>
      <c r="T202" s="52">
        <v>1</v>
      </c>
      <c r="U202" s="52">
        <v>1</v>
      </c>
      <c r="V202" s="52"/>
      <c r="W202" s="11">
        <f t="shared" si="40"/>
        <v>9.5238095238095237</v>
      </c>
      <c r="X202" s="53">
        <f t="shared" ref="X202:X207" si="44">((H202*1)+(I202*2)+(J202*3)+(L202*4)+(M202*5)+(N202*6)+(P202*7)+(Q202*8)+(R202*9)+(T202*10)+(U202*11)+(V202*12))/F202</f>
        <v>6.2380952380952381</v>
      </c>
      <c r="Y202" s="54">
        <f t="shared" ref="Y202:Y207" si="45">S202+W202</f>
        <v>47.61904761904762</v>
      </c>
    </row>
    <row r="203" spans="1:25" x14ac:dyDescent="0.35">
      <c r="A203" s="35"/>
      <c r="B203" s="27" t="s">
        <v>72</v>
      </c>
      <c r="C203" s="26" t="s">
        <v>42</v>
      </c>
      <c r="D203" s="26">
        <v>7</v>
      </c>
      <c r="E203" s="26">
        <v>20</v>
      </c>
      <c r="F203" s="10">
        <f t="shared" si="43"/>
        <v>20</v>
      </c>
      <c r="G203" s="27" t="s">
        <v>73</v>
      </c>
      <c r="H203" s="40"/>
      <c r="I203" s="40">
        <v>3</v>
      </c>
      <c r="J203" s="40">
        <v>3</v>
      </c>
      <c r="K203" s="55">
        <f t="shared" si="41"/>
        <v>30</v>
      </c>
      <c r="L203" s="40">
        <v>4</v>
      </c>
      <c r="M203" s="40">
        <v>1</v>
      </c>
      <c r="N203" s="40">
        <v>3</v>
      </c>
      <c r="O203" s="11">
        <f t="shared" si="42"/>
        <v>40</v>
      </c>
      <c r="P203" s="40">
        <v>0</v>
      </c>
      <c r="Q203" s="40">
        <v>3</v>
      </c>
      <c r="R203" s="40">
        <v>1</v>
      </c>
      <c r="S203" s="11">
        <f t="shared" si="39"/>
        <v>20</v>
      </c>
      <c r="T203" s="40">
        <v>2</v>
      </c>
      <c r="U203" s="40"/>
      <c r="V203" s="40"/>
      <c r="W203" s="11">
        <f t="shared" si="40"/>
        <v>10</v>
      </c>
      <c r="X203" s="29">
        <f t="shared" si="44"/>
        <v>5.35</v>
      </c>
      <c r="Y203" s="30">
        <f t="shared" si="45"/>
        <v>30</v>
      </c>
    </row>
    <row r="204" spans="1:25" x14ac:dyDescent="0.35">
      <c r="A204" s="35"/>
      <c r="B204" s="27" t="s">
        <v>72</v>
      </c>
      <c r="C204" s="19" t="s">
        <v>31</v>
      </c>
      <c r="D204" s="8">
        <v>8</v>
      </c>
      <c r="E204" s="8">
        <v>20</v>
      </c>
      <c r="F204" s="10">
        <f t="shared" si="43"/>
        <v>20</v>
      </c>
      <c r="G204" s="42" t="s">
        <v>73</v>
      </c>
      <c r="H204" s="31"/>
      <c r="I204" s="31">
        <v>5</v>
      </c>
      <c r="J204" s="31">
        <v>5</v>
      </c>
      <c r="K204" s="55">
        <f t="shared" si="41"/>
        <v>50</v>
      </c>
      <c r="L204" s="31"/>
      <c r="M204" s="31"/>
      <c r="N204" s="31">
        <v>1</v>
      </c>
      <c r="O204" s="11">
        <f t="shared" si="42"/>
        <v>5</v>
      </c>
      <c r="P204" s="31">
        <v>2</v>
      </c>
      <c r="Q204" s="31">
        <v>6</v>
      </c>
      <c r="R204" s="31">
        <v>1</v>
      </c>
      <c r="S204" s="11">
        <f t="shared" si="39"/>
        <v>45</v>
      </c>
      <c r="T204" s="31"/>
      <c r="U204" s="31"/>
      <c r="V204" s="31"/>
      <c r="W204" s="11">
        <f t="shared" si="40"/>
        <v>0</v>
      </c>
      <c r="X204" s="56">
        <f t="shared" si="44"/>
        <v>5.0999999999999996</v>
      </c>
      <c r="Y204" s="59">
        <f t="shared" si="45"/>
        <v>45</v>
      </c>
    </row>
    <row r="205" spans="1:25" x14ac:dyDescent="0.35">
      <c r="A205" s="35"/>
      <c r="B205" s="27" t="s">
        <v>72</v>
      </c>
      <c r="C205" s="21" t="s">
        <v>24</v>
      </c>
      <c r="D205" s="8">
        <v>9</v>
      </c>
      <c r="E205" s="8">
        <v>20</v>
      </c>
      <c r="F205" s="10">
        <f t="shared" si="43"/>
        <v>20</v>
      </c>
      <c r="G205" s="57" t="s">
        <v>73</v>
      </c>
      <c r="H205" s="31"/>
      <c r="I205" s="31">
        <v>1</v>
      </c>
      <c r="J205" s="31">
        <v>2</v>
      </c>
      <c r="K205" s="55">
        <f t="shared" si="41"/>
        <v>15</v>
      </c>
      <c r="L205" s="31">
        <v>3</v>
      </c>
      <c r="M205" s="31">
        <v>6</v>
      </c>
      <c r="N205" s="31">
        <v>1</v>
      </c>
      <c r="O205" s="11">
        <f t="shared" si="42"/>
        <v>50</v>
      </c>
      <c r="P205" s="31">
        <v>1</v>
      </c>
      <c r="Q205" s="31">
        <v>5</v>
      </c>
      <c r="R205" s="31">
        <v>1</v>
      </c>
      <c r="S205" s="11">
        <f t="shared" si="39"/>
        <v>35</v>
      </c>
      <c r="T205" s="31"/>
      <c r="U205" s="31"/>
      <c r="V205" s="31"/>
      <c r="W205" s="11">
        <f t="shared" si="40"/>
        <v>0</v>
      </c>
      <c r="X205" s="58">
        <f t="shared" si="44"/>
        <v>5.6</v>
      </c>
      <c r="Y205" s="13">
        <f t="shared" si="45"/>
        <v>35</v>
      </c>
    </row>
    <row r="206" spans="1:25" x14ac:dyDescent="0.35">
      <c r="A206" s="35"/>
      <c r="B206" s="27" t="s">
        <v>72</v>
      </c>
      <c r="C206" s="21" t="s">
        <v>27</v>
      </c>
      <c r="D206" s="8">
        <v>10</v>
      </c>
      <c r="E206" s="8">
        <v>12</v>
      </c>
      <c r="F206" s="10">
        <f t="shared" si="43"/>
        <v>12</v>
      </c>
      <c r="G206" s="57" t="s">
        <v>73</v>
      </c>
      <c r="H206" s="31"/>
      <c r="I206" s="31"/>
      <c r="J206" s="31">
        <v>1</v>
      </c>
      <c r="K206" s="55">
        <f t="shared" si="41"/>
        <v>8.3333333333333339</v>
      </c>
      <c r="L206" s="31">
        <v>1</v>
      </c>
      <c r="M206" s="31">
        <v>2</v>
      </c>
      <c r="N206" s="31">
        <v>4</v>
      </c>
      <c r="O206" s="11">
        <f t="shared" si="42"/>
        <v>58.333333333333336</v>
      </c>
      <c r="P206" s="31">
        <v>1</v>
      </c>
      <c r="Q206" s="31"/>
      <c r="R206" s="31">
        <v>3</v>
      </c>
      <c r="S206" s="11">
        <f t="shared" si="39"/>
        <v>33.333333333333336</v>
      </c>
      <c r="T206" s="31"/>
      <c r="U206" s="31"/>
      <c r="V206" s="31"/>
      <c r="W206" s="11">
        <f t="shared" si="40"/>
        <v>0</v>
      </c>
      <c r="X206" s="58">
        <f t="shared" si="44"/>
        <v>6.25</v>
      </c>
      <c r="Y206" s="13">
        <f t="shared" si="45"/>
        <v>33.333333333333336</v>
      </c>
    </row>
    <row r="207" spans="1:25" x14ac:dyDescent="0.35">
      <c r="A207" s="35"/>
      <c r="B207" s="27" t="s">
        <v>72</v>
      </c>
      <c r="C207" s="21" t="s">
        <v>29</v>
      </c>
      <c r="D207" s="8">
        <v>11</v>
      </c>
      <c r="E207" s="8">
        <v>12</v>
      </c>
      <c r="F207" s="10">
        <v>12</v>
      </c>
      <c r="G207" s="57" t="s">
        <v>73</v>
      </c>
      <c r="H207" s="31"/>
      <c r="I207" s="31"/>
      <c r="J207" s="31"/>
      <c r="K207" s="55">
        <f t="shared" si="41"/>
        <v>0</v>
      </c>
      <c r="L207" s="31">
        <v>4</v>
      </c>
      <c r="M207" s="31">
        <v>3</v>
      </c>
      <c r="N207" s="31"/>
      <c r="O207" s="11">
        <f t="shared" si="42"/>
        <v>58.333333333333336</v>
      </c>
      <c r="P207" s="31">
        <v>2</v>
      </c>
      <c r="Q207" s="31">
        <v>2</v>
      </c>
      <c r="R207" s="31">
        <v>1</v>
      </c>
      <c r="S207" s="11">
        <f t="shared" si="39"/>
        <v>41.666666666666664</v>
      </c>
      <c r="T207" s="31"/>
      <c r="U207" s="31"/>
      <c r="V207" s="31"/>
      <c r="W207" s="11"/>
      <c r="X207" s="58">
        <f t="shared" si="44"/>
        <v>5.833333333333333</v>
      </c>
      <c r="Y207" s="13">
        <f t="shared" si="45"/>
        <v>41.666666666666664</v>
      </c>
    </row>
    <row r="208" spans="1:25" x14ac:dyDescent="0.35">
      <c r="A208" s="35"/>
      <c r="B208" s="41"/>
      <c r="C208" s="15"/>
      <c r="D208" s="15"/>
      <c r="E208" s="15"/>
      <c r="F208" s="10">
        <f t="shared" ref="F208:F223" si="46">H208+I208+J208+L208+M208+N208+P208+Q208+R208+T208+U208+V208</f>
        <v>0</v>
      </c>
      <c r="G208" s="41"/>
      <c r="H208" s="20"/>
      <c r="I208" s="20"/>
      <c r="J208" s="20"/>
      <c r="K208" s="55" t="e">
        <f t="shared" si="41"/>
        <v>#DIV/0!</v>
      </c>
      <c r="L208" s="20"/>
      <c r="M208" s="20"/>
      <c r="N208" s="20"/>
      <c r="O208" s="11" t="e">
        <f t="shared" si="42"/>
        <v>#DIV/0!</v>
      </c>
      <c r="P208" s="20"/>
      <c r="Q208" s="20"/>
      <c r="R208" s="20"/>
      <c r="S208" s="11" t="e">
        <f t="shared" si="39"/>
        <v>#DIV/0!</v>
      </c>
      <c r="T208" s="20"/>
      <c r="U208" s="20"/>
      <c r="V208" s="20"/>
      <c r="W208" s="11" t="e">
        <f t="shared" ref="W208:W223" si="47">SUM(T208:V208)*100/F208</f>
        <v>#DIV/0!</v>
      </c>
      <c r="X208" s="60">
        <f>X207-X206</f>
        <v>-0.41666666666666696</v>
      </c>
      <c r="Y208" s="60">
        <f>Y207-Y206</f>
        <v>8.3333333333333286</v>
      </c>
    </row>
    <row r="209" spans="1:25" x14ac:dyDescent="0.35">
      <c r="A209" s="35"/>
      <c r="B209" s="43" t="s">
        <v>76</v>
      </c>
      <c r="C209" s="44" t="s">
        <v>48</v>
      </c>
      <c r="D209" s="44">
        <v>6</v>
      </c>
      <c r="E209" s="44">
        <v>22</v>
      </c>
      <c r="F209" s="10">
        <f t="shared" si="46"/>
        <v>22</v>
      </c>
      <c r="G209" s="73" t="s">
        <v>73</v>
      </c>
      <c r="H209" s="62"/>
      <c r="I209" s="62">
        <v>1</v>
      </c>
      <c r="J209" s="62">
        <v>2</v>
      </c>
      <c r="K209" s="55">
        <f t="shared" si="41"/>
        <v>13.636363636363637</v>
      </c>
      <c r="L209" s="62">
        <v>2</v>
      </c>
      <c r="M209" s="62">
        <v>4</v>
      </c>
      <c r="N209" s="62">
        <v>2</v>
      </c>
      <c r="O209" s="11">
        <f t="shared" si="42"/>
        <v>36.363636363636367</v>
      </c>
      <c r="P209" s="62">
        <v>3</v>
      </c>
      <c r="Q209" s="62">
        <v>3</v>
      </c>
      <c r="R209" s="62"/>
      <c r="S209" s="11">
        <f t="shared" si="39"/>
        <v>27.272727272727273</v>
      </c>
      <c r="T209" s="62">
        <v>4</v>
      </c>
      <c r="U209" s="62">
        <v>1</v>
      </c>
      <c r="V209" s="62"/>
      <c r="W209" s="11">
        <f t="shared" si="47"/>
        <v>22.727272727272727</v>
      </c>
      <c r="X209" s="49">
        <f t="shared" ref="X209:X214" si="48">((H209*1)+(I209*2)+(J209*3)+(L209*4)+(M209*5)+(N209*6)+(P209*7)+(Q209*8)+(R209*9)+(T209*10)+(U209*11)+(V209*12))/F209</f>
        <v>6.5454545454545459</v>
      </c>
      <c r="Y209" s="50">
        <f t="shared" ref="Y209:Y214" si="49">S209+W209</f>
        <v>50</v>
      </c>
    </row>
    <row r="210" spans="1:25" x14ac:dyDescent="0.35">
      <c r="A210" s="35"/>
      <c r="B210" s="36" t="s">
        <v>76</v>
      </c>
      <c r="C210" s="8" t="s">
        <v>46</v>
      </c>
      <c r="D210" s="8">
        <v>7</v>
      </c>
      <c r="E210" s="8">
        <v>21</v>
      </c>
      <c r="F210" s="10">
        <f t="shared" si="46"/>
        <v>21</v>
      </c>
      <c r="G210" s="36" t="s">
        <v>73</v>
      </c>
      <c r="H210" s="37"/>
      <c r="I210" s="37">
        <v>1</v>
      </c>
      <c r="J210" s="37">
        <v>3</v>
      </c>
      <c r="K210" s="55">
        <f t="shared" si="41"/>
        <v>19.047619047619047</v>
      </c>
      <c r="L210" s="52">
        <v>3</v>
      </c>
      <c r="M210" s="52">
        <v>2</v>
      </c>
      <c r="N210" s="52">
        <v>2</v>
      </c>
      <c r="O210" s="11">
        <f t="shared" si="42"/>
        <v>33.333333333333336</v>
      </c>
      <c r="P210" s="52">
        <v>5</v>
      </c>
      <c r="Q210" s="52"/>
      <c r="R210" s="52">
        <v>2</v>
      </c>
      <c r="S210" s="11">
        <f t="shared" si="39"/>
        <v>33.333333333333336</v>
      </c>
      <c r="T210" s="52">
        <v>2</v>
      </c>
      <c r="U210" s="52"/>
      <c r="V210" s="52">
        <v>1</v>
      </c>
      <c r="W210" s="11">
        <f t="shared" si="47"/>
        <v>14.285714285714286</v>
      </c>
      <c r="X210" s="53">
        <f t="shared" si="48"/>
        <v>6.1904761904761907</v>
      </c>
      <c r="Y210" s="54">
        <f t="shared" si="49"/>
        <v>47.61904761904762</v>
      </c>
    </row>
    <row r="211" spans="1:25" x14ac:dyDescent="0.35">
      <c r="A211" s="35"/>
      <c r="B211" s="27" t="s">
        <v>76</v>
      </c>
      <c r="C211" s="26" t="s">
        <v>42</v>
      </c>
      <c r="D211" s="26">
        <v>8</v>
      </c>
      <c r="E211" s="26">
        <v>20</v>
      </c>
      <c r="F211" s="10">
        <f t="shared" si="46"/>
        <v>20</v>
      </c>
      <c r="G211" s="27" t="s">
        <v>73</v>
      </c>
      <c r="H211" s="40"/>
      <c r="I211" s="40"/>
      <c r="J211" s="40">
        <v>2</v>
      </c>
      <c r="K211" s="55">
        <f t="shared" si="41"/>
        <v>10</v>
      </c>
      <c r="L211" s="40">
        <v>2</v>
      </c>
      <c r="M211" s="40">
        <v>3</v>
      </c>
      <c r="N211" s="40">
        <v>4</v>
      </c>
      <c r="O211" s="11">
        <f t="shared" si="42"/>
        <v>45</v>
      </c>
      <c r="P211" s="40">
        <v>3</v>
      </c>
      <c r="Q211" s="40"/>
      <c r="R211" s="40">
        <v>2</v>
      </c>
      <c r="S211" s="11">
        <f t="shared" si="39"/>
        <v>25</v>
      </c>
      <c r="T211" s="40">
        <v>4</v>
      </c>
      <c r="U211" s="40"/>
      <c r="V211" s="40"/>
      <c r="W211" s="11">
        <f t="shared" si="47"/>
        <v>20</v>
      </c>
      <c r="X211" s="29">
        <f t="shared" si="48"/>
        <v>6.6</v>
      </c>
      <c r="Y211" s="30">
        <f t="shared" si="49"/>
        <v>45</v>
      </c>
    </row>
    <row r="212" spans="1:25" x14ac:dyDescent="0.35">
      <c r="A212" s="35"/>
      <c r="B212" s="41" t="s">
        <v>76</v>
      </c>
      <c r="C212" s="19" t="s">
        <v>31</v>
      </c>
      <c r="D212" s="8">
        <v>9</v>
      </c>
      <c r="E212" s="8">
        <v>20</v>
      </c>
      <c r="F212" s="10">
        <f t="shared" si="46"/>
        <v>20</v>
      </c>
      <c r="G212" s="42" t="s">
        <v>73</v>
      </c>
      <c r="H212" s="31">
        <v>1</v>
      </c>
      <c r="I212" s="31"/>
      <c r="J212" s="31"/>
      <c r="K212" s="55">
        <f t="shared" si="41"/>
        <v>5</v>
      </c>
      <c r="L212" s="31">
        <v>3</v>
      </c>
      <c r="M212" s="31">
        <v>4</v>
      </c>
      <c r="N212" s="31">
        <v>2</v>
      </c>
      <c r="O212" s="11">
        <f t="shared" si="42"/>
        <v>45</v>
      </c>
      <c r="P212" s="31">
        <v>3</v>
      </c>
      <c r="Q212" s="31">
        <v>1</v>
      </c>
      <c r="R212" s="31">
        <v>3</v>
      </c>
      <c r="S212" s="11">
        <f t="shared" si="39"/>
        <v>35</v>
      </c>
      <c r="T212" s="31">
        <v>3</v>
      </c>
      <c r="U212" s="31"/>
      <c r="V212" s="31"/>
      <c r="W212" s="11">
        <f t="shared" si="47"/>
        <v>15</v>
      </c>
      <c r="X212" s="56">
        <f t="shared" si="48"/>
        <v>6.55</v>
      </c>
      <c r="Y212" s="59">
        <f t="shared" si="49"/>
        <v>50</v>
      </c>
    </row>
    <row r="213" spans="1:25" x14ac:dyDescent="0.35">
      <c r="A213" s="35"/>
      <c r="B213" s="41" t="s">
        <v>72</v>
      </c>
      <c r="C213" s="21" t="s">
        <v>24</v>
      </c>
      <c r="D213" s="8">
        <v>10</v>
      </c>
      <c r="E213" s="8">
        <v>13</v>
      </c>
      <c r="F213" s="10">
        <f t="shared" si="46"/>
        <v>13</v>
      </c>
      <c r="G213" s="57" t="s">
        <v>73</v>
      </c>
      <c r="H213" s="31"/>
      <c r="I213" s="31"/>
      <c r="J213" s="31"/>
      <c r="K213" s="55">
        <f t="shared" si="41"/>
        <v>0</v>
      </c>
      <c r="L213" s="31">
        <v>3</v>
      </c>
      <c r="M213" s="31"/>
      <c r="N213" s="31">
        <v>3</v>
      </c>
      <c r="O213" s="11">
        <f t="shared" si="42"/>
        <v>46.153846153846153</v>
      </c>
      <c r="P213" s="31">
        <v>1</v>
      </c>
      <c r="Q213" s="31">
        <v>1</v>
      </c>
      <c r="R213" s="31">
        <v>3</v>
      </c>
      <c r="S213" s="11">
        <f t="shared" si="39"/>
        <v>38.46153846153846</v>
      </c>
      <c r="T213" s="31">
        <v>2</v>
      </c>
      <c r="U213" s="31"/>
      <c r="V213" s="31"/>
      <c r="W213" s="11">
        <f t="shared" si="47"/>
        <v>15.384615384615385</v>
      </c>
      <c r="X213" s="58">
        <f t="shared" si="48"/>
        <v>7.0769230769230766</v>
      </c>
      <c r="Y213" s="13">
        <f t="shared" si="49"/>
        <v>53.846153846153847</v>
      </c>
    </row>
    <row r="214" spans="1:25" x14ac:dyDescent="0.35">
      <c r="A214" s="35"/>
      <c r="B214" s="41" t="s">
        <v>77</v>
      </c>
      <c r="C214" s="21" t="s">
        <v>27</v>
      </c>
      <c r="D214" s="8">
        <v>11</v>
      </c>
      <c r="E214" s="8">
        <v>13</v>
      </c>
      <c r="F214" s="10">
        <f t="shared" si="46"/>
        <v>13</v>
      </c>
      <c r="G214" s="57" t="s">
        <v>73</v>
      </c>
      <c r="H214" s="31"/>
      <c r="I214" s="31"/>
      <c r="J214" s="31">
        <v>4</v>
      </c>
      <c r="K214" s="55">
        <f t="shared" si="41"/>
        <v>30.76923076923077</v>
      </c>
      <c r="L214" s="31">
        <v>1</v>
      </c>
      <c r="M214" s="31">
        <v>3</v>
      </c>
      <c r="N214" s="31">
        <v>1</v>
      </c>
      <c r="O214" s="11">
        <f t="shared" si="42"/>
        <v>38.46153846153846</v>
      </c>
      <c r="P214" s="31">
        <v>2</v>
      </c>
      <c r="Q214" s="31"/>
      <c r="R214" s="31">
        <v>1</v>
      </c>
      <c r="S214" s="11">
        <f t="shared" si="39"/>
        <v>23.076923076923077</v>
      </c>
      <c r="T214" s="31">
        <v>1</v>
      </c>
      <c r="U214" s="31"/>
      <c r="V214" s="31"/>
      <c r="W214" s="11">
        <f t="shared" si="47"/>
        <v>7.6923076923076925</v>
      </c>
      <c r="X214" s="58">
        <f t="shared" si="48"/>
        <v>5.384615384615385</v>
      </c>
      <c r="Y214" s="13">
        <f t="shared" si="49"/>
        <v>30.76923076923077</v>
      </c>
    </row>
    <row r="215" spans="1:25" x14ac:dyDescent="0.35">
      <c r="A215" s="35"/>
      <c r="B215" s="36"/>
      <c r="C215" s="15"/>
      <c r="D215" s="15"/>
      <c r="E215" s="15"/>
      <c r="F215" s="10">
        <f t="shared" si="46"/>
        <v>0</v>
      </c>
      <c r="G215" s="41"/>
      <c r="H215" s="20"/>
      <c r="I215" s="20"/>
      <c r="J215" s="20"/>
      <c r="K215" s="55" t="e">
        <f t="shared" si="41"/>
        <v>#DIV/0!</v>
      </c>
      <c r="L215" s="20"/>
      <c r="M215" s="20"/>
      <c r="N215" s="20"/>
      <c r="O215" s="11" t="e">
        <f t="shared" si="42"/>
        <v>#DIV/0!</v>
      </c>
      <c r="P215" s="20"/>
      <c r="Q215" s="20"/>
      <c r="R215" s="20"/>
      <c r="S215" s="11" t="e">
        <f t="shared" si="39"/>
        <v>#DIV/0!</v>
      </c>
      <c r="T215" s="20"/>
      <c r="U215" s="20"/>
      <c r="V215" s="20"/>
      <c r="W215" s="11" t="e">
        <f t="shared" si="47"/>
        <v>#DIV/0!</v>
      </c>
      <c r="X215" s="60">
        <f>X214-X213</f>
        <v>-1.6923076923076916</v>
      </c>
      <c r="Y215" s="60">
        <f>Y214-Y213</f>
        <v>-23.076923076923077</v>
      </c>
    </row>
    <row r="216" spans="1:25" x14ac:dyDescent="0.35">
      <c r="A216" s="35"/>
      <c r="B216" s="43" t="s">
        <v>76</v>
      </c>
      <c r="C216" s="44" t="s">
        <v>48</v>
      </c>
      <c r="D216" s="44">
        <v>7</v>
      </c>
      <c r="E216" s="44">
        <v>25</v>
      </c>
      <c r="F216" s="10">
        <f t="shared" si="46"/>
        <v>25</v>
      </c>
      <c r="G216" s="73" t="s">
        <v>73</v>
      </c>
      <c r="H216" s="62"/>
      <c r="I216" s="62">
        <v>2</v>
      </c>
      <c r="J216" s="62">
        <v>2</v>
      </c>
      <c r="K216" s="55">
        <f t="shared" si="41"/>
        <v>16</v>
      </c>
      <c r="L216" s="62">
        <v>1</v>
      </c>
      <c r="M216" s="62">
        <v>2</v>
      </c>
      <c r="N216" s="62">
        <v>5</v>
      </c>
      <c r="O216" s="11">
        <f t="shared" si="42"/>
        <v>32</v>
      </c>
      <c r="P216" s="62">
        <v>4</v>
      </c>
      <c r="Q216" s="62">
        <v>4</v>
      </c>
      <c r="R216" s="62">
        <v>1</v>
      </c>
      <c r="S216" s="11">
        <f t="shared" si="39"/>
        <v>36</v>
      </c>
      <c r="T216" s="62">
        <v>4</v>
      </c>
      <c r="U216" s="62"/>
      <c r="V216" s="62"/>
      <c r="W216" s="11">
        <f t="shared" si="47"/>
        <v>16</v>
      </c>
      <c r="X216" s="49">
        <f>((H216*1)+(I216*2)+(J216*3)+(L216*4)+(M216*5)+(N216*6)+(P216*7)+(Q216*8)+(R216*9)+(T216*10)+(U216*11)+(V216*12))/F216</f>
        <v>6.52</v>
      </c>
      <c r="Y216" s="50">
        <f>S216+W216</f>
        <v>52</v>
      </c>
    </row>
    <row r="217" spans="1:25" x14ac:dyDescent="0.35">
      <c r="A217" s="35"/>
      <c r="B217" s="36" t="s">
        <v>76</v>
      </c>
      <c r="C217" s="8" t="s">
        <v>46</v>
      </c>
      <c r="D217" s="8">
        <v>8</v>
      </c>
      <c r="E217" s="8">
        <v>25</v>
      </c>
      <c r="F217" s="10">
        <f t="shared" si="46"/>
        <v>25</v>
      </c>
      <c r="G217" s="36" t="s">
        <v>73</v>
      </c>
      <c r="H217" s="37"/>
      <c r="I217" s="37">
        <v>3</v>
      </c>
      <c r="J217" s="37">
        <v>2</v>
      </c>
      <c r="K217" s="55">
        <f t="shared" si="41"/>
        <v>20</v>
      </c>
      <c r="L217" s="52">
        <v>4</v>
      </c>
      <c r="M217" s="52">
        <v>3</v>
      </c>
      <c r="N217" s="52">
        <v>2</v>
      </c>
      <c r="O217" s="11">
        <f t="shared" si="42"/>
        <v>36</v>
      </c>
      <c r="P217" s="52">
        <v>3</v>
      </c>
      <c r="Q217" s="52">
        <v>5</v>
      </c>
      <c r="R217" s="52">
        <v>2</v>
      </c>
      <c r="S217" s="11">
        <f t="shared" si="39"/>
        <v>40</v>
      </c>
      <c r="T217" s="52">
        <v>1</v>
      </c>
      <c r="U217" s="52"/>
      <c r="V217" s="52"/>
      <c r="W217" s="11">
        <f t="shared" si="47"/>
        <v>4</v>
      </c>
      <c r="X217" s="53">
        <f>((H217*1)+(I217*2)+(J217*3)+(L217*4)+(M217*5)+(N217*6)+(P217*7)+(Q217*8)+(R217*9)+(T217*10)+(U217*11)+(V217*12))/F217</f>
        <v>5.76</v>
      </c>
      <c r="Y217" s="54">
        <f>S217+W217</f>
        <v>44</v>
      </c>
    </row>
    <row r="218" spans="1:25" x14ac:dyDescent="0.35">
      <c r="A218" s="35"/>
      <c r="B218" s="27" t="s">
        <v>76</v>
      </c>
      <c r="C218" s="26" t="s">
        <v>42</v>
      </c>
      <c r="D218" s="26">
        <v>9</v>
      </c>
      <c r="E218" s="26">
        <v>24</v>
      </c>
      <c r="F218" s="10">
        <f t="shared" si="46"/>
        <v>24</v>
      </c>
      <c r="G218" s="27" t="s">
        <v>73</v>
      </c>
      <c r="H218" s="40">
        <v>1</v>
      </c>
      <c r="I218" s="40">
        <v>1</v>
      </c>
      <c r="J218" s="40">
        <v>3</v>
      </c>
      <c r="K218" s="55">
        <f t="shared" si="41"/>
        <v>20.833333333333332</v>
      </c>
      <c r="L218" s="40">
        <v>3</v>
      </c>
      <c r="M218" s="40">
        <v>2</v>
      </c>
      <c r="N218" s="40">
        <v>4</v>
      </c>
      <c r="O218" s="11">
        <f t="shared" si="42"/>
        <v>37.5</v>
      </c>
      <c r="P218" s="40">
        <v>2</v>
      </c>
      <c r="Q218" s="40">
        <v>4</v>
      </c>
      <c r="R218" s="40">
        <v>3</v>
      </c>
      <c r="S218" s="11">
        <f t="shared" si="39"/>
        <v>37.5</v>
      </c>
      <c r="T218" s="40">
        <v>1</v>
      </c>
      <c r="U218" s="40">
        <v>0</v>
      </c>
      <c r="V218" s="40">
        <v>0</v>
      </c>
      <c r="W218" s="11">
        <f t="shared" si="47"/>
        <v>4.166666666666667</v>
      </c>
      <c r="X218" s="29">
        <f>((H218*1)+(I218*2)+(J218*3)+(L218*4)+(M218*5)+(N218*6)+(P218*7)+(Q218*8)+(R218*9)+(T218*10)+(U218*11)+(V218*12))/F218</f>
        <v>5.875</v>
      </c>
      <c r="Y218" s="30">
        <f>S218+W218</f>
        <v>41.666666666666664</v>
      </c>
    </row>
    <row r="219" spans="1:25" x14ac:dyDescent="0.35">
      <c r="A219" s="35"/>
      <c r="B219" s="41" t="s">
        <v>76</v>
      </c>
      <c r="C219" s="19" t="s">
        <v>31</v>
      </c>
      <c r="D219" s="8">
        <v>10</v>
      </c>
      <c r="E219" s="8">
        <v>15</v>
      </c>
      <c r="F219" s="10">
        <f t="shared" si="46"/>
        <v>15</v>
      </c>
      <c r="G219" s="42" t="s">
        <v>73</v>
      </c>
      <c r="H219" s="31">
        <v>1</v>
      </c>
      <c r="I219" s="31">
        <v>1</v>
      </c>
      <c r="J219" s="31">
        <v>1</v>
      </c>
      <c r="K219" s="55">
        <f t="shared" si="41"/>
        <v>20</v>
      </c>
      <c r="L219" s="31">
        <v>1</v>
      </c>
      <c r="M219" s="31">
        <v>3</v>
      </c>
      <c r="N219" s="31">
        <v>2</v>
      </c>
      <c r="O219" s="11">
        <f t="shared" si="42"/>
        <v>40</v>
      </c>
      <c r="P219" s="31"/>
      <c r="Q219" s="31">
        <v>2</v>
      </c>
      <c r="R219" s="31">
        <v>2</v>
      </c>
      <c r="S219" s="11">
        <f t="shared" si="39"/>
        <v>26.666666666666668</v>
      </c>
      <c r="T219" s="31">
        <v>2</v>
      </c>
      <c r="U219" s="31"/>
      <c r="V219" s="31"/>
      <c r="W219" s="11">
        <f t="shared" si="47"/>
        <v>13.333333333333334</v>
      </c>
      <c r="X219" s="56">
        <f>((H219*1)+(I219*2)+(J219*3)+(L219*4)+(M219*5)+(N219*6)+(P219*7)+(Q219*8)+(R219*9)+(T219*10)+(U219*11)+(V219*12))/F219</f>
        <v>6.0666666666666664</v>
      </c>
      <c r="Y219" s="59">
        <f>S219+W219</f>
        <v>40</v>
      </c>
    </row>
    <row r="220" spans="1:25" x14ac:dyDescent="0.35">
      <c r="A220" s="35"/>
      <c r="B220" s="41" t="s">
        <v>72</v>
      </c>
      <c r="C220" s="21" t="s">
        <v>24</v>
      </c>
      <c r="D220" s="8">
        <v>11</v>
      </c>
      <c r="E220" s="8">
        <v>13</v>
      </c>
      <c r="F220" s="10">
        <f t="shared" si="46"/>
        <v>13</v>
      </c>
      <c r="G220" s="57" t="s">
        <v>73</v>
      </c>
      <c r="H220" s="31"/>
      <c r="I220" s="31"/>
      <c r="J220" s="31">
        <v>1</v>
      </c>
      <c r="K220" s="55">
        <f t="shared" si="41"/>
        <v>7.6923076923076925</v>
      </c>
      <c r="L220" s="31"/>
      <c r="M220" s="31">
        <v>2</v>
      </c>
      <c r="N220" s="31">
        <v>2</v>
      </c>
      <c r="O220" s="11">
        <f t="shared" si="42"/>
        <v>30.76923076923077</v>
      </c>
      <c r="P220" s="31">
        <v>2</v>
      </c>
      <c r="Q220" s="31">
        <v>3</v>
      </c>
      <c r="R220" s="31">
        <v>3</v>
      </c>
      <c r="S220" s="11">
        <f t="shared" si="39"/>
        <v>61.53846153846154</v>
      </c>
      <c r="T220" s="31"/>
      <c r="U220" s="31"/>
      <c r="V220" s="31"/>
      <c r="W220" s="11">
        <f t="shared" si="47"/>
        <v>0</v>
      </c>
      <c r="X220" s="58">
        <f>((H220*1)+(I220*2)+(J220*3)+(L220*4)+(M220*5)+(N220*6)+(P220*7)+(Q220*8)+(R220*9)+(T220*10)+(U220*11)+(V220*12))/F220</f>
        <v>6.9230769230769234</v>
      </c>
      <c r="Y220" s="13">
        <f>S220+W220</f>
        <v>61.53846153846154</v>
      </c>
    </row>
    <row r="221" spans="1:25" x14ac:dyDescent="0.35">
      <c r="A221" s="35"/>
      <c r="B221" s="36"/>
      <c r="C221" s="15"/>
      <c r="D221" s="15"/>
      <c r="E221" s="15"/>
      <c r="F221" s="10">
        <f t="shared" si="46"/>
        <v>0</v>
      </c>
      <c r="G221" s="41"/>
      <c r="H221" s="20"/>
      <c r="I221" s="20"/>
      <c r="J221" s="20"/>
      <c r="K221" s="55" t="e">
        <f t="shared" si="41"/>
        <v>#DIV/0!</v>
      </c>
      <c r="L221" s="20"/>
      <c r="M221" s="20"/>
      <c r="N221" s="20"/>
      <c r="O221" s="11" t="e">
        <f t="shared" si="42"/>
        <v>#DIV/0!</v>
      </c>
      <c r="P221" s="20"/>
      <c r="Q221" s="20"/>
      <c r="R221" s="20"/>
      <c r="S221" s="11" t="e">
        <f t="shared" si="39"/>
        <v>#DIV/0!</v>
      </c>
      <c r="T221" s="20"/>
      <c r="U221" s="20"/>
      <c r="V221" s="20"/>
      <c r="W221" s="11" t="e">
        <f t="shared" si="47"/>
        <v>#DIV/0!</v>
      </c>
      <c r="X221" s="60">
        <f>X220-X219</f>
        <v>0.85641025641025692</v>
      </c>
      <c r="Y221" s="60">
        <f>Y220-Y219</f>
        <v>21.53846153846154</v>
      </c>
    </row>
    <row r="222" spans="1:25" x14ac:dyDescent="0.35">
      <c r="A222" s="35"/>
      <c r="B222" s="41"/>
      <c r="C222" s="19" t="s">
        <v>31</v>
      </c>
      <c r="D222" s="15"/>
      <c r="E222" s="15"/>
      <c r="F222" s="10">
        <f t="shared" si="46"/>
        <v>0</v>
      </c>
      <c r="G222" s="42" t="s">
        <v>73</v>
      </c>
      <c r="H222" s="37"/>
      <c r="I222" s="37"/>
      <c r="J222" s="37"/>
      <c r="K222" s="55" t="e">
        <f t="shared" si="41"/>
        <v>#DIV/0!</v>
      </c>
      <c r="L222" s="37"/>
      <c r="M222" s="37"/>
      <c r="N222" s="37"/>
      <c r="O222" s="11" t="e">
        <f t="shared" si="42"/>
        <v>#DIV/0!</v>
      </c>
      <c r="P222" s="37"/>
      <c r="Q222" s="37"/>
      <c r="R222" s="37"/>
      <c r="S222" s="11" t="e">
        <f t="shared" si="39"/>
        <v>#DIV/0!</v>
      </c>
      <c r="T222" s="37"/>
      <c r="U222" s="37"/>
      <c r="V222" s="37"/>
      <c r="W222" s="11" t="e">
        <f t="shared" si="47"/>
        <v>#DIV/0!</v>
      </c>
      <c r="X222" s="56">
        <f>AVERAGE(X219,X212,X204,X197,X191)</f>
        <v>6.0091718426501037</v>
      </c>
      <c r="Y222" s="56">
        <f>AVERAGE(Y219,Y212,Y204,Y197,Y191)</f>
        <v>44.826086956521735</v>
      </c>
    </row>
    <row r="223" spans="1:25" x14ac:dyDescent="0.35">
      <c r="A223" s="35"/>
      <c r="B223" s="41"/>
      <c r="C223" s="21" t="s">
        <v>24</v>
      </c>
      <c r="D223" s="15"/>
      <c r="E223" s="15"/>
      <c r="F223" s="10">
        <f t="shared" si="46"/>
        <v>0</v>
      </c>
      <c r="G223" s="57" t="s">
        <v>73</v>
      </c>
      <c r="H223" s="37"/>
      <c r="I223" s="37"/>
      <c r="J223" s="37"/>
      <c r="K223" s="55" t="e">
        <f t="shared" si="41"/>
        <v>#DIV/0!</v>
      </c>
      <c r="L223" s="37"/>
      <c r="M223" s="37"/>
      <c r="N223" s="37"/>
      <c r="O223" s="11" t="e">
        <f t="shared" si="42"/>
        <v>#DIV/0!</v>
      </c>
      <c r="P223" s="37"/>
      <c r="Q223" s="37"/>
      <c r="R223" s="37"/>
      <c r="S223" s="11" t="e">
        <f t="shared" si="39"/>
        <v>#DIV/0!</v>
      </c>
      <c r="T223" s="37"/>
      <c r="U223" s="37"/>
      <c r="V223" s="37"/>
      <c r="W223" s="11" t="e">
        <f t="shared" si="47"/>
        <v>#DIV/0!</v>
      </c>
      <c r="X223" s="58">
        <f t="shared" ref="X223:Y225" si="50">AVERAGE(X220,X213,X205,X198,X192,X187)</f>
        <v>6.2439887343777514</v>
      </c>
      <c r="Y223" s="58">
        <f t="shared" si="50"/>
        <v>49.012351111893445</v>
      </c>
    </row>
    <row r="224" spans="1:25" x14ac:dyDescent="0.35">
      <c r="A224" s="35"/>
      <c r="B224" s="41"/>
      <c r="C224" s="21" t="s">
        <v>27</v>
      </c>
      <c r="D224" s="15"/>
      <c r="E224" s="15"/>
      <c r="F224" s="10"/>
      <c r="G224" s="57" t="s">
        <v>73</v>
      </c>
      <c r="H224" s="37"/>
      <c r="I224" s="37"/>
      <c r="J224" s="37"/>
      <c r="K224" s="55"/>
      <c r="L224" s="37"/>
      <c r="M224" s="37"/>
      <c r="N224" s="37"/>
      <c r="O224" s="11"/>
      <c r="P224" s="37"/>
      <c r="Q224" s="37"/>
      <c r="R224" s="37"/>
      <c r="S224" s="11"/>
      <c r="T224" s="37"/>
      <c r="U224" s="37"/>
      <c r="V224" s="37"/>
      <c r="W224" s="11"/>
      <c r="X224" s="58">
        <f t="shared" si="50"/>
        <v>4.650264107872804</v>
      </c>
      <c r="Y224" s="58">
        <f t="shared" si="50"/>
        <v>25.634787917396611</v>
      </c>
    </row>
    <row r="225" spans="1:25" x14ac:dyDescent="0.35">
      <c r="A225" s="35"/>
      <c r="B225" s="41"/>
      <c r="C225" s="21" t="s">
        <v>29</v>
      </c>
      <c r="D225" s="15"/>
      <c r="E225" s="15"/>
      <c r="F225" s="10"/>
      <c r="G225" s="57" t="s">
        <v>73</v>
      </c>
      <c r="H225" s="37"/>
      <c r="I225" s="37"/>
      <c r="J225" s="37"/>
      <c r="K225" s="55"/>
      <c r="L225" s="37"/>
      <c r="M225" s="37"/>
      <c r="N225" s="37"/>
      <c r="O225" s="11"/>
      <c r="P225" s="37"/>
      <c r="Q225" s="37"/>
      <c r="R225" s="37"/>
      <c r="S225" s="11"/>
      <c r="T225" s="37"/>
      <c r="U225" s="37"/>
      <c r="V225" s="37"/>
      <c r="W225" s="11"/>
      <c r="X225" s="58">
        <f t="shared" si="50"/>
        <v>4.4983235122365555</v>
      </c>
      <c r="Y225" s="58">
        <f t="shared" si="50"/>
        <v>32.1505016722408</v>
      </c>
    </row>
    <row r="226" spans="1:25" x14ac:dyDescent="0.35">
      <c r="A226" s="35"/>
      <c r="B226" s="41"/>
      <c r="C226" s="21"/>
      <c r="D226" s="15"/>
      <c r="E226" s="15"/>
      <c r="F226" s="10"/>
      <c r="G226" s="57"/>
      <c r="H226" s="37"/>
      <c r="I226" s="37"/>
      <c r="J226" s="37"/>
      <c r="K226" s="55"/>
      <c r="L226" s="37"/>
      <c r="M226" s="37"/>
      <c r="N226" s="37"/>
      <c r="O226" s="11"/>
      <c r="P226" s="37"/>
      <c r="Q226" s="37"/>
      <c r="R226" s="37"/>
      <c r="S226" s="11"/>
      <c r="T226" s="37"/>
      <c r="U226" s="37"/>
      <c r="V226" s="37"/>
      <c r="W226" s="11"/>
      <c r="X226" s="58"/>
      <c r="Y226" s="58"/>
    </row>
    <row r="227" spans="1:25" x14ac:dyDescent="0.35">
      <c r="A227" s="35"/>
      <c r="B227" s="41" t="s">
        <v>53</v>
      </c>
      <c r="C227" s="21" t="s">
        <v>29</v>
      </c>
      <c r="D227" s="15">
        <v>7</v>
      </c>
      <c r="E227" s="15">
        <v>19</v>
      </c>
      <c r="F227" s="10">
        <v>19</v>
      </c>
      <c r="G227" s="57" t="s">
        <v>78</v>
      </c>
      <c r="H227" s="37"/>
      <c r="I227" s="37"/>
      <c r="J227" s="37">
        <v>1</v>
      </c>
      <c r="K227" s="55">
        <f t="shared" ref="K227:K234" si="51">SUM(H227:J227)*100/E227</f>
        <v>5.2631578947368425</v>
      </c>
      <c r="L227" s="37">
        <v>2</v>
      </c>
      <c r="M227" s="37"/>
      <c r="N227" s="37">
        <v>5</v>
      </c>
      <c r="O227" s="11">
        <f t="shared" ref="O227:O266" si="52">SUM(L227:N227)*100/F227</f>
        <v>36.842105263157897</v>
      </c>
      <c r="P227" s="37">
        <v>5</v>
      </c>
      <c r="Q227" s="37">
        <v>2</v>
      </c>
      <c r="R227" s="37">
        <v>2</v>
      </c>
      <c r="S227" s="11">
        <f t="shared" ref="S227:S266" si="53">SUM(P227:R227)*100/F227</f>
        <v>47.368421052631582</v>
      </c>
      <c r="T227" s="37">
        <v>2</v>
      </c>
      <c r="U227" s="37"/>
      <c r="V227" s="37"/>
      <c r="W227" s="11">
        <f t="shared" ref="W227:W266" si="54">SUM(T227:V227)*100/F227</f>
        <v>10.526315789473685</v>
      </c>
      <c r="X227" s="58">
        <f>((H227*1)+(I227*2)+(J227*3)+(L227*4)+(M227*5)+(N227*6)+(P227*7)+(Q227*8)+(R227*9)+(T227*10)+(U227*11)+(V227*12))/F227</f>
        <v>6.8421052631578947</v>
      </c>
      <c r="Y227" s="58">
        <f>S227+W227</f>
        <v>57.894736842105267</v>
      </c>
    </row>
    <row r="228" spans="1:25" x14ac:dyDescent="0.35">
      <c r="A228" s="35"/>
      <c r="B228" s="41"/>
      <c r="C228" s="21"/>
      <c r="D228" s="15"/>
      <c r="E228" s="15"/>
      <c r="F228" s="10"/>
      <c r="G228" s="57"/>
      <c r="H228" s="37"/>
      <c r="I228" s="37"/>
      <c r="J228" s="37"/>
      <c r="K228" s="55" t="e">
        <f t="shared" si="51"/>
        <v>#DIV/0!</v>
      </c>
      <c r="L228" s="37"/>
      <c r="M228" s="37"/>
      <c r="N228" s="37"/>
      <c r="O228" s="11" t="e">
        <f t="shared" si="52"/>
        <v>#DIV/0!</v>
      </c>
      <c r="P228" s="37"/>
      <c r="Q228" s="37"/>
      <c r="R228" s="37"/>
      <c r="S228" s="11" t="e">
        <f t="shared" si="53"/>
        <v>#DIV/0!</v>
      </c>
      <c r="T228" s="37"/>
      <c r="U228" s="37"/>
      <c r="V228" s="37"/>
      <c r="W228" s="11" t="e">
        <f t="shared" si="54"/>
        <v>#DIV/0!</v>
      </c>
      <c r="X228" s="58"/>
      <c r="Y228" s="58"/>
    </row>
    <row r="229" spans="1:25" x14ac:dyDescent="0.35">
      <c r="A229" s="35"/>
      <c r="B229" s="41"/>
      <c r="C229" s="15"/>
      <c r="D229" s="15"/>
      <c r="E229" s="15"/>
      <c r="F229" s="10">
        <f>H229+I229+J229+L229+M229+N229+P229+Q229+R229+T229+U229+V229</f>
        <v>0</v>
      </c>
      <c r="G229" s="75"/>
      <c r="H229" s="37"/>
      <c r="I229" s="37"/>
      <c r="J229" s="37"/>
      <c r="K229" s="55" t="e">
        <f t="shared" si="51"/>
        <v>#DIV/0!</v>
      </c>
      <c r="L229" s="37"/>
      <c r="M229" s="37"/>
      <c r="N229" s="37"/>
      <c r="O229" s="11" t="e">
        <f t="shared" si="52"/>
        <v>#DIV/0!</v>
      </c>
      <c r="P229" s="37"/>
      <c r="Q229" s="37"/>
      <c r="R229" s="37"/>
      <c r="S229" s="11" t="e">
        <f t="shared" si="53"/>
        <v>#DIV/0!</v>
      </c>
      <c r="T229" s="37"/>
      <c r="U229" s="37"/>
      <c r="V229" s="37"/>
      <c r="W229" s="11" t="e">
        <f t="shared" si="54"/>
        <v>#DIV/0!</v>
      </c>
      <c r="X229" s="60">
        <f>X225-X224</f>
        <v>-0.15194059563624851</v>
      </c>
      <c r="Y229" s="60">
        <f>Y225-Y224</f>
        <v>6.5157137548441888</v>
      </c>
    </row>
    <row r="230" spans="1:25" x14ac:dyDescent="0.35">
      <c r="A230" s="35"/>
      <c r="B230" s="41" t="s">
        <v>53</v>
      </c>
      <c r="C230" s="15" t="s">
        <v>27</v>
      </c>
      <c r="D230" s="15">
        <v>7</v>
      </c>
      <c r="E230" s="15">
        <v>20</v>
      </c>
      <c r="F230" s="10">
        <f>H230+I230+J230+L230+M230+N230+P230+Q230+R230+T230+U230+V230</f>
        <v>20</v>
      </c>
      <c r="G230" s="75" t="s">
        <v>78</v>
      </c>
      <c r="H230" s="37"/>
      <c r="I230" s="37">
        <v>3</v>
      </c>
      <c r="J230" s="37"/>
      <c r="K230" s="55">
        <f t="shared" si="51"/>
        <v>15</v>
      </c>
      <c r="L230" s="37">
        <v>1</v>
      </c>
      <c r="M230" s="37">
        <v>3</v>
      </c>
      <c r="N230" s="37">
        <v>3</v>
      </c>
      <c r="O230" s="11">
        <f t="shared" si="52"/>
        <v>35</v>
      </c>
      <c r="P230" s="37">
        <v>3</v>
      </c>
      <c r="Q230" s="37">
        <v>4</v>
      </c>
      <c r="R230" s="37">
        <v>1</v>
      </c>
      <c r="S230" s="11">
        <f t="shared" si="53"/>
        <v>40</v>
      </c>
      <c r="T230" s="37">
        <v>2</v>
      </c>
      <c r="U230" s="37"/>
      <c r="V230" s="37"/>
      <c r="W230" s="11">
        <f t="shared" si="54"/>
        <v>10</v>
      </c>
      <c r="X230" s="58">
        <f>((H230*1)+(I230*2)+(J230*3)+(L230*4)+(M230*5)+(N230*6)+(P230*7)+(Q230*8)+(R230*9)+(T230*10)+(U230*11)+(V230*12))/F230</f>
        <v>6.25</v>
      </c>
      <c r="Y230" s="13">
        <f>S230+W230</f>
        <v>50</v>
      </c>
    </row>
    <row r="231" spans="1:25" x14ac:dyDescent="0.35">
      <c r="A231" s="35"/>
      <c r="B231" s="41" t="s">
        <v>53</v>
      </c>
      <c r="C231" s="21" t="s">
        <v>29</v>
      </c>
      <c r="D231" s="15">
        <v>8</v>
      </c>
      <c r="E231" s="15">
        <v>20</v>
      </c>
      <c r="F231" s="10">
        <v>20</v>
      </c>
      <c r="G231" s="76" t="s">
        <v>78</v>
      </c>
      <c r="H231" s="37"/>
      <c r="I231" s="37">
        <v>2</v>
      </c>
      <c r="J231" s="37">
        <v>1</v>
      </c>
      <c r="K231" s="55">
        <f t="shared" si="51"/>
        <v>15</v>
      </c>
      <c r="L231" s="37">
        <v>7</v>
      </c>
      <c r="M231" s="37">
        <v>3</v>
      </c>
      <c r="N231" s="37"/>
      <c r="O231" s="11">
        <f t="shared" si="52"/>
        <v>50</v>
      </c>
      <c r="P231" s="37">
        <v>1</v>
      </c>
      <c r="Q231" s="37">
        <v>3</v>
      </c>
      <c r="R231" s="37">
        <v>1</v>
      </c>
      <c r="S231" s="11">
        <f t="shared" si="53"/>
        <v>25</v>
      </c>
      <c r="T231" s="37">
        <v>2</v>
      </c>
      <c r="U231" s="37"/>
      <c r="V231" s="37"/>
      <c r="W231" s="11">
        <f t="shared" si="54"/>
        <v>10</v>
      </c>
      <c r="X231" s="58">
        <f>((H231*1)+(I231*2)+(J231*3)+(L231*4)+(M231*5)+(N231*6)+(P231*7)+(Q231*8)+(R231*9)+(T231*10)+(U231*11)+(V231*12))/F231</f>
        <v>5.5</v>
      </c>
      <c r="Y231" s="13">
        <f>S231+W231</f>
        <v>35</v>
      </c>
    </row>
    <row r="232" spans="1:25" x14ac:dyDescent="0.35">
      <c r="A232" s="35"/>
      <c r="B232" s="41"/>
      <c r="C232" s="15"/>
      <c r="D232" s="15"/>
      <c r="E232" s="15"/>
      <c r="F232" s="10">
        <f>H232+I232+J232+L232+M232+N232+P232+Q232+R232+T232+U232+V232</f>
        <v>0</v>
      </c>
      <c r="G232" s="75"/>
      <c r="H232" s="37"/>
      <c r="I232" s="37"/>
      <c r="J232" s="37"/>
      <c r="K232" s="55" t="e">
        <f t="shared" si="51"/>
        <v>#DIV/0!</v>
      </c>
      <c r="L232" s="37"/>
      <c r="M232" s="37"/>
      <c r="N232" s="37"/>
      <c r="O232" s="11" t="e">
        <f t="shared" si="52"/>
        <v>#DIV/0!</v>
      </c>
      <c r="P232" s="37"/>
      <c r="Q232" s="37"/>
      <c r="R232" s="37"/>
      <c r="S232" s="11" t="e">
        <f t="shared" si="53"/>
        <v>#DIV/0!</v>
      </c>
      <c r="T232" s="37"/>
      <c r="U232" s="37"/>
      <c r="V232" s="37"/>
      <c r="W232" s="11" t="e">
        <f t="shared" si="54"/>
        <v>#DIV/0!</v>
      </c>
      <c r="X232" s="60">
        <f>X231-X230</f>
        <v>-0.75</v>
      </c>
      <c r="Y232" s="60">
        <f>Y231-Y230</f>
        <v>-15</v>
      </c>
    </row>
    <row r="233" spans="1:25" x14ac:dyDescent="0.35">
      <c r="A233" s="35"/>
      <c r="B233" s="41" t="s">
        <v>53</v>
      </c>
      <c r="C233" s="21" t="s">
        <v>24</v>
      </c>
      <c r="D233" s="15">
        <v>7</v>
      </c>
      <c r="E233" s="15">
        <v>13</v>
      </c>
      <c r="F233" s="10">
        <f>H233+I233+J233+L233+M233+N233+P233+Q233+R233+T233+U233+V233</f>
        <v>13</v>
      </c>
      <c r="G233" s="76" t="s">
        <v>78</v>
      </c>
      <c r="H233" s="37"/>
      <c r="I233" s="37"/>
      <c r="J233" s="37"/>
      <c r="K233" s="55">
        <f t="shared" si="51"/>
        <v>0</v>
      </c>
      <c r="L233" s="37">
        <v>2</v>
      </c>
      <c r="M233" s="37">
        <v>4</v>
      </c>
      <c r="N233" s="37">
        <v>2</v>
      </c>
      <c r="O233" s="11">
        <f t="shared" si="52"/>
        <v>61.53846153846154</v>
      </c>
      <c r="P233" s="37">
        <v>1</v>
      </c>
      <c r="Q233" s="37">
        <v>2</v>
      </c>
      <c r="R233" s="37">
        <v>1</v>
      </c>
      <c r="S233" s="11">
        <f t="shared" si="53"/>
        <v>30.76923076923077</v>
      </c>
      <c r="T233" s="37">
        <v>1</v>
      </c>
      <c r="U233" s="37"/>
      <c r="V233" s="37"/>
      <c r="W233" s="11">
        <f t="shared" si="54"/>
        <v>7.6923076923076925</v>
      </c>
      <c r="X233" s="58">
        <f>((H233*1)+(I233*2)+(J233*3)+(L233*4)+(M233*5)+(N233*6)+(P233*7)+(Q233*8)+(R233*9)+(T233*10)+(U233*11)+(V233*12))/F233</f>
        <v>6.3076923076923075</v>
      </c>
      <c r="Y233" s="13">
        <f>S233+W233</f>
        <v>38.46153846153846</v>
      </c>
    </row>
    <row r="234" spans="1:25" x14ac:dyDescent="0.35">
      <c r="A234" s="35"/>
      <c r="B234" s="41" t="s">
        <v>53</v>
      </c>
      <c r="C234" s="21" t="s">
        <v>27</v>
      </c>
      <c r="D234" s="15">
        <v>8</v>
      </c>
      <c r="E234" s="15">
        <v>14</v>
      </c>
      <c r="F234" s="10">
        <f>H234+I234+J234+L234+M234+N234+P234+Q234+R234+T234+U234+V234</f>
        <v>14</v>
      </c>
      <c r="G234" s="76" t="s">
        <v>78</v>
      </c>
      <c r="H234" s="37">
        <v>1</v>
      </c>
      <c r="I234" s="37">
        <v>1</v>
      </c>
      <c r="J234" s="37">
        <v>1</v>
      </c>
      <c r="K234" s="55">
        <f t="shared" si="51"/>
        <v>21.428571428571427</v>
      </c>
      <c r="L234" s="37">
        <v>2</v>
      </c>
      <c r="M234" s="37">
        <v>2</v>
      </c>
      <c r="N234" s="37">
        <v>1</v>
      </c>
      <c r="O234" s="11">
        <f t="shared" si="52"/>
        <v>35.714285714285715</v>
      </c>
      <c r="P234" s="37">
        <v>1</v>
      </c>
      <c r="Q234" s="37">
        <v>1</v>
      </c>
      <c r="R234" s="37">
        <v>2</v>
      </c>
      <c r="S234" s="11">
        <f t="shared" si="53"/>
        <v>28.571428571428573</v>
      </c>
      <c r="T234" s="37">
        <v>2</v>
      </c>
      <c r="U234" s="37"/>
      <c r="V234" s="37"/>
      <c r="W234" s="11">
        <f t="shared" si="54"/>
        <v>14.285714285714286</v>
      </c>
      <c r="X234" s="58">
        <f>((H234*1)+(I234*2)+(J234*3)+(L234*4)+(M234*5)+(N234*6)+(P234*7)+(Q234*8)+(R234*9)+(T234*10)+(U234*11)+(V234*12))/F234</f>
        <v>5.9285714285714288</v>
      </c>
      <c r="Y234" s="13">
        <f>S234+W234</f>
        <v>42.857142857142861</v>
      </c>
    </row>
    <row r="235" spans="1:25" x14ac:dyDescent="0.35">
      <c r="A235" s="35"/>
      <c r="B235" s="41" t="s">
        <v>53</v>
      </c>
      <c r="C235" s="21" t="s">
        <v>29</v>
      </c>
      <c r="D235" s="15">
        <v>9</v>
      </c>
      <c r="E235" s="15">
        <v>13</v>
      </c>
      <c r="F235" s="10">
        <v>13</v>
      </c>
      <c r="G235" s="76" t="s">
        <v>78</v>
      </c>
      <c r="H235" s="37">
        <v>1</v>
      </c>
      <c r="I235" s="37">
        <v>1</v>
      </c>
      <c r="J235" s="37"/>
      <c r="K235" s="55"/>
      <c r="L235" s="37">
        <v>2</v>
      </c>
      <c r="M235" s="37">
        <v>2</v>
      </c>
      <c r="N235" s="37">
        <v>1</v>
      </c>
      <c r="O235" s="11">
        <f t="shared" si="52"/>
        <v>38.46153846153846</v>
      </c>
      <c r="P235" s="37">
        <v>1</v>
      </c>
      <c r="Q235" s="37">
        <v>1</v>
      </c>
      <c r="R235" s="37">
        <v>3</v>
      </c>
      <c r="S235" s="11">
        <f t="shared" si="53"/>
        <v>38.46153846153846</v>
      </c>
      <c r="T235" s="37">
        <v>1</v>
      </c>
      <c r="U235" s="37"/>
      <c r="V235" s="37"/>
      <c r="W235" s="11">
        <f t="shared" si="54"/>
        <v>7.6923076923076925</v>
      </c>
      <c r="X235" s="58">
        <f>((H235*1)+(I235*2)+(J235*3)+(L235*4)+(M235*5)+(N235*6)+(P235*7)+(Q235*8)+(R235*9)+(T235*10)+(U235*11)+(V235*12))/F235</f>
        <v>6.0769230769230766</v>
      </c>
      <c r="Y235" s="13">
        <f>S235+W235</f>
        <v>46.153846153846153</v>
      </c>
    </row>
    <row r="236" spans="1:25" x14ac:dyDescent="0.35">
      <c r="A236" s="35"/>
      <c r="B236" s="41"/>
      <c r="C236" s="15"/>
      <c r="D236" s="15"/>
      <c r="E236" s="15"/>
      <c r="F236" s="10">
        <f>H236+I236+J236+L236+M236+N236+P236+Q236+R236+T236+U236+V236</f>
        <v>0</v>
      </c>
      <c r="G236" s="75"/>
      <c r="H236" s="37"/>
      <c r="I236" s="37"/>
      <c r="J236" s="37"/>
      <c r="K236" s="55" t="e">
        <f t="shared" ref="K236:K266" si="55">SUM(H236:J236)*100/E236</f>
        <v>#DIV/0!</v>
      </c>
      <c r="L236" s="37"/>
      <c r="M236" s="37"/>
      <c r="N236" s="37"/>
      <c r="O236" s="11" t="e">
        <f t="shared" si="52"/>
        <v>#DIV/0!</v>
      </c>
      <c r="P236" s="37"/>
      <c r="Q236" s="37"/>
      <c r="R236" s="37"/>
      <c r="S236" s="11" t="e">
        <f t="shared" si="53"/>
        <v>#DIV/0!</v>
      </c>
      <c r="T236" s="37"/>
      <c r="U236" s="37"/>
      <c r="V236" s="37"/>
      <c r="W236" s="11" t="e">
        <f t="shared" si="54"/>
        <v>#DIV/0!</v>
      </c>
      <c r="X236" s="60">
        <f>X235-X234</f>
        <v>0.14835164835164782</v>
      </c>
      <c r="Y236" s="60">
        <f>Y235-Y234</f>
        <v>3.2967032967032921</v>
      </c>
    </row>
    <row r="237" spans="1:25" x14ac:dyDescent="0.35">
      <c r="A237" s="35"/>
      <c r="B237" s="41" t="s">
        <v>43</v>
      </c>
      <c r="C237" s="19" t="s">
        <v>31</v>
      </c>
      <c r="D237" s="8">
        <v>7</v>
      </c>
      <c r="E237" s="8">
        <v>23</v>
      </c>
      <c r="F237" s="10">
        <f>H237+I237+J237+L237+M237+N237+P237+Q237+R237+T237+U237+V237</f>
        <v>23</v>
      </c>
      <c r="G237" s="42" t="s">
        <v>78</v>
      </c>
      <c r="H237" s="31"/>
      <c r="I237" s="31"/>
      <c r="J237" s="31"/>
      <c r="K237" s="55">
        <f t="shared" si="55"/>
        <v>0</v>
      </c>
      <c r="L237" s="31">
        <v>3</v>
      </c>
      <c r="M237" s="31">
        <v>5</v>
      </c>
      <c r="N237" s="31">
        <v>3</v>
      </c>
      <c r="O237" s="11">
        <f t="shared" si="52"/>
        <v>47.826086956521742</v>
      </c>
      <c r="P237" s="31">
        <v>4</v>
      </c>
      <c r="Q237" s="31">
        <v>5</v>
      </c>
      <c r="R237" s="31">
        <v>2</v>
      </c>
      <c r="S237" s="11">
        <f t="shared" si="53"/>
        <v>47.826086956521742</v>
      </c>
      <c r="T237" s="31">
        <v>1</v>
      </c>
      <c r="U237" s="31"/>
      <c r="V237" s="31"/>
      <c r="W237" s="11">
        <f t="shared" si="54"/>
        <v>4.3478260869565215</v>
      </c>
      <c r="X237" s="56">
        <f>((H237*1)+(I237*2)+(J237*3)+(L237*4)+(M237*5)+(N237*6)+(P237*7)+(Q237*8)+(R237*9)+(T237*10)+(U237*11)+(V237*12))/F237</f>
        <v>6.5652173913043477</v>
      </c>
      <c r="Y237" s="59">
        <f>S237+W237</f>
        <v>52.173913043478265</v>
      </c>
    </row>
    <row r="238" spans="1:25" x14ac:dyDescent="0.35">
      <c r="A238" s="35"/>
      <c r="B238" s="41" t="s">
        <v>43</v>
      </c>
      <c r="C238" s="21" t="s">
        <v>24</v>
      </c>
      <c r="D238" s="8">
        <v>8</v>
      </c>
      <c r="E238" s="8">
        <v>23</v>
      </c>
      <c r="F238" s="10">
        <f>H238+I238+J238+L238+M238+N238+P238+Q238+R238+T238+U238+V238</f>
        <v>23</v>
      </c>
      <c r="G238" s="57" t="s">
        <v>78</v>
      </c>
      <c r="H238" s="31"/>
      <c r="I238" s="31">
        <v>2</v>
      </c>
      <c r="J238" s="31">
        <v>1</v>
      </c>
      <c r="K238" s="55">
        <f t="shared" si="55"/>
        <v>13.043478260869565</v>
      </c>
      <c r="L238" s="31">
        <v>2</v>
      </c>
      <c r="M238" s="31">
        <v>9</v>
      </c>
      <c r="N238" s="31">
        <v>2</v>
      </c>
      <c r="O238" s="11">
        <f t="shared" si="52"/>
        <v>56.521739130434781</v>
      </c>
      <c r="P238" s="31">
        <v>5</v>
      </c>
      <c r="Q238" s="31">
        <v>2</v>
      </c>
      <c r="R238" s="31"/>
      <c r="S238" s="11">
        <f t="shared" si="53"/>
        <v>30.434782608695652</v>
      </c>
      <c r="T238" s="31"/>
      <c r="U238" s="31"/>
      <c r="V238" s="31"/>
      <c r="W238" s="11">
        <f t="shared" si="54"/>
        <v>0</v>
      </c>
      <c r="X238" s="58">
        <f>((H238*1)+(I238*2)+(J238*3)+(L238*4)+(M238*5)+(N238*6)+(P238*7)+(Q238*8)+(R238*9)+(T238*10)+(U238*11)+(V238*12))/F238</f>
        <v>5.3478260869565215</v>
      </c>
      <c r="Y238" s="13">
        <f>S238+W238</f>
        <v>30.434782608695652</v>
      </c>
    </row>
    <row r="239" spans="1:25" x14ac:dyDescent="0.35">
      <c r="A239" s="35"/>
      <c r="B239" s="41" t="s">
        <v>43</v>
      </c>
      <c r="C239" s="21" t="s">
        <v>27</v>
      </c>
      <c r="D239" s="8">
        <v>9</v>
      </c>
      <c r="E239" s="8">
        <v>23</v>
      </c>
      <c r="F239" s="10">
        <f>H239+I239+J239+L239+M239+N239+P239+Q239+R239+T239+U239+V239</f>
        <v>23</v>
      </c>
      <c r="G239" s="57" t="s">
        <v>78</v>
      </c>
      <c r="H239" s="31"/>
      <c r="I239" s="31"/>
      <c r="J239" s="31">
        <v>2</v>
      </c>
      <c r="K239" s="55">
        <f t="shared" si="55"/>
        <v>8.695652173913043</v>
      </c>
      <c r="L239" s="31">
        <v>5</v>
      </c>
      <c r="M239" s="31">
        <v>5</v>
      </c>
      <c r="N239" s="31">
        <v>4</v>
      </c>
      <c r="O239" s="11">
        <f t="shared" si="52"/>
        <v>60.869565217391305</v>
      </c>
      <c r="P239" s="31">
        <v>1</v>
      </c>
      <c r="Q239" s="31">
        <v>3</v>
      </c>
      <c r="R239" s="31">
        <v>3</v>
      </c>
      <c r="S239" s="11">
        <f t="shared" si="53"/>
        <v>30.434782608695652</v>
      </c>
      <c r="T239" s="31"/>
      <c r="U239" s="31"/>
      <c r="V239" s="31"/>
      <c r="W239" s="11">
        <f t="shared" si="54"/>
        <v>0</v>
      </c>
      <c r="X239" s="58">
        <f>((H239*1)+(I239*2)+(J239*3)+(L239*4)+(M239*5)+(N239*6)+(P239*7)+(Q239*8)+(R239*9)+(T239*10)+(U239*11)+(V239*12))/F239</f>
        <v>5.7826086956521738</v>
      </c>
      <c r="Y239" s="13">
        <f>S239+W239</f>
        <v>30.434782608695652</v>
      </c>
    </row>
    <row r="240" spans="1:25" x14ac:dyDescent="0.35">
      <c r="A240" s="35"/>
      <c r="B240" s="41" t="s">
        <v>53</v>
      </c>
      <c r="C240" s="21" t="s">
        <v>29</v>
      </c>
      <c r="D240" s="8">
        <v>10</v>
      </c>
      <c r="E240" s="8">
        <v>12</v>
      </c>
      <c r="F240" s="10">
        <v>12</v>
      </c>
      <c r="G240" s="57" t="s">
        <v>78</v>
      </c>
      <c r="H240" s="31"/>
      <c r="I240" s="31"/>
      <c r="J240" s="31">
        <v>1</v>
      </c>
      <c r="K240" s="55">
        <f t="shared" si="55"/>
        <v>8.3333333333333339</v>
      </c>
      <c r="L240" s="31">
        <v>3</v>
      </c>
      <c r="M240" s="31">
        <v>2</v>
      </c>
      <c r="N240" s="31">
        <v>4</v>
      </c>
      <c r="O240" s="11">
        <f t="shared" si="52"/>
        <v>75</v>
      </c>
      <c r="P240" s="31"/>
      <c r="Q240" s="31">
        <v>1</v>
      </c>
      <c r="R240" s="31"/>
      <c r="S240" s="11">
        <f t="shared" si="53"/>
        <v>8.3333333333333339</v>
      </c>
      <c r="T240" s="31">
        <v>1</v>
      </c>
      <c r="U240" s="31"/>
      <c r="V240" s="31"/>
      <c r="W240" s="11">
        <f t="shared" si="54"/>
        <v>8.3333333333333339</v>
      </c>
      <c r="X240" s="58">
        <f>((H240*1)+(I240*2)+(J240*3)+(L240*4)+(M240*5)+(N240*6)+(P240*7)+(Q240*8)+(R240*9)+(T240*10)+(U240*11)+(V240*12))/F240</f>
        <v>5.583333333333333</v>
      </c>
      <c r="Y240" s="13">
        <f>S240+W240</f>
        <v>16.666666666666668</v>
      </c>
    </row>
    <row r="241" spans="1:25" x14ac:dyDescent="0.35">
      <c r="A241" s="35"/>
      <c r="B241" s="41"/>
      <c r="C241" s="15"/>
      <c r="D241" s="15"/>
      <c r="E241" s="15"/>
      <c r="F241" s="10">
        <f>H241+I241+J241+L241+M241+N241+P241+Q241+R241+T241+U241+V241</f>
        <v>0</v>
      </c>
      <c r="G241" s="41"/>
      <c r="H241" s="20"/>
      <c r="I241" s="20"/>
      <c r="J241" s="20"/>
      <c r="K241" s="55" t="e">
        <f t="shared" si="55"/>
        <v>#DIV/0!</v>
      </c>
      <c r="L241" s="20"/>
      <c r="M241" s="20"/>
      <c r="N241" s="20"/>
      <c r="O241" s="11" t="e">
        <f t="shared" si="52"/>
        <v>#DIV/0!</v>
      </c>
      <c r="P241" s="20"/>
      <c r="Q241" s="20"/>
      <c r="R241" s="20"/>
      <c r="S241" s="11" t="e">
        <f t="shared" si="53"/>
        <v>#DIV/0!</v>
      </c>
      <c r="T241" s="20"/>
      <c r="U241" s="20"/>
      <c r="V241" s="20"/>
      <c r="W241" s="11" t="e">
        <f t="shared" si="54"/>
        <v>#DIV/0!</v>
      </c>
      <c r="X241" s="60">
        <f>X240-X239</f>
        <v>-0.1992753623188408</v>
      </c>
      <c r="Y241" s="60">
        <f>Y240-Y239</f>
        <v>-13.768115942028984</v>
      </c>
    </row>
    <row r="242" spans="1:25" x14ac:dyDescent="0.35">
      <c r="A242" s="35"/>
      <c r="B242" s="27" t="s">
        <v>53</v>
      </c>
      <c r="C242" s="26" t="s">
        <v>42</v>
      </c>
      <c r="D242" s="26">
        <v>7</v>
      </c>
      <c r="E242" s="26">
        <v>20</v>
      </c>
      <c r="F242" s="10">
        <f>H242+I242+J242+L242+M242+N242+P242+Q242+R242+T242+U242+V242</f>
        <v>20</v>
      </c>
      <c r="G242" s="27" t="s">
        <v>78</v>
      </c>
      <c r="H242" s="40"/>
      <c r="I242" s="40">
        <v>1</v>
      </c>
      <c r="J242" s="40"/>
      <c r="K242" s="55">
        <f t="shared" si="55"/>
        <v>5</v>
      </c>
      <c r="L242" s="40">
        <v>8</v>
      </c>
      <c r="M242" s="40">
        <v>2</v>
      </c>
      <c r="N242" s="40">
        <v>1</v>
      </c>
      <c r="O242" s="11">
        <f t="shared" si="52"/>
        <v>55</v>
      </c>
      <c r="P242" s="40"/>
      <c r="Q242" s="40">
        <v>4</v>
      </c>
      <c r="R242" s="40">
        <v>2</v>
      </c>
      <c r="S242" s="11">
        <f t="shared" si="53"/>
        <v>30</v>
      </c>
      <c r="T242" s="40">
        <v>2</v>
      </c>
      <c r="U242" s="40"/>
      <c r="V242" s="40"/>
      <c r="W242" s="11">
        <f t="shared" si="54"/>
        <v>10</v>
      </c>
      <c r="X242" s="29">
        <f>((H242*1)+(I242*2)+(J242*3)+(L242*4)+(M242*5)+(N242*6)+(P242*7)+(Q242*8)+(R242*9)+(T242*10)+(U242*11)+(V242*12))/F242</f>
        <v>6</v>
      </c>
      <c r="Y242" s="30">
        <f>S242+W242</f>
        <v>40</v>
      </c>
    </row>
    <row r="243" spans="1:25" x14ac:dyDescent="0.35">
      <c r="A243" s="35"/>
      <c r="B243" s="41" t="s">
        <v>43</v>
      </c>
      <c r="C243" s="19" t="s">
        <v>31</v>
      </c>
      <c r="D243" s="8">
        <v>8</v>
      </c>
      <c r="E243" s="8">
        <v>20</v>
      </c>
      <c r="F243" s="10">
        <f>H243+I243+J243+L243+M243+N243+P243+Q243+R243+T243+U243+V243</f>
        <v>20</v>
      </c>
      <c r="G243" s="42" t="s">
        <v>78</v>
      </c>
      <c r="H243" s="31"/>
      <c r="I243" s="31"/>
      <c r="J243" s="31">
        <v>1</v>
      </c>
      <c r="K243" s="55">
        <f t="shared" si="55"/>
        <v>5</v>
      </c>
      <c r="L243" s="31">
        <v>4</v>
      </c>
      <c r="M243" s="31">
        <v>6</v>
      </c>
      <c r="N243" s="31">
        <v>4</v>
      </c>
      <c r="O243" s="11">
        <f t="shared" si="52"/>
        <v>70</v>
      </c>
      <c r="P243" s="31">
        <v>2</v>
      </c>
      <c r="Q243" s="31">
        <v>2</v>
      </c>
      <c r="R243" s="31">
        <v>1</v>
      </c>
      <c r="S243" s="11">
        <f t="shared" si="53"/>
        <v>25</v>
      </c>
      <c r="T243" s="31"/>
      <c r="U243" s="31"/>
      <c r="V243" s="31"/>
      <c r="W243" s="11">
        <f t="shared" si="54"/>
        <v>0</v>
      </c>
      <c r="X243" s="56">
        <f>((H243*1)+(I243*2)+(J243*3)+(L243*4)+(M243*5)+(N243*6)+(P243*7)+(Q243*8)+(R243*9)+(T243*10)+(U243*11)+(V243*12))/F243</f>
        <v>5.6</v>
      </c>
      <c r="Y243" s="59">
        <f>S243+W243</f>
        <v>25</v>
      </c>
    </row>
    <row r="244" spans="1:25" x14ac:dyDescent="0.35">
      <c r="A244" s="35"/>
      <c r="B244" s="41" t="s">
        <v>53</v>
      </c>
      <c r="C244" s="21" t="s">
        <v>24</v>
      </c>
      <c r="D244" s="8">
        <v>9</v>
      </c>
      <c r="E244" s="8">
        <v>20</v>
      </c>
      <c r="F244" s="10">
        <f>H244+I244+J244+L244+M244+N244+P244+Q244+R244+T244+U244+V244</f>
        <v>20</v>
      </c>
      <c r="G244" s="57" t="s">
        <v>78</v>
      </c>
      <c r="H244" s="31">
        <v>1</v>
      </c>
      <c r="I244" s="31"/>
      <c r="J244" s="31">
        <v>1</v>
      </c>
      <c r="K244" s="55">
        <f t="shared" si="55"/>
        <v>10</v>
      </c>
      <c r="L244" s="31">
        <v>9</v>
      </c>
      <c r="M244" s="31"/>
      <c r="N244" s="31">
        <v>2</v>
      </c>
      <c r="O244" s="11">
        <f t="shared" si="52"/>
        <v>55</v>
      </c>
      <c r="P244" s="31">
        <v>2</v>
      </c>
      <c r="Q244" s="31">
        <v>1</v>
      </c>
      <c r="R244" s="31">
        <v>4</v>
      </c>
      <c r="S244" s="11">
        <f t="shared" si="53"/>
        <v>35</v>
      </c>
      <c r="T244" s="31"/>
      <c r="U244" s="31"/>
      <c r="V244" s="31"/>
      <c r="W244" s="11">
        <f t="shared" si="54"/>
        <v>0</v>
      </c>
      <c r="X244" s="58">
        <f>((H244*1)+(I244*2)+(J244*3)+(L244*4)+(M244*5)+(N244*6)+(P244*7)+(Q244*8)+(R244*9)+(T244*10)+(U244*11)+(V244*12))/F244</f>
        <v>5.5</v>
      </c>
      <c r="Y244" s="13">
        <f>S244+W244</f>
        <v>35</v>
      </c>
    </row>
    <row r="245" spans="1:25" x14ac:dyDescent="0.35">
      <c r="A245" s="35"/>
      <c r="B245" s="41" t="s">
        <v>53</v>
      </c>
      <c r="C245" s="21" t="s">
        <v>27</v>
      </c>
      <c r="D245" s="8">
        <v>10</v>
      </c>
      <c r="E245" s="8">
        <v>12</v>
      </c>
      <c r="F245" s="10">
        <f>H245+I245+J245+L245+M245+N245+P245+Q245+R245+T245+U245+V245</f>
        <v>12</v>
      </c>
      <c r="G245" s="57" t="s">
        <v>78</v>
      </c>
      <c r="H245" s="31"/>
      <c r="I245" s="31"/>
      <c r="J245" s="31"/>
      <c r="K245" s="55">
        <f t="shared" si="55"/>
        <v>0</v>
      </c>
      <c r="L245" s="31">
        <v>3</v>
      </c>
      <c r="M245" s="31">
        <v>2</v>
      </c>
      <c r="N245" s="31">
        <v>3</v>
      </c>
      <c r="O245" s="11">
        <f t="shared" si="52"/>
        <v>66.666666666666671</v>
      </c>
      <c r="P245" s="31"/>
      <c r="Q245" s="31">
        <v>1</v>
      </c>
      <c r="R245" s="31"/>
      <c r="S245" s="11">
        <f t="shared" si="53"/>
        <v>8.3333333333333339</v>
      </c>
      <c r="T245" s="31">
        <v>3</v>
      </c>
      <c r="U245" s="31"/>
      <c r="V245" s="31"/>
      <c r="W245" s="11">
        <f t="shared" si="54"/>
        <v>25</v>
      </c>
      <c r="X245" s="58">
        <f>((H245*1)+(I245*2)+(J245*3)+(L245*4)+(M245*5)+(N245*6)+(P245*7)+(Q245*8)+(R245*9)+(T245*10)+(U245*11)+(V245*12))/F245</f>
        <v>6.5</v>
      </c>
      <c r="Y245" s="13">
        <f>S245+W245</f>
        <v>33.333333333333336</v>
      </c>
    </row>
    <row r="246" spans="1:25" x14ac:dyDescent="0.35">
      <c r="A246" s="35"/>
      <c r="B246" s="41" t="s">
        <v>53</v>
      </c>
      <c r="C246" s="21" t="s">
        <v>29</v>
      </c>
      <c r="D246" s="8">
        <v>11</v>
      </c>
      <c r="E246" s="8">
        <v>12</v>
      </c>
      <c r="F246" s="10">
        <v>12</v>
      </c>
      <c r="G246" s="57" t="s">
        <v>78</v>
      </c>
      <c r="H246" s="31"/>
      <c r="I246" s="31"/>
      <c r="J246" s="31"/>
      <c r="K246" s="55">
        <f t="shared" si="55"/>
        <v>0</v>
      </c>
      <c r="L246" s="31">
        <v>5</v>
      </c>
      <c r="M246" s="31">
        <v>1</v>
      </c>
      <c r="N246" s="31">
        <v>2</v>
      </c>
      <c r="O246" s="11">
        <f t="shared" si="52"/>
        <v>66.666666666666671</v>
      </c>
      <c r="P246" s="31"/>
      <c r="Q246" s="31">
        <v>1</v>
      </c>
      <c r="R246" s="31">
        <v>1</v>
      </c>
      <c r="S246" s="11">
        <f t="shared" si="53"/>
        <v>16.666666666666668</v>
      </c>
      <c r="T246" s="31">
        <v>2</v>
      </c>
      <c r="U246" s="31"/>
      <c r="V246" s="31"/>
      <c r="W246" s="11">
        <f t="shared" si="54"/>
        <v>16.666666666666668</v>
      </c>
      <c r="X246" s="58">
        <f>((H246*1)+(I246*2)+(J246*3)+(L246*4)+(M246*5)+(N246*6)+(P246*7)+(Q246*8)+(R246*9)+(T246*10)+(U246*11)+(V246*12))/F246</f>
        <v>6.166666666666667</v>
      </c>
      <c r="Y246" s="13">
        <f>S246+W246</f>
        <v>33.333333333333336</v>
      </c>
    </row>
    <row r="247" spans="1:25" x14ac:dyDescent="0.35">
      <c r="A247" s="35"/>
      <c r="B247" s="41"/>
      <c r="C247" s="15"/>
      <c r="D247" s="15"/>
      <c r="E247" s="15"/>
      <c r="F247" s="10">
        <f t="shared" ref="F247:F266" si="56">H247+I247+J247+L247+M247+N247+P247+Q247+R247+T247+U247+V247</f>
        <v>0</v>
      </c>
      <c r="G247" s="41"/>
      <c r="H247" s="37"/>
      <c r="I247" s="37"/>
      <c r="J247" s="37"/>
      <c r="K247" s="55" t="e">
        <f t="shared" si="55"/>
        <v>#DIV/0!</v>
      </c>
      <c r="L247" s="37"/>
      <c r="M247" s="37"/>
      <c r="N247" s="37"/>
      <c r="O247" s="11" t="e">
        <f t="shared" si="52"/>
        <v>#DIV/0!</v>
      </c>
      <c r="P247" s="37"/>
      <c r="Q247" s="37"/>
      <c r="R247" s="37"/>
      <c r="S247" s="11" t="e">
        <f t="shared" si="53"/>
        <v>#DIV/0!</v>
      </c>
      <c r="T247" s="37"/>
      <c r="U247" s="37"/>
      <c r="V247" s="37"/>
      <c r="W247" s="11" t="e">
        <f t="shared" si="54"/>
        <v>#DIV/0!</v>
      </c>
      <c r="X247" s="60">
        <f>X246-X245</f>
        <v>-0.33333333333333304</v>
      </c>
      <c r="Y247" s="60">
        <f>Y246-Y245</f>
        <v>0</v>
      </c>
    </row>
    <row r="248" spans="1:25" x14ac:dyDescent="0.35">
      <c r="A248" s="35"/>
      <c r="B248" s="36" t="s">
        <v>53</v>
      </c>
      <c r="C248" s="8" t="s">
        <v>46</v>
      </c>
      <c r="D248" s="8">
        <v>7</v>
      </c>
      <c r="E248" s="8">
        <v>21</v>
      </c>
      <c r="F248" s="10">
        <f t="shared" si="56"/>
        <v>21</v>
      </c>
      <c r="G248" s="36" t="s">
        <v>78</v>
      </c>
      <c r="H248" s="37"/>
      <c r="I248" s="37"/>
      <c r="J248" s="37">
        <v>2</v>
      </c>
      <c r="K248" s="55">
        <f t="shared" si="55"/>
        <v>9.5238095238095237</v>
      </c>
      <c r="L248" s="52">
        <v>3</v>
      </c>
      <c r="M248" s="52">
        <v>3</v>
      </c>
      <c r="N248" s="52">
        <v>3</v>
      </c>
      <c r="O248" s="11">
        <f t="shared" si="52"/>
        <v>42.857142857142854</v>
      </c>
      <c r="P248" s="52">
        <v>4</v>
      </c>
      <c r="Q248" s="52"/>
      <c r="R248" s="52">
        <v>3</v>
      </c>
      <c r="S248" s="11">
        <f t="shared" si="53"/>
        <v>33.333333333333336</v>
      </c>
      <c r="T248" s="52">
        <v>3</v>
      </c>
      <c r="U248" s="52"/>
      <c r="V248" s="52"/>
      <c r="W248" s="11">
        <f t="shared" si="54"/>
        <v>14.285714285714286</v>
      </c>
      <c r="X248" s="53">
        <f>((H248*1)+(I248*2)+(J248*3)+(L248*4)+(M248*5)+(N248*6)+(P248*7)+(Q248*8)+(R248*9)+(T248*10)+(U248*11)+(V248*12))/F248</f>
        <v>6.4761904761904763</v>
      </c>
      <c r="Y248" s="54">
        <f>S248+W248</f>
        <v>47.61904761904762</v>
      </c>
    </row>
    <row r="249" spans="1:25" x14ac:dyDescent="0.35">
      <c r="A249" s="35"/>
      <c r="B249" s="27" t="s">
        <v>53</v>
      </c>
      <c r="C249" s="26" t="s">
        <v>42</v>
      </c>
      <c r="D249" s="26">
        <v>8</v>
      </c>
      <c r="E249" s="26">
        <v>20</v>
      </c>
      <c r="F249" s="10">
        <f t="shared" si="56"/>
        <v>20</v>
      </c>
      <c r="G249" s="27" t="s">
        <v>78</v>
      </c>
      <c r="H249" s="40"/>
      <c r="I249" s="40">
        <v>1</v>
      </c>
      <c r="J249" s="40"/>
      <c r="K249" s="55">
        <f t="shared" si="55"/>
        <v>5</v>
      </c>
      <c r="L249" s="40">
        <v>8</v>
      </c>
      <c r="M249" s="40">
        <v>2</v>
      </c>
      <c r="N249" s="40">
        <v>2</v>
      </c>
      <c r="O249" s="11">
        <f t="shared" si="52"/>
        <v>60</v>
      </c>
      <c r="P249" s="40"/>
      <c r="Q249" s="40">
        <v>1</v>
      </c>
      <c r="R249" s="40">
        <v>5</v>
      </c>
      <c r="S249" s="11">
        <f t="shared" si="53"/>
        <v>30</v>
      </c>
      <c r="T249" s="40">
        <v>1</v>
      </c>
      <c r="U249" s="40"/>
      <c r="V249" s="40"/>
      <c r="W249" s="11">
        <f t="shared" si="54"/>
        <v>5</v>
      </c>
      <c r="X249" s="29">
        <f>((H249*1)+(I249*2)+(J249*3)+(L249*4)+(M249*5)+(N249*6)+(P249*7)+(Q249*8)+(R249*9)+(T249*10)+(U249*11)+(V249*12))/F249</f>
        <v>5.95</v>
      </c>
      <c r="Y249" s="30">
        <f>S249+W249</f>
        <v>35</v>
      </c>
    </row>
    <row r="250" spans="1:25" x14ac:dyDescent="0.35">
      <c r="A250" s="35"/>
      <c r="B250" s="41" t="s">
        <v>53</v>
      </c>
      <c r="C250" s="19" t="s">
        <v>31</v>
      </c>
      <c r="D250" s="8">
        <v>9</v>
      </c>
      <c r="E250" s="8">
        <v>20</v>
      </c>
      <c r="F250" s="10">
        <f t="shared" si="56"/>
        <v>20</v>
      </c>
      <c r="G250" s="42" t="s">
        <v>78</v>
      </c>
      <c r="H250" s="31"/>
      <c r="I250" s="31"/>
      <c r="J250" s="31">
        <v>1</v>
      </c>
      <c r="K250" s="55">
        <f t="shared" si="55"/>
        <v>5</v>
      </c>
      <c r="L250" s="31">
        <v>6</v>
      </c>
      <c r="M250" s="31">
        <v>3</v>
      </c>
      <c r="N250" s="31">
        <v>2</v>
      </c>
      <c r="O250" s="11">
        <f t="shared" si="52"/>
        <v>55</v>
      </c>
      <c r="P250" s="31">
        <v>1</v>
      </c>
      <c r="Q250" s="31">
        <v>1</v>
      </c>
      <c r="R250" s="31">
        <v>2</v>
      </c>
      <c r="S250" s="11">
        <f t="shared" si="53"/>
        <v>20</v>
      </c>
      <c r="T250" s="31">
        <v>4</v>
      </c>
      <c r="U250" s="31"/>
      <c r="V250" s="31"/>
      <c r="W250" s="11">
        <f t="shared" si="54"/>
        <v>20</v>
      </c>
      <c r="X250" s="56">
        <f>((H250*1)+(I250*2)+(J250*3)+(L250*4)+(M250*5)+(N250*6)+(P250*7)+(Q250*8)+(R250*9)+(T250*10)+(U250*11)+(V250*12))/F250</f>
        <v>6.35</v>
      </c>
      <c r="Y250" s="59">
        <f>S250+W250</f>
        <v>40</v>
      </c>
    </row>
    <row r="251" spans="1:25" x14ac:dyDescent="0.35">
      <c r="A251" s="35"/>
      <c r="B251" s="41" t="s">
        <v>53</v>
      </c>
      <c r="C251" s="21" t="s">
        <v>24</v>
      </c>
      <c r="D251" s="8">
        <v>10</v>
      </c>
      <c r="E251" s="8">
        <v>13</v>
      </c>
      <c r="F251" s="10">
        <f t="shared" si="56"/>
        <v>13</v>
      </c>
      <c r="G251" s="57" t="s">
        <v>78</v>
      </c>
      <c r="H251" s="31"/>
      <c r="I251" s="31"/>
      <c r="J251" s="31"/>
      <c r="K251" s="55">
        <f t="shared" si="55"/>
        <v>0</v>
      </c>
      <c r="L251" s="31">
        <v>6</v>
      </c>
      <c r="M251" s="31"/>
      <c r="N251" s="31">
        <v>3</v>
      </c>
      <c r="O251" s="11">
        <f t="shared" si="52"/>
        <v>69.230769230769226</v>
      </c>
      <c r="P251" s="31"/>
      <c r="Q251" s="31">
        <v>1</v>
      </c>
      <c r="R251" s="31">
        <v>1</v>
      </c>
      <c r="S251" s="11">
        <f t="shared" si="53"/>
        <v>15.384615384615385</v>
      </c>
      <c r="T251" s="31">
        <v>2</v>
      </c>
      <c r="U251" s="31"/>
      <c r="V251" s="31"/>
      <c r="W251" s="11">
        <f t="shared" si="54"/>
        <v>15.384615384615385</v>
      </c>
      <c r="X251" s="58">
        <f>((H251*1)+(I251*2)+(J251*3)+(L251*4)+(M251*5)+(N251*6)+(P251*7)+(Q251*8)+(R251*9)+(T251*10)+(U251*11)+(V251*12))/F251</f>
        <v>6.0769230769230766</v>
      </c>
      <c r="Y251" s="13">
        <f>S251+W251</f>
        <v>30.76923076923077</v>
      </c>
    </row>
    <row r="252" spans="1:25" x14ac:dyDescent="0.35">
      <c r="A252" s="35"/>
      <c r="B252" s="41" t="s">
        <v>53</v>
      </c>
      <c r="C252" s="21" t="s">
        <v>27</v>
      </c>
      <c r="D252" s="8">
        <v>11</v>
      </c>
      <c r="E252" s="8">
        <v>13</v>
      </c>
      <c r="F252" s="10">
        <f t="shared" si="56"/>
        <v>13</v>
      </c>
      <c r="G252" s="57" t="s">
        <v>78</v>
      </c>
      <c r="H252" s="31"/>
      <c r="I252" s="31"/>
      <c r="J252" s="31"/>
      <c r="K252" s="55">
        <f t="shared" si="55"/>
        <v>0</v>
      </c>
      <c r="L252" s="31">
        <v>3</v>
      </c>
      <c r="M252" s="31">
        <v>1</v>
      </c>
      <c r="N252" s="31">
        <v>4</v>
      </c>
      <c r="O252" s="11">
        <f t="shared" si="52"/>
        <v>61.53846153846154</v>
      </c>
      <c r="P252" s="31"/>
      <c r="Q252" s="31">
        <v>2</v>
      </c>
      <c r="R252" s="31">
        <v>1</v>
      </c>
      <c r="S252" s="11">
        <f t="shared" si="53"/>
        <v>23.076923076923077</v>
      </c>
      <c r="T252" s="31">
        <v>2</v>
      </c>
      <c r="U252" s="31"/>
      <c r="V252" s="31"/>
      <c r="W252" s="11">
        <f t="shared" si="54"/>
        <v>15.384615384615385</v>
      </c>
      <c r="X252" s="58">
        <f>((H252*1)+(I252*2)+(J252*3)+(L252*4)+(M252*5)+(N252*6)+(P252*7)+(Q252*8)+(R252*9)+(T252*10)+(U252*11)+(V252*12))/F252</f>
        <v>6.615384615384615</v>
      </c>
      <c r="Y252" s="13">
        <f>S252+W252</f>
        <v>38.46153846153846</v>
      </c>
    </row>
    <row r="253" spans="1:25" x14ac:dyDescent="0.35">
      <c r="A253" s="35"/>
      <c r="B253" s="41"/>
      <c r="C253" s="15"/>
      <c r="D253" s="15"/>
      <c r="E253" s="15"/>
      <c r="F253" s="10">
        <f t="shared" si="56"/>
        <v>0</v>
      </c>
      <c r="G253" s="41"/>
      <c r="H253" s="37"/>
      <c r="I253" s="37"/>
      <c r="J253" s="37"/>
      <c r="K253" s="55" t="e">
        <f t="shared" si="55"/>
        <v>#DIV/0!</v>
      </c>
      <c r="L253" s="37"/>
      <c r="M253" s="37"/>
      <c r="N253" s="37"/>
      <c r="O253" s="11" t="e">
        <f t="shared" si="52"/>
        <v>#DIV/0!</v>
      </c>
      <c r="P253" s="37"/>
      <c r="Q253" s="37"/>
      <c r="R253" s="37"/>
      <c r="S253" s="11" t="e">
        <f t="shared" si="53"/>
        <v>#DIV/0!</v>
      </c>
      <c r="T253" s="37"/>
      <c r="U253" s="37"/>
      <c r="V253" s="37"/>
      <c r="W253" s="11" t="e">
        <f t="shared" si="54"/>
        <v>#DIV/0!</v>
      </c>
      <c r="X253" s="60">
        <f>X252-X251</f>
        <v>0.53846153846153832</v>
      </c>
      <c r="Y253" s="60">
        <f>Y252-Y251</f>
        <v>7.6923076923076898</v>
      </c>
    </row>
    <row r="254" spans="1:25" x14ac:dyDescent="0.35">
      <c r="A254" s="35"/>
      <c r="B254" s="73" t="s">
        <v>67</v>
      </c>
      <c r="C254" s="44" t="s">
        <v>48</v>
      </c>
      <c r="D254" s="44">
        <v>7</v>
      </c>
      <c r="E254" s="44">
        <v>25</v>
      </c>
      <c r="F254" s="10">
        <f t="shared" si="56"/>
        <v>25</v>
      </c>
      <c r="G254" s="77" t="s">
        <v>78</v>
      </c>
      <c r="H254" s="47"/>
      <c r="I254" s="47">
        <v>1</v>
      </c>
      <c r="J254" s="47">
        <v>2</v>
      </c>
      <c r="K254" s="55">
        <f t="shared" si="55"/>
        <v>12</v>
      </c>
      <c r="L254" s="47">
        <v>3</v>
      </c>
      <c r="M254" s="47">
        <v>6</v>
      </c>
      <c r="N254" s="47">
        <v>3</v>
      </c>
      <c r="O254" s="11">
        <f t="shared" si="52"/>
        <v>48</v>
      </c>
      <c r="P254" s="47">
        <v>6</v>
      </c>
      <c r="Q254" s="47">
        <v>1</v>
      </c>
      <c r="R254" s="47">
        <v>2</v>
      </c>
      <c r="S254" s="11">
        <f t="shared" si="53"/>
        <v>36</v>
      </c>
      <c r="T254" s="47">
        <v>1</v>
      </c>
      <c r="U254" s="47"/>
      <c r="V254" s="47"/>
      <c r="W254" s="11">
        <f t="shared" si="54"/>
        <v>4</v>
      </c>
      <c r="X254" s="49">
        <f>((H254*1)+(I254*2)+(J254*3)+(L254*4)+(M254*5)+(N254*6)+(P254*7)+(Q254*8)+(R254*9)+(T254*10)+(U254*11)+(V254*12))/F254</f>
        <v>5.84</v>
      </c>
      <c r="Y254" s="50">
        <f>S254+W254</f>
        <v>40</v>
      </c>
    </row>
    <row r="255" spans="1:25" x14ac:dyDescent="0.35">
      <c r="A255" s="35"/>
      <c r="B255" s="36" t="s">
        <v>53</v>
      </c>
      <c r="C255" s="8" t="s">
        <v>46</v>
      </c>
      <c r="D255" s="8">
        <v>8</v>
      </c>
      <c r="E255" s="8">
        <v>25</v>
      </c>
      <c r="F255" s="10">
        <f t="shared" si="56"/>
        <v>25</v>
      </c>
      <c r="G255" s="36" t="s">
        <v>78</v>
      </c>
      <c r="H255" s="37">
        <v>1</v>
      </c>
      <c r="I255" s="37">
        <v>1</v>
      </c>
      <c r="J255" s="37"/>
      <c r="K255" s="55">
        <f t="shared" si="55"/>
        <v>8</v>
      </c>
      <c r="L255" s="52">
        <v>8</v>
      </c>
      <c r="M255" s="52">
        <v>3</v>
      </c>
      <c r="N255" s="52">
        <v>4</v>
      </c>
      <c r="O255" s="11">
        <f t="shared" si="52"/>
        <v>60</v>
      </c>
      <c r="P255" s="52">
        <v>4</v>
      </c>
      <c r="Q255" s="52">
        <v>1</v>
      </c>
      <c r="R255" s="52">
        <v>2</v>
      </c>
      <c r="S255" s="11">
        <f t="shared" si="53"/>
        <v>28</v>
      </c>
      <c r="T255" s="52">
        <v>1</v>
      </c>
      <c r="U255" s="52"/>
      <c r="V255" s="52"/>
      <c r="W255" s="11">
        <f t="shared" si="54"/>
        <v>4</v>
      </c>
      <c r="X255" s="53">
        <f>((H255*1)+(I255*2)+(J255*3)+(L255*4)+(M255*5)+(N255*6)+(P255*7)+(Q255*8)+(R255*9)+(T255*10)+(U255*11)+(V255*12))/F255</f>
        <v>5.52</v>
      </c>
      <c r="Y255" s="54">
        <f>S255+W255</f>
        <v>32</v>
      </c>
    </row>
    <row r="256" spans="1:25" x14ac:dyDescent="0.35">
      <c r="A256" s="35"/>
      <c r="B256" s="27" t="s">
        <v>53</v>
      </c>
      <c r="C256" s="26" t="s">
        <v>42</v>
      </c>
      <c r="D256" s="26">
        <v>9</v>
      </c>
      <c r="E256" s="26">
        <v>24</v>
      </c>
      <c r="F256" s="10">
        <f t="shared" si="56"/>
        <v>24</v>
      </c>
      <c r="G256" s="27" t="s">
        <v>78</v>
      </c>
      <c r="H256" s="40"/>
      <c r="I256" s="40">
        <v>1</v>
      </c>
      <c r="J256" s="40">
        <v>3</v>
      </c>
      <c r="K256" s="55">
        <f t="shared" si="55"/>
        <v>16.666666666666668</v>
      </c>
      <c r="L256" s="40">
        <v>1</v>
      </c>
      <c r="M256" s="40">
        <v>2</v>
      </c>
      <c r="N256" s="40">
        <v>2</v>
      </c>
      <c r="O256" s="11">
        <f t="shared" si="52"/>
        <v>20.833333333333332</v>
      </c>
      <c r="P256" s="40">
        <v>8</v>
      </c>
      <c r="Q256" s="40">
        <v>5</v>
      </c>
      <c r="R256" s="40">
        <v>2</v>
      </c>
      <c r="S256" s="11">
        <f t="shared" si="53"/>
        <v>62.5</v>
      </c>
      <c r="T256" s="40"/>
      <c r="U256" s="40"/>
      <c r="V256" s="40"/>
      <c r="W256" s="11">
        <f t="shared" si="54"/>
        <v>0</v>
      </c>
      <c r="X256" s="29">
        <f>((H256*1)+(I256*2)+(J256*3)+(L256*4)+(M256*5)+(N256*6)+(P256*7)+(Q256*8)+(R256*9)+(T256*10)+(U256*11)+(V256*12))/F256</f>
        <v>6.291666666666667</v>
      </c>
      <c r="Y256" s="30">
        <f>S256+W256</f>
        <v>62.5</v>
      </c>
    </row>
    <row r="257" spans="1:25" x14ac:dyDescent="0.35">
      <c r="A257" s="35"/>
      <c r="B257" s="36" t="s">
        <v>53</v>
      </c>
      <c r="C257" s="19" t="s">
        <v>31</v>
      </c>
      <c r="D257" s="8">
        <v>10</v>
      </c>
      <c r="E257" s="8">
        <v>15</v>
      </c>
      <c r="F257" s="10">
        <f t="shared" si="56"/>
        <v>15</v>
      </c>
      <c r="G257" s="42" t="s">
        <v>78</v>
      </c>
      <c r="H257" s="31">
        <v>2</v>
      </c>
      <c r="I257" s="31"/>
      <c r="J257" s="31">
        <v>1</v>
      </c>
      <c r="K257" s="55">
        <f t="shared" si="55"/>
        <v>20</v>
      </c>
      <c r="L257" s="31">
        <v>6</v>
      </c>
      <c r="M257" s="31"/>
      <c r="N257" s="31">
        <v>2</v>
      </c>
      <c r="O257" s="11">
        <f t="shared" si="52"/>
        <v>53.333333333333336</v>
      </c>
      <c r="P257" s="31">
        <v>2</v>
      </c>
      <c r="Q257" s="31">
        <v>1</v>
      </c>
      <c r="R257" s="31">
        <v>1</v>
      </c>
      <c r="S257" s="11">
        <f t="shared" si="53"/>
        <v>26.666666666666668</v>
      </c>
      <c r="T257" s="31"/>
      <c r="U257" s="31"/>
      <c r="V257" s="31"/>
      <c r="W257" s="11">
        <f t="shared" si="54"/>
        <v>0</v>
      </c>
      <c r="X257" s="56">
        <f>((H257*1)+(I257*2)+(J257*3)+(L257*4)+(M257*5)+(N257*6)+(P257*7)+(Q257*8)+(R257*9)+(T257*10)+(U257*11)+(V257*12))/F257</f>
        <v>4.8</v>
      </c>
      <c r="Y257" s="59">
        <f>S257+W257</f>
        <v>26.666666666666668</v>
      </c>
    </row>
    <row r="258" spans="1:25" x14ac:dyDescent="0.35">
      <c r="A258" s="35"/>
      <c r="B258" s="36" t="s">
        <v>43</v>
      </c>
      <c r="C258" s="21" t="s">
        <v>24</v>
      </c>
      <c r="D258" s="8">
        <v>11</v>
      </c>
      <c r="E258" s="8">
        <v>13</v>
      </c>
      <c r="F258" s="10">
        <f t="shared" si="56"/>
        <v>13</v>
      </c>
      <c r="G258" s="57" t="s">
        <v>78</v>
      </c>
      <c r="H258" s="31"/>
      <c r="I258" s="31"/>
      <c r="J258" s="31"/>
      <c r="K258" s="55">
        <f t="shared" si="55"/>
        <v>0</v>
      </c>
      <c r="L258" s="31">
        <v>1</v>
      </c>
      <c r="M258" s="31"/>
      <c r="N258" s="31">
        <v>5</v>
      </c>
      <c r="O258" s="11">
        <f t="shared" si="52"/>
        <v>46.153846153846153</v>
      </c>
      <c r="P258" s="31">
        <v>7</v>
      </c>
      <c r="Q258" s="31"/>
      <c r="R258" s="31"/>
      <c r="S258" s="11">
        <f t="shared" si="53"/>
        <v>53.846153846153847</v>
      </c>
      <c r="T258" s="31"/>
      <c r="U258" s="31"/>
      <c r="V258" s="31"/>
      <c r="W258" s="11">
        <f t="shared" si="54"/>
        <v>0</v>
      </c>
      <c r="X258" s="58">
        <f>((H258*1)+(I258*2)+(J258*3)+(L258*4)+(M258*5)+(N258*6)+(P258*7)+(Q258*8)+(R258*9)+(T258*10)+(U258*11)+(V258*12))/F258</f>
        <v>6.384615384615385</v>
      </c>
      <c r="Y258" s="13">
        <f>S258+W258</f>
        <v>53.846153846153847</v>
      </c>
    </row>
    <row r="259" spans="1:25" x14ac:dyDescent="0.35">
      <c r="A259" s="35"/>
      <c r="B259" s="36"/>
      <c r="C259" s="15"/>
      <c r="D259" s="15"/>
      <c r="E259" s="15"/>
      <c r="F259" s="10">
        <f t="shared" si="56"/>
        <v>0</v>
      </c>
      <c r="G259" s="41"/>
      <c r="H259" s="37"/>
      <c r="I259" s="37"/>
      <c r="J259" s="37"/>
      <c r="K259" s="55" t="e">
        <f t="shared" si="55"/>
        <v>#DIV/0!</v>
      </c>
      <c r="L259" s="37"/>
      <c r="M259" s="37"/>
      <c r="N259" s="37"/>
      <c r="O259" s="11" t="e">
        <f t="shared" si="52"/>
        <v>#DIV/0!</v>
      </c>
      <c r="P259" s="37"/>
      <c r="Q259" s="37"/>
      <c r="R259" s="37"/>
      <c r="S259" s="11" t="e">
        <f t="shared" si="53"/>
        <v>#DIV/0!</v>
      </c>
      <c r="T259" s="37"/>
      <c r="U259" s="37"/>
      <c r="V259" s="37"/>
      <c r="W259" s="11" t="e">
        <f t="shared" si="54"/>
        <v>#DIV/0!</v>
      </c>
      <c r="X259" s="60">
        <f>X258-X257</f>
        <v>1.5846153846153852</v>
      </c>
      <c r="Y259" s="60">
        <f>Y258-Y257</f>
        <v>27.179487179487179</v>
      </c>
    </row>
    <row r="260" spans="1:25" x14ac:dyDescent="0.35">
      <c r="A260" s="35"/>
      <c r="B260" s="43" t="s">
        <v>53</v>
      </c>
      <c r="C260" s="44" t="s">
        <v>48</v>
      </c>
      <c r="D260" s="44">
        <v>8</v>
      </c>
      <c r="E260" s="44">
        <v>16</v>
      </c>
      <c r="F260" s="10">
        <f t="shared" si="56"/>
        <v>16</v>
      </c>
      <c r="G260" s="77" t="s">
        <v>78</v>
      </c>
      <c r="H260" s="47"/>
      <c r="I260" s="47"/>
      <c r="J260" s="47">
        <v>1</v>
      </c>
      <c r="K260" s="55">
        <f t="shared" si="55"/>
        <v>6.25</v>
      </c>
      <c r="L260" s="47">
        <v>4</v>
      </c>
      <c r="M260" s="47"/>
      <c r="N260" s="47">
        <v>3</v>
      </c>
      <c r="O260" s="11">
        <f t="shared" si="52"/>
        <v>43.75</v>
      </c>
      <c r="P260" s="47">
        <v>4</v>
      </c>
      <c r="Q260" s="47">
        <v>2</v>
      </c>
      <c r="R260" s="47">
        <v>1</v>
      </c>
      <c r="S260" s="11">
        <f t="shared" si="53"/>
        <v>43.75</v>
      </c>
      <c r="T260" s="47">
        <v>1</v>
      </c>
      <c r="U260" s="47"/>
      <c r="V260" s="47"/>
      <c r="W260" s="11">
        <f t="shared" si="54"/>
        <v>6.25</v>
      </c>
      <c r="X260" s="49">
        <f>((H260*1)+(I260*2)+(J260*3)+(L260*4)+(M260*5)+(N260*6)+(P260*7)+(Q260*8)+(R260*9)+(T260*10)+(U260*11)+(V260*12))/F260</f>
        <v>6.25</v>
      </c>
      <c r="Y260" s="50">
        <f>S260+W260</f>
        <v>50</v>
      </c>
    </row>
    <row r="261" spans="1:25" x14ac:dyDescent="0.35">
      <c r="A261" s="35"/>
      <c r="B261" s="36" t="s">
        <v>53</v>
      </c>
      <c r="C261" s="8" t="s">
        <v>46</v>
      </c>
      <c r="D261" s="8">
        <v>9</v>
      </c>
      <c r="E261" s="8">
        <v>17</v>
      </c>
      <c r="F261" s="10">
        <f t="shared" si="56"/>
        <v>17</v>
      </c>
      <c r="G261" s="36" t="s">
        <v>78</v>
      </c>
      <c r="H261" s="37"/>
      <c r="I261" s="37">
        <v>1</v>
      </c>
      <c r="J261" s="37">
        <v>1</v>
      </c>
      <c r="K261" s="55">
        <f t="shared" si="55"/>
        <v>11.764705882352942</v>
      </c>
      <c r="L261" s="52">
        <v>3</v>
      </c>
      <c r="M261" s="52"/>
      <c r="N261" s="52">
        <v>5</v>
      </c>
      <c r="O261" s="11">
        <f t="shared" si="52"/>
        <v>47.058823529411768</v>
      </c>
      <c r="P261" s="52">
        <v>3</v>
      </c>
      <c r="Q261" s="52">
        <v>1</v>
      </c>
      <c r="R261" s="52">
        <v>2</v>
      </c>
      <c r="S261" s="11">
        <f t="shared" si="53"/>
        <v>35.294117647058826</v>
      </c>
      <c r="T261" s="52">
        <v>1</v>
      </c>
      <c r="U261" s="52"/>
      <c r="V261" s="52"/>
      <c r="W261" s="11">
        <f t="shared" si="54"/>
        <v>5.882352941176471</v>
      </c>
      <c r="X261" s="53">
        <f>((H261*1)+(I261*2)+(J261*3)+(L261*4)+(M261*5)+(N261*6)+(P261*7)+(Q261*8)+(R261*9)+(T261*10)+(U261*11)+(V261*12))/F261</f>
        <v>6.117647058823529</v>
      </c>
      <c r="Y261" s="54">
        <f>S261+W261</f>
        <v>41.176470588235297</v>
      </c>
    </row>
    <row r="262" spans="1:25" x14ac:dyDescent="0.35">
      <c r="A262" s="35"/>
      <c r="B262" s="27" t="s">
        <v>53</v>
      </c>
      <c r="C262" s="26" t="s">
        <v>42</v>
      </c>
      <c r="D262" s="26">
        <v>10</v>
      </c>
      <c r="E262" s="26">
        <v>9</v>
      </c>
      <c r="F262" s="10">
        <f t="shared" si="56"/>
        <v>9</v>
      </c>
      <c r="G262" s="27" t="s">
        <v>78</v>
      </c>
      <c r="H262" s="40"/>
      <c r="I262" s="40"/>
      <c r="J262" s="40">
        <v>1</v>
      </c>
      <c r="K262" s="55">
        <f t="shared" si="55"/>
        <v>11.111111111111111</v>
      </c>
      <c r="L262" s="40">
        <v>1</v>
      </c>
      <c r="M262" s="40">
        <v>2</v>
      </c>
      <c r="N262" s="40">
        <v>1</v>
      </c>
      <c r="O262" s="11">
        <f t="shared" si="52"/>
        <v>44.444444444444443</v>
      </c>
      <c r="P262" s="40">
        <v>3</v>
      </c>
      <c r="Q262" s="40"/>
      <c r="R262" s="40"/>
      <c r="S262" s="11">
        <f t="shared" si="53"/>
        <v>33.333333333333336</v>
      </c>
      <c r="T262" s="40">
        <v>1</v>
      </c>
      <c r="U262" s="40"/>
      <c r="V262" s="40"/>
      <c r="W262" s="11">
        <f t="shared" si="54"/>
        <v>11.111111111111111</v>
      </c>
      <c r="X262" s="29">
        <f>((H262*1)+(I262*2)+(J262*3)+(L262*4)+(M262*5)+(N262*6)+(P262*7)+(Q262*8)+(R262*9)+(T262*10)+(U262*11)+(V262*12))/F262</f>
        <v>6</v>
      </c>
      <c r="Y262" s="30">
        <f>S262+W262</f>
        <v>44.444444444444443</v>
      </c>
    </row>
    <row r="263" spans="1:25" x14ac:dyDescent="0.35">
      <c r="A263" s="35"/>
      <c r="B263" s="36" t="s">
        <v>43</v>
      </c>
      <c r="C263" s="19" t="s">
        <v>31</v>
      </c>
      <c r="D263" s="8">
        <v>11</v>
      </c>
      <c r="E263" s="8">
        <v>8</v>
      </c>
      <c r="F263" s="10">
        <f t="shared" si="56"/>
        <v>8</v>
      </c>
      <c r="G263" s="42" t="s">
        <v>78</v>
      </c>
      <c r="H263" s="31"/>
      <c r="I263" s="31"/>
      <c r="J263" s="31"/>
      <c r="K263" s="55">
        <f t="shared" si="55"/>
        <v>0</v>
      </c>
      <c r="L263" s="31"/>
      <c r="M263" s="31"/>
      <c r="N263" s="31">
        <v>4</v>
      </c>
      <c r="O263" s="11">
        <f t="shared" si="52"/>
        <v>50</v>
      </c>
      <c r="P263" s="31">
        <v>1</v>
      </c>
      <c r="Q263" s="31">
        <v>2</v>
      </c>
      <c r="R263" s="31">
        <v>1</v>
      </c>
      <c r="S263" s="11">
        <f t="shared" si="53"/>
        <v>50</v>
      </c>
      <c r="T263" s="31"/>
      <c r="U263" s="31"/>
      <c r="V263" s="31"/>
      <c r="W263" s="11">
        <f t="shared" si="54"/>
        <v>0</v>
      </c>
      <c r="X263" s="56">
        <f>((H263*1)+(I263*2)+(J263*3)+(L263*4)+(M263*5)+(N263*6)+(P263*7)+(Q263*8)+(R263*9)+(T263*10)+(U263*11)+(V263*12))/F263</f>
        <v>7</v>
      </c>
      <c r="Y263" s="59">
        <f>S263+W263</f>
        <v>50</v>
      </c>
    </row>
    <row r="264" spans="1:25" x14ac:dyDescent="0.35">
      <c r="A264" s="35"/>
      <c r="B264" s="36"/>
      <c r="C264" s="15"/>
      <c r="D264" s="15"/>
      <c r="E264" s="15"/>
      <c r="F264" s="10">
        <f t="shared" si="56"/>
        <v>0</v>
      </c>
      <c r="G264" s="41"/>
      <c r="H264" s="37"/>
      <c r="I264" s="37"/>
      <c r="J264" s="37"/>
      <c r="K264" s="55" t="e">
        <f t="shared" si="55"/>
        <v>#DIV/0!</v>
      </c>
      <c r="L264" s="37"/>
      <c r="M264" s="37"/>
      <c r="N264" s="37"/>
      <c r="O264" s="11" t="e">
        <f t="shared" si="52"/>
        <v>#DIV/0!</v>
      </c>
      <c r="P264" s="37"/>
      <c r="Q264" s="37"/>
      <c r="R264" s="37"/>
      <c r="S264" s="11" t="e">
        <f t="shared" si="53"/>
        <v>#DIV/0!</v>
      </c>
      <c r="T264" s="37"/>
      <c r="U264" s="37"/>
      <c r="V264" s="37"/>
      <c r="W264" s="11" t="e">
        <f t="shared" si="54"/>
        <v>#DIV/0!</v>
      </c>
      <c r="X264" s="60">
        <f>X263-X262</f>
        <v>1</v>
      </c>
      <c r="Y264" s="60">
        <f>Y263-Y262</f>
        <v>5.5555555555555571</v>
      </c>
    </row>
    <row r="265" spans="1:25" x14ac:dyDescent="0.35">
      <c r="A265" s="35"/>
      <c r="B265" s="36"/>
      <c r="C265" s="19" t="s">
        <v>31</v>
      </c>
      <c r="D265" s="8"/>
      <c r="E265" s="8"/>
      <c r="F265" s="10">
        <f t="shared" si="56"/>
        <v>0</v>
      </c>
      <c r="G265" s="42" t="s">
        <v>78</v>
      </c>
      <c r="H265" s="37"/>
      <c r="I265" s="37"/>
      <c r="J265" s="37"/>
      <c r="K265" s="55" t="e">
        <f t="shared" si="55"/>
        <v>#DIV/0!</v>
      </c>
      <c r="L265" s="52"/>
      <c r="M265" s="52"/>
      <c r="N265" s="52"/>
      <c r="O265" s="11" t="e">
        <f t="shared" si="52"/>
        <v>#DIV/0!</v>
      </c>
      <c r="P265" s="52"/>
      <c r="Q265" s="52"/>
      <c r="R265" s="52"/>
      <c r="S265" s="11" t="e">
        <f t="shared" si="53"/>
        <v>#DIV/0!</v>
      </c>
      <c r="T265" s="52"/>
      <c r="U265" s="52"/>
      <c r="V265" s="52"/>
      <c r="W265" s="11" t="e">
        <f t="shared" si="54"/>
        <v>#DIV/0!</v>
      </c>
      <c r="X265" s="56">
        <f>AVERAGE(X263,X257,X250,X243,X237)</f>
        <v>6.0630434782608695</v>
      </c>
      <c r="Y265" s="56">
        <f>AVERAGE(Y263,Y257,Y250,Y243,Y237)</f>
        <v>38.768115942028984</v>
      </c>
    </row>
    <row r="266" spans="1:25" x14ac:dyDescent="0.35">
      <c r="A266" s="35"/>
      <c r="B266" s="36"/>
      <c r="C266" s="21" t="s">
        <v>24</v>
      </c>
      <c r="D266" s="8"/>
      <c r="E266" s="8"/>
      <c r="F266" s="10">
        <f t="shared" si="56"/>
        <v>0</v>
      </c>
      <c r="G266" s="57" t="s">
        <v>78</v>
      </c>
      <c r="H266" s="37"/>
      <c r="I266" s="37"/>
      <c r="J266" s="37"/>
      <c r="K266" s="55" t="e">
        <f t="shared" si="55"/>
        <v>#DIV/0!</v>
      </c>
      <c r="L266" s="52"/>
      <c r="M266" s="52"/>
      <c r="N266" s="52"/>
      <c r="O266" s="11" t="e">
        <f t="shared" si="52"/>
        <v>#DIV/0!</v>
      </c>
      <c r="P266" s="52"/>
      <c r="Q266" s="52"/>
      <c r="R266" s="52"/>
      <c r="S266" s="11" t="e">
        <f t="shared" si="53"/>
        <v>#DIV/0!</v>
      </c>
      <c r="T266" s="52"/>
      <c r="U266" s="52"/>
      <c r="V266" s="52"/>
      <c r="W266" s="11" t="e">
        <f t="shared" si="54"/>
        <v>#DIV/0!</v>
      </c>
      <c r="X266" s="78">
        <f t="shared" ref="X266:Y268" si="57">AVERAGE(X258,X251,X244,X238,X233)</f>
        <v>5.9234113712374583</v>
      </c>
      <c r="Y266" s="78">
        <f t="shared" si="57"/>
        <v>37.702341137123746</v>
      </c>
    </row>
    <row r="267" spans="1:25" x14ac:dyDescent="0.35">
      <c r="A267" s="35"/>
      <c r="B267" s="36"/>
      <c r="C267" s="21" t="s">
        <v>27</v>
      </c>
      <c r="D267" s="8"/>
      <c r="E267" s="8"/>
      <c r="F267" s="10"/>
      <c r="G267" s="57" t="s">
        <v>78</v>
      </c>
      <c r="H267" s="37"/>
      <c r="I267" s="37"/>
      <c r="J267" s="37"/>
      <c r="K267" s="55"/>
      <c r="L267" s="52"/>
      <c r="M267" s="52"/>
      <c r="N267" s="52"/>
      <c r="O267" s="11"/>
      <c r="P267" s="52"/>
      <c r="Q267" s="52"/>
      <c r="R267" s="52"/>
      <c r="S267" s="11"/>
      <c r="T267" s="52"/>
      <c r="U267" s="52"/>
      <c r="V267" s="52"/>
      <c r="W267" s="11"/>
      <c r="X267" s="78">
        <f t="shared" si="57"/>
        <v>5.2822360248447211</v>
      </c>
      <c r="Y267" s="78">
        <f t="shared" si="57"/>
        <v>34.453256888039498</v>
      </c>
    </row>
    <row r="268" spans="1:25" x14ac:dyDescent="0.35">
      <c r="A268" s="35"/>
      <c r="B268" s="36"/>
      <c r="C268" s="21" t="s">
        <v>29</v>
      </c>
      <c r="D268" s="8"/>
      <c r="E268" s="8"/>
      <c r="F268" s="10"/>
      <c r="G268" s="57" t="s">
        <v>78</v>
      </c>
      <c r="H268" s="37"/>
      <c r="I268" s="37"/>
      <c r="J268" s="37"/>
      <c r="K268" s="55"/>
      <c r="L268" s="52"/>
      <c r="M268" s="52"/>
      <c r="N268" s="52"/>
      <c r="O268" s="11"/>
      <c r="P268" s="52"/>
      <c r="Q268" s="52"/>
      <c r="R268" s="52"/>
      <c r="S268" s="11"/>
      <c r="T268" s="52"/>
      <c r="U268" s="52"/>
      <c r="V268" s="52"/>
      <c r="W268" s="11"/>
      <c r="X268" s="78">
        <f t="shared" si="57"/>
        <v>4.9230769230769225</v>
      </c>
      <c r="Y268" s="78">
        <f t="shared" si="57"/>
        <v>30.769230769230766</v>
      </c>
    </row>
    <row r="269" spans="1:25" x14ac:dyDescent="0.35">
      <c r="A269" s="35"/>
      <c r="B269" s="36"/>
      <c r="C269" s="8"/>
      <c r="D269" s="8"/>
      <c r="E269" s="8"/>
      <c r="F269" s="10">
        <f>H269+I269+J269+L269+M269+N269+P269+Q269+R269+T269+U269+V269</f>
        <v>0</v>
      </c>
      <c r="G269" s="36"/>
      <c r="H269" s="37"/>
      <c r="I269" s="37"/>
      <c r="J269" s="37"/>
      <c r="K269" s="55" t="e">
        <f>SUM(H269:J269)*100/E269</f>
        <v>#DIV/0!</v>
      </c>
      <c r="L269" s="52"/>
      <c r="M269" s="52"/>
      <c r="N269" s="52"/>
      <c r="O269" s="11" t="e">
        <f>SUM(L269:N269)*100/F269</f>
        <v>#DIV/0!</v>
      </c>
      <c r="P269" s="52"/>
      <c r="Q269" s="52"/>
      <c r="R269" s="52"/>
      <c r="S269" s="11" t="e">
        <f>SUM(P269:R269)*100/F269</f>
        <v>#DIV/0!</v>
      </c>
      <c r="T269" s="52"/>
      <c r="U269" s="52"/>
      <c r="V269" s="52"/>
      <c r="W269" s="11" t="e">
        <f>SUM(T269:V269)*100/F269</f>
        <v>#DIV/0!</v>
      </c>
      <c r="X269" s="60">
        <f>X268-X267</f>
        <v>-0.35915910176779864</v>
      </c>
      <c r="Y269" s="60">
        <f>Y268-Y267</f>
        <v>-3.6840261188087311</v>
      </c>
    </row>
    <row r="270" spans="1:25" x14ac:dyDescent="0.35">
      <c r="A270" s="35"/>
      <c r="B270" s="36" t="s">
        <v>61</v>
      </c>
      <c r="C270" s="21" t="s">
        <v>29</v>
      </c>
      <c r="D270" s="8">
        <v>7</v>
      </c>
      <c r="E270" s="8">
        <v>19</v>
      </c>
      <c r="F270" s="10">
        <v>19</v>
      </c>
      <c r="G270" s="57" t="s">
        <v>79</v>
      </c>
      <c r="H270" s="37"/>
      <c r="I270" s="37"/>
      <c r="J270" s="37"/>
      <c r="K270" s="55">
        <f>SUM(H270:J270)*100/E270</f>
        <v>0</v>
      </c>
      <c r="L270" s="52"/>
      <c r="M270" s="52">
        <v>3</v>
      </c>
      <c r="N270" s="52">
        <v>5</v>
      </c>
      <c r="O270" s="11">
        <f>SUM(L270:N270)*100/F270</f>
        <v>42.10526315789474</v>
      </c>
      <c r="P270" s="52">
        <v>3</v>
      </c>
      <c r="Q270" s="52">
        <v>5</v>
      </c>
      <c r="R270" s="52">
        <v>2</v>
      </c>
      <c r="S270" s="11">
        <f>SUM(P270:R270)*100/F270</f>
        <v>52.631578947368418</v>
      </c>
      <c r="T270" s="52"/>
      <c r="U270" s="52">
        <v>1</v>
      </c>
      <c r="V270" s="52"/>
      <c r="W270" s="11">
        <f>SUM(T270:V270)*100/F270</f>
        <v>5.2631578947368425</v>
      </c>
      <c r="X270" s="78">
        <f>((H270*1)+(I270*2)+(J270*3)+(L270*4)+(M270*5)+(N270*6)+(P270*7)+(Q270*8)+(R270*9)+(T270*10)+(U270*11)+(V270*12))/F270</f>
        <v>7.1052631578947372</v>
      </c>
      <c r="Y270" s="78">
        <f>S270+W270</f>
        <v>57.89473684210526</v>
      </c>
    </row>
    <row r="271" spans="1:25" x14ac:dyDescent="0.35">
      <c r="A271" s="35"/>
      <c r="B271" s="36"/>
      <c r="C271" s="8"/>
      <c r="D271" s="8"/>
      <c r="E271" s="8"/>
      <c r="F271" s="10"/>
      <c r="G271" s="36"/>
      <c r="H271" s="37"/>
      <c r="I271" s="37"/>
      <c r="J271" s="37"/>
      <c r="K271" s="55"/>
      <c r="L271" s="52"/>
      <c r="M271" s="52"/>
      <c r="N271" s="52"/>
      <c r="O271" s="11"/>
      <c r="P271" s="52"/>
      <c r="Q271" s="52"/>
      <c r="R271" s="52"/>
      <c r="S271" s="11"/>
      <c r="T271" s="52"/>
      <c r="U271" s="52"/>
      <c r="V271" s="52"/>
      <c r="W271" s="11"/>
      <c r="X271" s="60"/>
      <c r="Y271" s="60"/>
    </row>
    <row r="272" spans="1:25" x14ac:dyDescent="0.35">
      <c r="A272" s="35"/>
      <c r="B272" s="36"/>
      <c r="C272" s="8"/>
      <c r="D272" s="8"/>
      <c r="E272" s="8"/>
      <c r="F272" s="10"/>
      <c r="G272" s="36"/>
      <c r="H272" s="37"/>
      <c r="I272" s="37"/>
      <c r="J272" s="37"/>
      <c r="K272" s="55"/>
      <c r="L272" s="52"/>
      <c r="M272" s="52"/>
      <c r="N272" s="52"/>
      <c r="O272" s="11"/>
      <c r="P272" s="52"/>
      <c r="Q272" s="52"/>
      <c r="R272" s="52"/>
      <c r="S272" s="11"/>
      <c r="T272" s="52"/>
      <c r="U272" s="52"/>
      <c r="V272" s="52"/>
      <c r="W272" s="11"/>
      <c r="X272" s="60"/>
      <c r="Y272" s="60"/>
    </row>
    <row r="273" spans="1:25" x14ac:dyDescent="0.35">
      <c r="A273" s="35"/>
      <c r="B273" s="36" t="s">
        <v>58</v>
      </c>
      <c r="C273" s="8" t="s">
        <v>27</v>
      </c>
      <c r="D273" s="8">
        <v>7</v>
      </c>
      <c r="E273" s="8">
        <v>20</v>
      </c>
      <c r="F273" s="10">
        <f>H273+I273+J273+L273+M273+N273+P273+Q273+R273+T273+U273+V273</f>
        <v>20</v>
      </c>
      <c r="G273" s="36" t="s">
        <v>79</v>
      </c>
      <c r="H273" s="37"/>
      <c r="I273" s="37"/>
      <c r="J273" s="37">
        <v>3</v>
      </c>
      <c r="K273" s="55">
        <f>SUM(H273:J273)*100/E273</f>
        <v>15</v>
      </c>
      <c r="L273" s="52"/>
      <c r="M273" s="52">
        <v>4</v>
      </c>
      <c r="N273" s="52">
        <v>4</v>
      </c>
      <c r="O273" s="11">
        <f>SUM(L273:N273)*100/F273</f>
        <v>40</v>
      </c>
      <c r="P273" s="52">
        <v>5</v>
      </c>
      <c r="Q273" s="52">
        <v>1</v>
      </c>
      <c r="R273" s="52">
        <v>1</v>
      </c>
      <c r="S273" s="11">
        <f>SUM(P273:R273)*100/F273</f>
        <v>35</v>
      </c>
      <c r="T273" s="52">
        <v>2</v>
      </c>
      <c r="U273" s="52"/>
      <c r="V273" s="52"/>
      <c r="W273" s="11">
        <f>SUM(T273:V273)*100/F273</f>
        <v>10</v>
      </c>
      <c r="X273" s="58">
        <f>((H273*1)+(I273*2)+(J273*3)+(L273*4)+(M273*5)+(N273*6)+(P273*7)+(Q273*8)+(R273*9)+(T273*10)+(U273*11)+(V273*12))/F273</f>
        <v>6.25</v>
      </c>
      <c r="Y273" s="13">
        <f>S273+W273</f>
        <v>45</v>
      </c>
    </row>
    <row r="274" spans="1:25" x14ac:dyDescent="0.35">
      <c r="A274" s="35"/>
      <c r="B274" s="36" t="s">
        <v>60</v>
      </c>
      <c r="C274" s="21" t="s">
        <v>29</v>
      </c>
      <c r="D274" s="8">
        <v>8</v>
      </c>
      <c r="E274" s="8">
        <v>20</v>
      </c>
      <c r="F274" s="10">
        <v>20</v>
      </c>
      <c r="G274" s="57" t="s">
        <v>79</v>
      </c>
      <c r="H274" s="37"/>
      <c r="I274" s="37">
        <v>2</v>
      </c>
      <c r="J274" s="37">
        <v>5</v>
      </c>
      <c r="K274" s="55">
        <f>SUM(H274:J274)*100/E274</f>
        <v>35</v>
      </c>
      <c r="L274" s="52">
        <v>2</v>
      </c>
      <c r="M274" s="52">
        <v>4</v>
      </c>
      <c r="N274" s="52">
        <v>4</v>
      </c>
      <c r="O274" s="11">
        <f>SUM(L274:N274)*100/F274</f>
        <v>50</v>
      </c>
      <c r="P274" s="52"/>
      <c r="Q274" s="52"/>
      <c r="R274" s="52"/>
      <c r="S274" s="11">
        <f>SUM(P274:R274)*100/F274</f>
        <v>0</v>
      </c>
      <c r="T274" s="52">
        <v>1</v>
      </c>
      <c r="U274" s="52">
        <v>2</v>
      </c>
      <c r="V274" s="52"/>
      <c r="W274" s="11">
        <f>SUM(T274:V274)*100/F274</f>
        <v>15</v>
      </c>
      <c r="X274" s="58">
        <f>((H274*1)+(I274*2)+(J274*3)+(L274*4)+(M274*5)+(N274*6)+(P274*7)+(Q274*8)+(R274*9)+(T274*10)+(U274*11)+(V274*12))/F274</f>
        <v>5.15</v>
      </c>
      <c r="Y274" s="13">
        <f>S274+W274</f>
        <v>15</v>
      </c>
    </row>
    <row r="275" spans="1:25" x14ac:dyDescent="0.35">
      <c r="A275" s="35"/>
      <c r="B275" s="36"/>
      <c r="C275" s="8"/>
      <c r="D275" s="8"/>
      <c r="E275" s="8"/>
      <c r="F275" s="10"/>
      <c r="G275" s="36"/>
      <c r="H275" s="37"/>
      <c r="I275" s="37"/>
      <c r="J275" s="37"/>
      <c r="K275" s="55"/>
      <c r="L275" s="52"/>
      <c r="M275" s="52"/>
      <c r="N275" s="52"/>
      <c r="O275" s="11"/>
      <c r="P275" s="52"/>
      <c r="Q275" s="52"/>
      <c r="R275" s="52"/>
      <c r="S275" s="11"/>
      <c r="T275" s="52"/>
      <c r="U275" s="52"/>
      <c r="V275" s="52"/>
      <c r="W275" s="11"/>
      <c r="X275" s="60">
        <f>X274-X273</f>
        <v>-1.0999999999999996</v>
      </c>
      <c r="Y275" s="60">
        <f>Y274-Y273</f>
        <v>-30</v>
      </c>
    </row>
    <row r="276" spans="1:25" x14ac:dyDescent="0.35">
      <c r="A276" s="35"/>
      <c r="B276" s="36" t="s">
        <v>58</v>
      </c>
      <c r="C276" s="21" t="s">
        <v>24</v>
      </c>
      <c r="D276" s="8">
        <v>7</v>
      </c>
      <c r="E276" s="8">
        <v>13</v>
      </c>
      <c r="F276" s="10">
        <f>H276+I276+J276+L276+M276+N276+P276+Q276+R276+T276+U276+V276</f>
        <v>13</v>
      </c>
      <c r="G276" s="57" t="s">
        <v>79</v>
      </c>
      <c r="H276" s="37"/>
      <c r="I276" s="37"/>
      <c r="J276" s="37">
        <v>1</v>
      </c>
      <c r="K276" s="55">
        <f>SUM(H276:J276)*100/E276</f>
        <v>7.6923076923076925</v>
      </c>
      <c r="L276" s="52">
        <v>1</v>
      </c>
      <c r="M276" s="52">
        <v>2</v>
      </c>
      <c r="N276" s="52">
        <v>3</v>
      </c>
      <c r="O276" s="11">
        <f>SUM(L276:N276)*100/F276</f>
        <v>46.153846153846153</v>
      </c>
      <c r="P276" s="52">
        <v>2</v>
      </c>
      <c r="Q276" s="52">
        <v>1</v>
      </c>
      <c r="R276" s="52">
        <v>2</v>
      </c>
      <c r="S276" s="11">
        <f>SUM(P276:R276)*100/F276</f>
        <v>38.46153846153846</v>
      </c>
      <c r="T276" s="52">
        <v>1</v>
      </c>
      <c r="U276" s="52"/>
      <c r="V276" s="52"/>
      <c r="W276" s="11">
        <f>SUM(T276:V276)*100/F276</f>
        <v>7.6923076923076925</v>
      </c>
      <c r="X276" s="58">
        <f>((H276*1)+(I276*2)+(J276*3)+(L276*4)+(M276*5)+(N276*6)+(P276*7)+(Q276*8)+(R276*9)+(T276*10)+(U276*11)+(V276*12))/F276</f>
        <v>6.5384615384615383</v>
      </c>
      <c r="Y276" s="13">
        <f>S276+W276</f>
        <v>46.153846153846153</v>
      </c>
    </row>
    <row r="277" spans="1:25" x14ac:dyDescent="0.35">
      <c r="A277" s="35"/>
      <c r="B277" s="36" t="s">
        <v>60</v>
      </c>
      <c r="C277" s="21" t="s">
        <v>27</v>
      </c>
      <c r="D277" s="8">
        <v>8</v>
      </c>
      <c r="E277" s="8">
        <v>14</v>
      </c>
      <c r="F277" s="10">
        <f>H277+I277+J277+L277+M277+N277+P277+Q277+R277+T277+U277+V277</f>
        <v>14</v>
      </c>
      <c r="G277" s="57" t="s">
        <v>79</v>
      </c>
      <c r="H277" s="37"/>
      <c r="I277" s="37">
        <v>1</v>
      </c>
      <c r="J277" s="37">
        <v>3</v>
      </c>
      <c r="K277" s="55">
        <f>SUM(H277:J277)*100/E277</f>
        <v>28.571428571428573</v>
      </c>
      <c r="L277" s="52">
        <v>2</v>
      </c>
      <c r="M277" s="52">
        <v>1</v>
      </c>
      <c r="N277" s="52">
        <v>1</v>
      </c>
      <c r="O277" s="11">
        <f>SUM(L277:N277)*100/F277</f>
        <v>28.571428571428573</v>
      </c>
      <c r="P277" s="52">
        <v>1</v>
      </c>
      <c r="Q277" s="52">
        <v>2</v>
      </c>
      <c r="R277" s="52">
        <v>1</v>
      </c>
      <c r="S277" s="11">
        <f>SUM(P277:R277)*100/F277</f>
        <v>28.571428571428573</v>
      </c>
      <c r="T277" s="52">
        <v>2</v>
      </c>
      <c r="U277" s="52"/>
      <c r="V277" s="52"/>
      <c r="W277" s="11">
        <f>SUM(T277:V277)*100/F277</f>
        <v>14.285714285714286</v>
      </c>
      <c r="X277" s="58">
        <f>((H277*1)+(I277*2)+(J277*3)+(L277*4)+(M277*5)+(N277*6)+(P277*7)+(Q277*8)+(R277*9)+(T277*10)+(U277*11)+(V277*12))/F277</f>
        <v>5.8571428571428568</v>
      </c>
      <c r="Y277" s="13">
        <f>S277+W277</f>
        <v>42.857142857142861</v>
      </c>
    </row>
    <row r="278" spans="1:25" x14ac:dyDescent="0.35">
      <c r="A278" s="35"/>
      <c r="B278" s="36" t="s">
        <v>60</v>
      </c>
      <c r="C278" s="21" t="s">
        <v>29</v>
      </c>
      <c r="D278" s="8">
        <v>9</v>
      </c>
      <c r="E278" s="8">
        <v>13</v>
      </c>
      <c r="F278" s="10">
        <v>13</v>
      </c>
      <c r="G278" s="57" t="s">
        <v>79</v>
      </c>
      <c r="H278" s="37">
        <v>1</v>
      </c>
      <c r="I278" s="37"/>
      <c r="J278" s="37">
        <v>3</v>
      </c>
      <c r="K278" s="55">
        <f>SUM(H278:J278)*100/E278</f>
        <v>30.76923076923077</v>
      </c>
      <c r="L278" s="52">
        <v>1</v>
      </c>
      <c r="M278" s="52">
        <v>1</v>
      </c>
      <c r="N278" s="52">
        <v>1</v>
      </c>
      <c r="O278" s="11">
        <f>SUM(L278:N278)*100/F278</f>
        <v>23.076923076923077</v>
      </c>
      <c r="P278" s="52">
        <v>1</v>
      </c>
      <c r="Q278" s="52">
        <v>2</v>
      </c>
      <c r="R278" s="52">
        <v>1</v>
      </c>
      <c r="S278" s="11">
        <f>SUM(P278:R278)*100/F278</f>
        <v>30.76923076923077</v>
      </c>
      <c r="T278" s="52">
        <v>2</v>
      </c>
      <c r="U278" s="52"/>
      <c r="V278" s="52"/>
      <c r="W278" s="11">
        <f>SUM(T278:V278)*100/F278</f>
        <v>15.384615384615385</v>
      </c>
      <c r="X278" s="58">
        <f>((H278*1)+(I278*2)+(J278*3)+(L278*4)+(M278*5)+(N278*6)+(P278*7)+(Q278*8)+(R278*9)+(T278*10)+(U278*11)+(V278*12))/F278</f>
        <v>5.9230769230769234</v>
      </c>
      <c r="Y278" s="13">
        <f>S278+W278</f>
        <v>46.153846153846153</v>
      </c>
    </row>
    <row r="279" spans="1:25" x14ac:dyDescent="0.35">
      <c r="A279" s="35"/>
      <c r="B279" s="36"/>
      <c r="C279" s="8"/>
      <c r="D279" s="8"/>
      <c r="E279" s="8"/>
      <c r="F279" s="10"/>
      <c r="G279" s="36"/>
      <c r="H279" s="37"/>
      <c r="I279" s="37"/>
      <c r="J279" s="37"/>
      <c r="K279" s="55"/>
      <c r="L279" s="52"/>
      <c r="M279" s="52"/>
      <c r="N279" s="52"/>
      <c r="O279" s="11"/>
      <c r="P279" s="52"/>
      <c r="Q279" s="52"/>
      <c r="R279" s="52"/>
      <c r="S279" s="11"/>
      <c r="T279" s="52"/>
      <c r="U279" s="52"/>
      <c r="V279" s="52"/>
      <c r="W279" s="11"/>
      <c r="X279" s="60">
        <f>X278-X277</f>
        <v>6.5934065934066588E-2</v>
      </c>
      <c r="Y279" s="60">
        <f>Y278-Y277</f>
        <v>3.2967032967032921</v>
      </c>
    </row>
    <row r="280" spans="1:25" x14ac:dyDescent="0.35">
      <c r="A280" s="35"/>
      <c r="B280" s="36" t="s">
        <v>60</v>
      </c>
      <c r="C280" s="19" t="s">
        <v>31</v>
      </c>
      <c r="D280" s="8">
        <v>7</v>
      </c>
      <c r="E280" s="8">
        <v>23</v>
      </c>
      <c r="F280" s="10">
        <f>H280+I280+J280+L280+M280+N280+P280+Q280+R280+T280+U280+V280</f>
        <v>23</v>
      </c>
      <c r="G280" s="42" t="s">
        <v>79</v>
      </c>
      <c r="H280" s="31"/>
      <c r="I280" s="31">
        <v>2</v>
      </c>
      <c r="J280" s="31">
        <v>2</v>
      </c>
      <c r="K280" s="55">
        <f t="shared" ref="K280:K309" si="58">SUM(H280:J280)*100/E280</f>
        <v>17.391304347826086</v>
      </c>
      <c r="L280" s="31"/>
      <c r="M280" s="31">
        <v>4</v>
      </c>
      <c r="N280" s="31">
        <v>4</v>
      </c>
      <c r="O280" s="11">
        <f t="shared" ref="O280:O309" si="59">SUM(L280:N280)*100/F280</f>
        <v>34.782608695652172</v>
      </c>
      <c r="P280" s="31">
        <v>5</v>
      </c>
      <c r="Q280" s="31"/>
      <c r="R280" s="31">
        <v>1</v>
      </c>
      <c r="S280" s="11">
        <f t="shared" ref="S280:S309" si="60">SUM(P280:R280)*100/F280</f>
        <v>26.086956521739129</v>
      </c>
      <c r="T280" s="31">
        <v>5</v>
      </c>
      <c r="U280" s="31"/>
      <c r="V280" s="31"/>
      <c r="W280" s="11">
        <f t="shared" ref="W280:W309" si="61">SUM(T280:V280)*100/F280</f>
        <v>21.739130434782609</v>
      </c>
      <c r="X280" s="56">
        <f>((H280*1)+(I280*2)+(J280*3)+(L280*4)+(M280*5)+(N280*6)+(P280*7)+(Q280*8)+(R280*9)+(T280*10)+(U280*11)+(V280*12))/F280</f>
        <v>6.4347826086956523</v>
      </c>
      <c r="Y280" s="59">
        <f>S280+W280</f>
        <v>47.826086956521735</v>
      </c>
    </row>
    <row r="281" spans="1:25" x14ac:dyDescent="0.35">
      <c r="A281" s="35"/>
      <c r="B281" s="36" t="s">
        <v>60</v>
      </c>
      <c r="C281" s="21" t="s">
        <v>24</v>
      </c>
      <c r="D281" s="8">
        <v>8</v>
      </c>
      <c r="E281" s="8">
        <v>23</v>
      </c>
      <c r="F281" s="10">
        <f>H281+I281+J281+L281+M281+N281+P281+Q281+R281+T281+U281+V281</f>
        <v>23</v>
      </c>
      <c r="G281" s="57" t="s">
        <v>79</v>
      </c>
      <c r="H281" s="31"/>
      <c r="I281" s="31">
        <v>2</v>
      </c>
      <c r="J281" s="31">
        <v>5</v>
      </c>
      <c r="K281" s="55">
        <f t="shared" si="58"/>
        <v>30.434782608695652</v>
      </c>
      <c r="L281" s="31">
        <v>3</v>
      </c>
      <c r="M281" s="31">
        <v>1</v>
      </c>
      <c r="N281" s="31">
        <v>3</v>
      </c>
      <c r="O281" s="11">
        <f t="shared" si="59"/>
        <v>30.434782608695652</v>
      </c>
      <c r="P281" s="31">
        <v>1</v>
      </c>
      <c r="Q281" s="31">
        <v>1</v>
      </c>
      <c r="R281" s="31">
        <v>1</v>
      </c>
      <c r="S281" s="11">
        <f t="shared" si="60"/>
        <v>13.043478260869565</v>
      </c>
      <c r="T281" s="31">
        <v>6</v>
      </c>
      <c r="U281" s="31"/>
      <c r="V281" s="31"/>
      <c r="W281" s="11">
        <f t="shared" si="61"/>
        <v>26.086956521739129</v>
      </c>
      <c r="X281" s="58">
        <f>((H281*1)+(I281*2)+(J281*3)+(L281*4)+(M281*5)+(N281*6)+(P281*7)+(Q281*8)+(R281*9)+(T281*10)+(U281*11)+(V281*12))/F281</f>
        <v>6</v>
      </c>
      <c r="Y281" s="13">
        <f>S281+W281</f>
        <v>39.130434782608695</v>
      </c>
    </row>
    <row r="282" spans="1:25" x14ac:dyDescent="0.35">
      <c r="A282" s="35"/>
      <c r="B282" s="36" t="s">
        <v>60</v>
      </c>
      <c r="C282" s="21" t="s">
        <v>27</v>
      </c>
      <c r="D282" s="8">
        <v>9</v>
      </c>
      <c r="E282" s="8">
        <v>23</v>
      </c>
      <c r="F282" s="10">
        <f>H282+I282+J282+L282+M282+N282+P282+Q282+R282+T282+U282+V282</f>
        <v>23</v>
      </c>
      <c r="G282" s="57" t="s">
        <v>79</v>
      </c>
      <c r="H282" s="31"/>
      <c r="I282" s="31">
        <v>1</v>
      </c>
      <c r="J282" s="31">
        <v>7</v>
      </c>
      <c r="K282" s="55">
        <f t="shared" si="58"/>
        <v>34.782608695652172</v>
      </c>
      <c r="L282" s="31">
        <v>2</v>
      </c>
      <c r="M282" s="31">
        <v>2</v>
      </c>
      <c r="N282" s="31">
        <v>1</v>
      </c>
      <c r="O282" s="11">
        <f t="shared" si="59"/>
        <v>21.739130434782609</v>
      </c>
      <c r="P282" s="31">
        <v>4</v>
      </c>
      <c r="Q282" s="31">
        <v>1</v>
      </c>
      <c r="R282" s="31">
        <v>1</v>
      </c>
      <c r="S282" s="11">
        <f t="shared" si="60"/>
        <v>26.086956521739129</v>
      </c>
      <c r="T282" s="31">
        <v>3</v>
      </c>
      <c r="U282" s="31">
        <v>1</v>
      </c>
      <c r="V282" s="31"/>
      <c r="W282" s="11">
        <f t="shared" si="61"/>
        <v>17.391304347826086</v>
      </c>
      <c r="X282" s="58">
        <f>((H282*1)+(I282*2)+(J282*3)+(L282*4)+(M282*5)+(N282*6)+(P282*7)+(Q282*8)+(R282*9)+(T282*10)+(U282*11)+(V282*12))/F282</f>
        <v>5.7826086956521738</v>
      </c>
      <c r="Y282" s="13">
        <f>S282+W282</f>
        <v>43.478260869565219</v>
      </c>
    </row>
    <row r="283" spans="1:25" x14ac:dyDescent="0.35">
      <c r="A283" s="35"/>
      <c r="B283" s="36" t="s">
        <v>60</v>
      </c>
      <c r="C283" s="21" t="s">
        <v>29</v>
      </c>
      <c r="D283" s="8">
        <v>10</v>
      </c>
      <c r="E283" s="8">
        <v>12</v>
      </c>
      <c r="F283" s="10">
        <v>12</v>
      </c>
      <c r="G283" s="57" t="s">
        <v>79</v>
      </c>
      <c r="H283" s="31"/>
      <c r="I283" s="31">
        <v>1</v>
      </c>
      <c r="J283" s="31">
        <v>1</v>
      </c>
      <c r="K283" s="55">
        <f t="shared" si="58"/>
        <v>16.666666666666668</v>
      </c>
      <c r="L283" s="31">
        <v>1</v>
      </c>
      <c r="M283" s="31">
        <v>3</v>
      </c>
      <c r="N283" s="31">
        <v>1</v>
      </c>
      <c r="O283" s="11">
        <f t="shared" si="59"/>
        <v>41.666666666666664</v>
      </c>
      <c r="P283" s="31">
        <v>1</v>
      </c>
      <c r="Q283" s="31">
        <v>2</v>
      </c>
      <c r="R283" s="31">
        <v>1</v>
      </c>
      <c r="S283" s="11">
        <f t="shared" si="60"/>
        <v>33.333333333333336</v>
      </c>
      <c r="T283" s="31">
        <v>1</v>
      </c>
      <c r="U283" s="31"/>
      <c r="V283" s="31"/>
      <c r="W283" s="11">
        <f t="shared" si="61"/>
        <v>8.3333333333333339</v>
      </c>
      <c r="X283" s="58">
        <f>((H283*1)+(I283*2)+(J283*3)+(L283*4)+(M283*5)+(N283*6)+(P283*7)+(Q283*8)+(R283*9)+(T283*10)+(U283*11)+(V283*12))/F283</f>
        <v>6</v>
      </c>
      <c r="Y283" s="13">
        <f>S283+W283</f>
        <v>41.666666666666671</v>
      </c>
    </row>
    <row r="284" spans="1:25" x14ac:dyDescent="0.35">
      <c r="A284" s="35"/>
      <c r="B284" s="41"/>
      <c r="C284" s="15"/>
      <c r="D284" s="15"/>
      <c r="E284" s="15"/>
      <c r="F284" s="10">
        <f>H284+I284+J284+L284+M284+N284+P284+Q284+R284+T284+U284+V284</f>
        <v>0</v>
      </c>
      <c r="G284" s="41"/>
      <c r="H284" s="20"/>
      <c r="I284" s="20"/>
      <c r="J284" s="20"/>
      <c r="K284" s="55" t="e">
        <f t="shared" si="58"/>
        <v>#DIV/0!</v>
      </c>
      <c r="L284" s="20"/>
      <c r="M284" s="20"/>
      <c r="N284" s="20"/>
      <c r="O284" s="11" t="e">
        <f t="shared" si="59"/>
        <v>#DIV/0!</v>
      </c>
      <c r="P284" s="20"/>
      <c r="Q284" s="20"/>
      <c r="R284" s="20"/>
      <c r="S284" s="11" t="e">
        <f t="shared" si="60"/>
        <v>#DIV/0!</v>
      </c>
      <c r="T284" s="20"/>
      <c r="U284" s="20"/>
      <c r="V284" s="20"/>
      <c r="W284" s="11" t="e">
        <f t="shared" si="61"/>
        <v>#DIV/0!</v>
      </c>
      <c r="X284" s="60">
        <f>X283-X282</f>
        <v>0.21739130434782616</v>
      </c>
      <c r="Y284" s="60">
        <f>Y283-Y282</f>
        <v>-1.8115942028985472</v>
      </c>
    </row>
    <row r="285" spans="1:25" x14ac:dyDescent="0.35">
      <c r="A285" s="35"/>
      <c r="B285" s="27" t="s">
        <v>65</v>
      </c>
      <c r="C285" s="26" t="s">
        <v>42</v>
      </c>
      <c r="D285" s="26">
        <v>7</v>
      </c>
      <c r="E285" s="26">
        <v>20</v>
      </c>
      <c r="F285" s="10">
        <f>H285+I285+J285+L285+M285+N285+P285+Q285+R285+T285+U285+V285</f>
        <v>20</v>
      </c>
      <c r="G285" s="79" t="s">
        <v>80</v>
      </c>
      <c r="H285" s="80"/>
      <c r="I285" s="80">
        <v>1</v>
      </c>
      <c r="J285" s="80">
        <v>1</v>
      </c>
      <c r="K285" s="55">
        <f t="shared" si="58"/>
        <v>10</v>
      </c>
      <c r="L285" s="80">
        <v>3</v>
      </c>
      <c r="M285" s="80">
        <v>6</v>
      </c>
      <c r="N285" s="80">
        <v>2</v>
      </c>
      <c r="O285" s="11">
        <f t="shared" si="59"/>
        <v>55</v>
      </c>
      <c r="P285" s="80">
        <v>1</v>
      </c>
      <c r="Q285" s="80">
        <v>1</v>
      </c>
      <c r="R285" s="80">
        <v>3</v>
      </c>
      <c r="S285" s="11">
        <f t="shared" si="60"/>
        <v>25</v>
      </c>
      <c r="T285" s="80">
        <v>2</v>
      </c>
      <c r="U285" s="80"/>
      <c r="V285" s="80"/>
      <c r="W285" s="11">
        <f t="shared" si="61"/>
        <v>10</v>
      </c>
      <c r="X285" s="29">
        <f>((H285*1)+(I285*2)+(J285*3)+(L285*4)+(M285*5)+(N285*6)+(P285*7)+(Q285*8)+(R285*9)+(T285*10)+(U285*11)+(V285*12))/F285</f>
        <v>6.05</v>
      </c>
      <c r="Y285" s="30">
        <f>S285+W285</f>
        <v>35</v>
      </c>
    </row>
    <row r="286" spans="1:25" x14ac:dyDescent="0.35">
      <c r="A286" s="35"/>
      <c r="B286" s="41" t="s">
        <v>60</v>
      </c>
      <c r="C286" s="19" t="s">
        <v>31</v>
      </c>
      <c r="D286" s="8">
        <v>8</v>
      </c>
      <c r="E286" s="8">
        <v>20</v>
      </c>
      <c r="F286" s="10">
        <f>H286+I286+J286+L286+M286+N286+P286+Q286+R286+T286+U286+V286</f>
        <v>20</v>
      </c>
      <c r="G286" s="42" t="s">
        <v>79</v>
      </c>
      <c r="H286" s="31"/>
      <c r="I286" s="31">
        <v>1</v>
      </c>
      <c r="J286" s="31">
        <v>9</v>
      </c>
      <c r="K286" s="55">
        <f t="shared" si="58"/>
        <v>50</v>
      </c>
      <c r="L286" s="31"/>
      <c r="M286" s="31">
        <v>3</v>
      </c>
      <c r="N286" s="31">
        <v>2</v>
      </c>
      <c r="O286" s="11">
        <f t="shared" si="59"/>
        <v>25</v>
      </c>
      <c r="P286" s="31">
        <v>2</v>
      </c>
      <c r="Q286" s="31">
        <v>2</v>
      </c>
      <c r="R286" s="31">
        <v>1</v>
      </c>
      <c r="S286" s="11">
        <f t="shared" si="60"/>
        <v>25</v>
      </c>
      <c r="T286" s="31"/>
      <c r="U286" s="31"/>
      <c r="V286" s="31"/>
      <c r="W286" s="11">
        <f t="shared" si="61"/>
        <v>0</v>
      </c>
      <c r="X286" s="56">
        <f>((H286*1)+(I286*2)+(J286*3)+(L286*4)+(M286*5)+(N286*6)+(P286*7)+(Q286*8)+(R286*9)+(T286*10)+(U286*11)+(V286*12))/F286</f>
        <v>4.75</v>
      </c>
      <c r="Y286" s="59">
        <f>S286+W286</f>
        <v>25</v>
      </c>
    </row>
    <row r="287" spans="1:25" x14ac:dyDescent="0.35">
      <c r="A287" s="35"/>
      <c r="B287" s="41" t="s">
        <v>60</v>
      </c>
      <c r="C287" s="21" t="s">
        <v>24</v>
      </c>
      <c r="D287" s="8">
        <v>9</v>
      </c>
      <c r="E287" s="8">
        <v>20</v>
      </c>
      <c r="F287" s="10">
        <f>H287+I287+J287+L287+M287+N287+P287+Q287+R287+T287+U287+V287</f>
        <v>20</v>
      </c>
      <c r="G287" s="42" t="s">
        <v>79</v>
      </c>
      <c r="H287" s="31">
        <v>1</v>
      </c>
      <c r="I287" s="31">
        <v>2</v>
      </c>
      <c r="J287" s="31">
        <v>4</v>
      </c>
      <c r="K287" s="55">
        <f t="shared" si="58"/>
        <v>35</v>
      </c>
      <c r="L287" s="31">
        <v>5</v>
      </c>
      <c r="M287" s="31">
        <v>3</v>
      </c>
      <c r="N287" s="31">
        <v>1</v>
      </c>
      <c r="O287" s="11">
        <f t="shared" si="59"/>
        <v>45</v>
      </c>
      <c r="P287" s="31"/>
      <c r="Q287" s="31">
        <v>1</v>
      </c>
      <c r="R287" s="31">
        <v>1</v>
      </c>
      <c r="S287" s="11">
        <f t="shared" si="60"/>
        <v>10</v>
      </c>
      <c r="T287" s="31">
        <v>2</v>
      </c>
      <c r="U287" s="31"/>
      <c r="V287" s="31"/>
      <c r="W287" s="11">
        <f t="shared" si="61"/>
        <v>10</v>
      </c>
      <c r="X287" s="58">
        <f>((H287*1)+(I287*2)+(J287*3)+(L287*4)+(M287*5)+(N287*6)+(P287*7)+(Q287*8)+(R287*9)+(T287*10)+(U287*11)+(V287*12))/F287</f>
        <v>4.75</v>
      </c>
      <c r="Y287" s="13">
        <f>S287+W287</f>
        <v>20</v>
      </c>
    </row>
    <row r="288" spans="1:25" x14ac:dyDescent="0.35">
      <c r="A288" s="35"/>
      <c r="B288" s="41" t="s">
        <v>60</v>
      </c>
      <c r="C288" s="21" t="s">
        <v>27</v>
      </c>
      <c r="D288" s="8">
        <v>10</v>
      </c>
      <c r="E288" s="8">
        <v>12</v>
      </c>
      <c r="F288" s="10">
        <f>H288+I288+J288+L288+M288+N288+P288+Q288+R288+T288+U288+V288</f>
        <v>12</v>
      </c>
      <c r="G288" s="42" t="s">
        <v>80</v>
      </c>
      <c r="H288" s="31"/>
      <c r="I288" s="31"/>
      <c r="J288" s="31">
        <v>2</v>
      </c>
      <c r="K288" s="55">
        <f t="shared" si="58"/>
        <v>16.666666666666668</v>
      </c>
      <c r="L288" s="31">
        <v>2</v>
      </c>
      <c r="M288" s="31">
        <v>2</v>
      </c>
      <c r="N288" s="31">
        <v>2</v>
      </c>
      <c r="O288" s="11">
        <f t="shared" si="59"/>
        <v>50</v>
      </c>
      <c r="P288" s="31"/>
      <c r="Q288" s="31">
        <v>2</v>
      </c>
      <c r="R288" s="31"/>
      <c r="S288" s="11">
        <f t="shared" si="60"/>
        <v>16.666666666666668</v>
      </c>
      <c r="T288" s="31">
        <v>2</v>
      </c>
      <c r="U288" s="31"/>
      <c r="V288" s="31"/>
      <c r="W288" s="11">
        <f t="shared" si="61"/>
        <v>16.666666666666668</v>
      </c>
      <c r="X288" s="58">
        <f>((H288*1)+(I288*2)+(J288*3)+(L288*4)+(M288*5)+(N288*6)+(P288*7)+(Q288*8)+(R288*9)+(T288*10)+(U288*11)+(V288*12))/F288</f>
        <v>6</v>
      </c>
      <c r="Y288" s="13">
        <f>S288+W288</f>
        <v>33.333333333333336</v>
      </c>
    </row>
    <row r="289" spans="1:25" x14ac:dyDescent="0.35">
      <c r="A289" s="35"/>
      <c r="B289" s="41" t="s">
        <v>60</v>
      </c>
      <c r="C289" s="21" t="s">
        <v>29</v>
      </c>
      <c r="D289" s="8">
        <v>11</v>
      </c>
      <c r="E289" s="8">
        <v>12</v>
      </c>
      <c r="F289" s="10">
        <v>12</v>
      </c>
      <c r="G289" s="42" t="s">
        <v>80</v>
      </c>
      <c r="H289" s="31"/>
      <c r="I289" s="31"/>
      <c r="J289" s="31"/>
      <c r="K289" s="55">
        <f t="shared" si="58"/>
        <v>0</v>
      </c>
      <c r="L289" s="31">
        <v>6</v>
      </c>
      <c r="M289" s="31"/>
      <c r="N289" s="31">
        <v>2</v>
      </c>
      <c r="O289" s="11">
        <f t="shared" si="59"/>
        <v>66.666666666666671</v>
      </c>
      <c r="P289" s="31"/>
      <c r="Q289" s="31">
        <v>2</v>
      </c>
      <c r="R289" s="31"/>
      <c r="S289" s="11">
        <f t="shared" si="60"/>
        <v>16.666666666666668</v>
      </c>
      <c r="T289" s="31">
        <v>2</v>
      </c>
      <c r="U289" s="31"/>
      <c r="V289" s="31"/>
      <c r="W289" s="11">
        <f t="shared" si="61"/>
        <v>16.666666666666668</v>
      </c>
      <c r="X289" s="58">
        <f>((H289*1)+(I289*2)+(J289*3)+(L289*4)+(M289*5)+(N289*6)+(P289*7)+(Q289*8)+(R289*9)+(T289*10)+(U289*11)+(V289*12))/F289</f>
        <v>6</v>
      </c>
      <c r="Y289" s="13">
        <f>S289+W289</f>
        <v>33.333333333333336</v>
      </c>
    </row>
    <row r="290" spans="1:25" x14ac:dyDescent="0.35">
      <c r="A290" s="35"/>
      <c r="B290" s="41"/>
      <c r="C290" s="15"/>
      <c r="D290" s="15"/>
      <c r="E290" s="15"/>
      <c r="F290" s="10">
        <f t="shared" ref="F290:F309" si="62">H290+I290+J290+L290+M290+N290+P290+Q290+R290+T290+U290+V290</f>
        <v>0</v>
      </c>
      <c r="G290" s="81"/>
      <c r="H290" s="82"/>
      <c r="I290" s="82"/>
      <c r="J290" s="82"/>
      <c r="K290" s="55" t="e">
        <f t="shared" si="58"/>
        <v>#DIV/0!</v>
      </c>
      <c r="L290" s="82"/>
      <c r="M290" s="82"/>
      <c r="N290" s="82"/>
      <c r="O290" s="11" t="e">
        <f t="shared" si="59"/>
        <v>#DIV/0!</v>
      </c>
      <c r="P290" s="82"/>
      <c r="Q290" s="82"/>
      <c r="R290" s="82"/>
      <c r="S290" s="11" t="e">
        <f t="shared" si="60"/>
        <v>#DIV/0!</v>
      </c>
      <c r="T290" s="82"/>
      <c r="U290" s="82"/>
      <c r="V290" s="82"/>
      <c r="W290" s="11" t="e">
        <f t="shared" si="61"/>
        <v>#DIV/0!</v>
      </c>
      <c r="X290" s="60">
        <f>X289-X288</f>
        <v>0</v>
      </c>
      <c r="Y290" s="60">
        <f>Y289-Y288</f>
        <v>0</v>
      </c>
    </row>
    <row r="291" spans="1:25" x14ac:dyDescent="0.35">
      <c r="A291" s="35"/>
      <c r="B291" s="36" t="s">
        <v>64</v>
      </c>
      <c r="C291" s="8" t="s">
        <v>46</v>
      </c>
      <c r="D291" s="8">
        <v>7</v>
      </c>
      <c r="E291" s="8">
        <v>21</v>
      </c>
      <c r="F291" s="10">
        <f t="shared" si="62"/>
        <v>21</v>
      </c>
      <c r="G291" s="41" t="s">
        <v>79</v>
      </c>
      <c r="H291" s="37"/>
      <c r="I291" s="37"/>
      <c r="J291" s="37">
        <v>1</v>
      </c>
      <c r="K291" s="55">
        <f t="shared" si="58"/>
        <v>4.7619047619047619</v>
      </c>
      <c r="L291" s="52"/>
      <c r="M291" s="52">
        <v>3</v>
      </c>
      <c r="N291" s="52">
        <v>4</v>
      </c>
      <c r="O291" s="11">
        <f t="shared" si="59"/>
        <v>33.333333333333336</v>
      </c>
      <c r="P291" s="52">
        <v>1</v>
      </c>
      <c r="Q291" s="52">
        <v>1</v>
      </c>
      <c r="R291" s="52">
        <v>4</v>
      </c>
      <c r="S291" s="11">
        <f t="shared" si="60"/>
        <v>28.571428571428573</v>
      </c>
      <c r="T291" s="52">
        <v>6</v>
      </c>
      <c r="U291" s="52">
        <v>1</v>
      </c>
      <c r="V291" s="52"/>
      <c r="W291" s="11">
        <f t="shared" si="61"/>
        <v>33.333333333333336</v>
      </c>
      <c r="X291" s="53">
        <f>((H291*1)+(I291*2)+(J291*3)+(L291*4)+(M291*5)+(N291*6)+(P291*7)+(Q291*8)+(R291*9)+(T291*10)+(U291*11)+(V291*12))/F291</f>
        <v>7.8095238095238093</v>
      </c>
      <c r="Y291" s="54">
        <f>S291+W291</f>
        <v>61.904761904761912</v>
      </c>
    </row>
    <row r="292" spans="1:25" x14ac:dyDescent="0.35">
      <c r="A292" s="35"/>
      <c r="B292" s="27" t="s">
        <v>60</v>
      </c>
      <c r="C292" s="26" t="s">
        <v>42</v>
      </c>
      <c r="D292" s="26">
        <v>8</v>
      </c>
      <c r="E292" s="26">
        <v>20</v>
      </c>
      <c r="F292" s="10">
        <f t="shared" si="62"/>
        <v>20</v>
      </c>
      <c r="G292" s="27" t="s">
        <v>80</v>
      </c>
      <c r="H292" s="40"/>
      <c r="I292" s="40"/>
      <c r="J292" s="40">
        <v>2</v>
      </c>
      <c r="K292" s="55">
        <f t="shared" si="58"/>
        <v>10</v>
      </c>
      <c r="L292" s="40">
        <v>7</v>
      </c>
      <c r="M292" s="40">
        <v>1</v>
      </c>
      <c r="N292" s="40">
        <v>2</v>
      </c>
      <c r="O292" s="11">
        <f t="shared" si="59"/>
        <v>50</v>
      </c>
      <c r="P292" s="40">
        <v>1</v>
      </c>
      <c r="Q292" s="40">
        <v>1</v>
      </c>
      <c r="R292" s="40">
        <v>4</v>
      </c>
      <c r="S292" s="11">
        <f t="shared" si="60"/>
        <v>30</v>
      </c>
      <c r="T292" s="40">
        <v>2</v>
      </c>
      <c r="U292" s="40"/>
      <c r="V292" s="40"/>
      <c r="W292" s="11">
        <f t="shared" si="61"/>
        <v>10</v>
      </c>
      <c r="X292" s="29">
        <f>((H292*1)+(I292*2)+(J292*3)+(L292*4)+(M292*5)+(N292*6)+(P292*7)+(Q292*8)+(R292*9)+(T292*10)+(U292*11)+(V292*12))/F292</f>
        <v>6.1</v>
      </c>
      <c r="Y292" s="30">
        <f>S292+W292</f>
        <v>40</v>
      </c>
    </row>
    <row r="293" spans="1:25" x14ac:dyDescent="0.35">
      <c r="A293" s="35"/>
      <c r="B293" s="41" t="s">
        <v>60</v>
      </c>
      <c r="C293" s="19" t="s">
        <v>31</v>
      </c>
      <c r="D293" s="8">
        <v>9</v>
      </c>
      <c r="E293" s="8">
        <v>20</v>
      </c>
      <c r="F293" s="10">
        <f t="shared" si="62"/>
        <v>20</v>
      </c>
      <c r="G293" s="42" t="s">
        <v>79</v>
      </c>
      <c r="H293" s="31"/>
      <c r="I293" s="31">
        <v>1</v>
      </c>
      <c r="J293" s="31">
        <v>5</v>
      </c>
      <c r="K293" s="55">
        <f t="shared" si="58"/>
        <v>30</v>
      </c>
      <c r="L293" s="31">
        <v>5</v>
      </c>
      <c r="M293" s="31">
        <v>1</v>
      </c>
      <c r="N293" s="31">
        <v>2</v>
      </c>
      <c r="O293" s="11">
        <f t="shared" si="59"/>
        <v>40</v>
      </c>
      <c r="P293" s="31">
        <v>2</v>
      </c>
      <c r="Q293" s="31"/>
      <c r="R293" s="31">
        <v>3</v>
      </c>
      <c r="S293" s="11">
        <f t="shared" si="60"/>
        <v>25</v>
      </c>
      <c r="T293" s="31">
        <v>1</v>
      </c>
      <c r="U293" s="31"/>
      <c r="V293" s="31"/>
      <c r="W293" s="11">
        <f t="shared" si="61"/>
        <v>5</v>
      </c>
      <c r="X293" s="56">
        <f>((H293*1)+(I293*2)+(J293*3)+(L293*4)+(M293*5)+(N293*6)+(P293*7)+(Q293*8)+(R293*9)+(T293*10)+(U293*11)+(V293*12))/F293</f>
        <v>5.25</v>
      </c>
      <c r="Y293" s="59">
        <f>S293+W293</f>
        <v>30</v>
      </c>
    </row>
    <row r="294" spans="1:25" x14ac:dyDescent="0.35">
      <c r="A294" s="35"/>
      <c r="B294" s="41" t="s">
        <v>60</v>
      </c>
      <c r="C294" s="21" t="s">
        <v>24</v>
      </c>
      <c r="D294" s="8">
        <v>10</v>
      </c>
      <c r="E294" s="8">
        <v>13</v>
      </c>
      <c r="F294" s="10">
        <f t="shared" si="62"/>
        <v>13</v>
      </c>
      <c r="G294" s="57" t="s">
        <v>80</v>
      </c>
      <c r="H294" s="31"/>
      <c r="I294" s="31"/>
      <c r="J294" s="31">
        <v>4</v>
      </c>
      <c r="K294" s="55">
        <f t="shared" si="58"/>
        <v>30.76923076923077</v>
      </c>
      <c r="L294" s="31">
        <v>4</v>
      </c>
      <c r="M294" s="31">
        <v>1</v>
      </c>
      <c r="N294" s="31"/>
      <c r="O294" s="11">
        <f t="shared" si="59"/>
        <v>38.46153846153846</v>
      </c>
      <c r="P294" s="31"/>
      <c r="Q294" s="31"/>
      <c r="R294" s="31">
        <v>2</v>
      </c>
      <c r="S294" s="11">
        <f t="shared" si="60"/>
        <v>15.384615384615385</v>
      </c>
      <c r="T294" s="31">
        <v>1</v>
      </c>
      <c r="U294" s="31">
        <v>1</v>
      </c>
      <c r="V294" s="31"/>
      <c r="W294" s="11">
        <f t="shared" si="61"/>
        <v>15.384615384615385</v>
      </c>
      <c r="X294" s="58">
        <f>((H294*1)+(I294*2)+(J294*3)+(L294*4)+(M294*5)+(N294*6)+(P294*7)+(Q294*8)+(R294*9)+(T294*10)+(U294*11)+(V294*12))/F294</f>
        <v>5.5384615384615383</v>
      </c>
      <c r="Y294" s="13">
        <f>S294+W294</f>
        <v>30.76923076923077</v>
      </c>
    </row>
    <row r="295" spans="1:25" x14ac:dyDescent="0.35">
      <c r="A295" s="35"/>
      <c r="B295" s="41" t="s">
        <v>60</v>
      </c>
      <c r="C295" s="21" t="s">
        <v>27</v>
      </c>
      <c r="D295" s="8">
        <v>11</v>
      </c>
      <c r="E295" s="8">
        <v>13</v>
      </c>
      <c r="F295" s="10">
        <f t="shared" si="62"/>
        <v>13</v>
      </c>
      <c r="G295" s="57" t="s">
        <v>80</v>
      </c>
      <c r="H295" s="31"/>
      <c r="I295" s="31"/>
      <c r="J295" s="31"/>
      <c r="K295" s="55">
        <f t="shared" si="58"/>
        <v>0</v>
      </c>
      <c r="L295" s="31">
        <v>2</v>
      </c>
      <c r="M295" s="31">
        <v>4</v>
      </c>
      <c r="N295" s="31">
        <v>2</v>
      </c>
      <c r="O295" s="11">
        <f t="shared" si="59"/>
        <v>61.53846153846154</v>
      </c>
      <c r="P295" s="31">
        <v>1</v>
      </c>
      <c r="Q295" s="31"/>
      <c r="R295" s="31">
        <v>2</v>
      </c>
      <c r="S295" s="11">
        <f t="shared" si="60"/>
        <v>23.076923076923077</v>
      </c>
      <c r="T295" s="31">
        <v>1</v>
      </c>
      <c r="U295" s="31">
        <v>1</v>
      </c>
      <c r="V295" s="31"/>
      <c r="W295" s="11">
        <f t="shared" si="61"/>
        <v>15.384615384615385</v>
      </c>
      <c r="X295" s="58">
        <f>((H295*1)+(I295*2)+(J295*3)+(L295*4)+(M295*5)+(N295*6)+(P295*7)+(Q295*8)+(R295*9)+(T295*10)+(U295*11)+(V295*12))/F295</f>
        <v>6.615384615384615</v>
      </c>
      <c r="Y295" s="13">
        <f>S295+W295</f>
        <v>38.46153846153846</v>
      </c>
    </row>
    <row r="296" spans="1:25" x14ac:dyDescent="0.35">
      <c r="A296" s="35"/>
      <c r="B296" s="36"/>
      <c r="C296" s="15"/>
      <c r="D296" s="15"/>
      <c r="E296" s="15"/>
      <c r="F296" s="10">
        <f t="shared" si="62"/>
        <v>0</v>
      </c>
      <c r="G296" s="81"/>
      <c r="H296" s="82"/>
      <c r="I296" s="82"/>
      <c r="J296" s="82"/>
      <c r="K296" s="55" t="e">
        <f t="shared" si="58"/>
        <v>#DIV/0!</v>
      </c>
      <c r="L296" s="82"/>
      <c r="M296" s="82"/>
      <c r="N296" s="82"/>
      <c r="O296" s="11" t="e">
        <f t="shared" si="59"/>
        <v>#DIV/0!</v>
      </c>
      <c r="P296" s="82"/>
      <c r="Q296" s="82"/>
      <c r="R296" s="82"/>
      <c r="S296" s="11" t="e">
        <f t="shared" si="60"/>
        <v>#DIV/0!</v>
      </c>
      <c r="T296" s="82"/>
      <c r="U296" s="82"/>
      <c r="V296" s="82"/>
      <c r="W296" s="11" t="e">
        <f t="shared" si="61"/>
        <v>#DIV/0!</v>
      </c>
      <c r="X296" s="60">
        <f>X295-X294</f>
        <v>1.0769230769230766</v>
      </c>
      <c r="Y296" s="60">
        <f>Y295-Y294</f>
        <v>7.6923076923076898</v>
      </c>
    </row>
    <row r="297" spans="1:25" x14ac:dyDescent="0.35">
      <c r="A297" s="35"/>
      <c r="B297" s="43" t="s">
        <v>60</v>
      </c>
      <c r="C297" s="44" t="s">
        <v>48</v>
      </c>
      <c r="D297" s="45">
        <v>7</v>
      </c>
      <c r="E297" s="45">
        <v>25</v>
      </c>
      <c r="F297" s="10">
        <f t="shared" si="62"/>
        <v>25</v>
      </c>
      <c r="G297" s="73" t="s">
        <v>79</v>
      </c>
      <c r="H297" s="62"/>
      <c r="I297" s="62">
        <v>3</v>
      </c>
      <c r="J297" s="62"/>
      <c r="K297" s="55">
        <f t="shared" si="58"/>
        <v>12</v>
      </c>
      <c r="L297" s="62">
        <v>2</v>
      </c>
      <c r="M297" s="62">
        <v>3</v>
      </c>
      <c r="N297" s="62">
        <v>6</v>
      </c>
      <c r="O297" s="11">
        <f t="shared" si="59"/>
        <v>44</v>
      </c>
      <c r="P297" s="62">
        <v>1</v>
      </c>
      <c r="Q297" s="62">
        <v>4</v>
      </c>
      <c r="R297" s="62">
        <v>1</v>
      </c>
      <c r="S297" s="11">
        <f t="shared" si="60"/>
        <v>24</v>
      </c>
      <c r="T297" s="62">
        <v>5</v>
      </c>
      <c r="U297" s="62"/>
      <c r="V297" s="62"/>
      <c r="W297" s="11">
        <f t="shared" si="61"/>
        <v>20</v>
      </c>
      <c r="X297" s="49">
        <f>((H297*1)+(I297*2)+(J297*3)+(L297*4)+(M297*5)+(N297*6)+(P297*7)+(Q297*8)+(R297*9)+(T297*10)+(U297*11)+(V297*12))/F297</f>
        <v>6.52</v>
      </c>
      <c r="Y297" s="50">
        <f>S297+W297</f>
        <v>44</v>
      </c>
    </row>
    <row r="298" spans="1:25" x14ac:dyDescent="0.35">
      <c r="A298" s="35"/>
      <c r="B298" s="36" t="s">
        <v>60</v>
      </c>
      <c r="C298" s="8" t="s">
        <v>46</v>
      </c>
      <c r="D298" s="8">
        <v>8</v>
      </c>
      <c r="E298" s="8">
        <v>25</v>
      </c>
      <c r="F298" s="10">
        <f t="shared" si="62"/>
        <v>25</v>
      </c>
      <c r="G298" s="36" t="s">
        <v>79</v>
      </c>
      <c r="H298" s="37"/>
      <c r="I298" s="37">
        <v>2</v>
      </c>
      <c r="J298" s="37">
        <v>1</v>
      </c>
      <c r="K298" s="55">
        <f t="shared" si="58"/>
        <v>12</v>
      </c>
      <c r="L298" s="52"/>
      <c r="M298" s="52">
        <v>4</v>
      </c>
      <c r="N298" s="52">
        <v>7</v>
      </c>
      <c r="O298" s="11">
        <f t="shared" si="59"/>
        <v>44</v>
      </c>
      <c r="P298" s="52">
        <v>3</v>
      </c>
      <c r="Q298" s="52">
        <v>1</v>
      </c>
      <c r="R298" s="52">
        <v>4</v>
      </c>
      <c r="S298" s="11">
        <f t="shared" si="60"/>
        <v>32</v>
      </c>
      <c r="T298" s="52">
        <v>2</v>
      </c>
      <c r="U298" s="52">
        <v>1</v>
      </c>
      <c r="V298" s="52"/>
      <c r="W298" s="11">
        <f t="shared" si="61"/>
        <v>12</v>
      </c>
      <c r="X298" s="53">
        <f>((H298*1)+(I298*2)+(J298*3)+(L298*4)+(M298*5)+(N298*6)+(P298*7)+(Q298*8)+(R298*9)+(T298*10)+(U298*11)+(V298*12))/F298</f>
        <v>6.6</v>
      </c>
      <c r="Y298" s="54">
        <f>S298+W298</f>
        <v>44</v>
      </c>
    </row>
    <row r="299" spans="1:25" ht="15.75" customHeight="1" x14ac:dyDescent="0.35">
      <c r="A299" s="35"/>
      <c r="B299" s="27" t="s">
        <v>60</v>
      </c>
      <c r="C299" s="26" t="s">
        <v>42</v>
      </c>
      <c r="D299" s="26">
        <v>9</v>
      </c>
      <c r="E299" s="26">
        <v>24</v>
      </c>
      <c r="F299" s="10">
        <f t="shared" si="62"/>
        <v>24</v>
      </c>
      <c r="G299" s="27" t="s">
        <v>79</v>
      </c>
      <c r="H299" s="40"/>
      <c r="I299" s="40">
        <v>3</v>
      </c>
      <c r="J299" s="40">
        <v>3</v>
      </c>
      <c r="K299" s="55">
        <f t="shared" si="58"/>
        <v>25</v>
      </c>
      <c r="L299" s="40">
        <v>3</v>
      </c>
      <c r="M299" s="40"/>
      <c r="N299" s="40">
        <v>7</v>
      </c>
      <c r="O299" s="11">
        <f t="shared" si="59"/>
        <v>41.666666666666664</v>
      </c>
      <c r="P299" s="40">
        <v>3</v>
      </c>
      <c r="Q299" s="40">
        <v>2</v>
      </c>
      <c r="R299" s="40">
        <v>2</v>
      </c>
      <c r="S299" s="11">
        <f t="shared" si="60"/>
        <v>29.166666666666668</v>
      </c>
      <c r="T299" s="40">
        <v>1</v>
      </c>
      <c r="U299" s="40"/>
      <c r="V299" s="40"/>
      <c r="W299" s="11">
        <f t="shared" si="61"/>
        <v>4.166666666666667</v>
      </c>
      <c r="X299" s="29">
        <f>((H299*1)+(I299*2)+(J299*3)+(L299*4)+(M299*5)+(N299*6)+(P299*7)+(Q299*8)+(R299*9)+(T299*10)+(U299*11)+(V299*12))/F299</f>
        <v>5.583333333333333</v>
      </c>
      <c r="Y299" s="30">
        <f>S299+W299</f>
        <v>33.333333333333336</v>
      </c>
    </row>
    <row r="300" spans="1:25" ht="15.75" customHeight="1" x14ac:dyDescent="0.35">
      <c r="A300" s="35"/>
      <c r="B300" s="41" t="s">
        <v>60</v>
      </c>
      <c r="C300" s="19" t="s">
        <v>31</v>
      </c>
      <c r="D300" s="8">
        <v>10</v>
      </c>
      <c r="E300" s="8">
        <v>15</v>
      </c>
      <c r="F300" s="10">
        <f t="shared" si="62"/>
        <v>15</v>
      </c>
      <c r="G300" s="42" t="s">
        <v>79</v>
      </c>
      <c r="H300" s="31">
        <v>2</v>
      </c>
      <c r="I300" s="31"/>
      <c r="J300" s="31">
        <v>3</v>
      </c>
      <c r="K300" s="55">
        <f t="shared" si="58"/>
        <v>33.333333333333336</v>
      </c>
      <c r="L300" s="31">
        <v>3</v>
      </c>
      <c r="M300" s="31">
        <v>2</v>
      </c>
      <c r="N300" s="31">
        <v>2</v>
      </c>
      <c r="O300" s="11">
        <f t="shared" si="59"/>
        <v>46.666666666666664</v>
      </c>
      <c r="P300" s="31"/>
      <c r="Q300" s="31">
        <v>1</v>
      </c>
      <c r="R300" s="31">
        <v>2</v>
      </c>
      <c r="S300" s="11">
        <f t="shared" si="60"/>
        <v>20</v>
      </c>
      <c r="T300" s="31"/>
      <c r="U300" s="31"/>
      <c r="V300" s="31"/>
      <c r="W300" s="11">
        <f t="shared" si="61"/>
        <v>0</v>
      </c>
      <c r="X300" s="56">
        <f>((H300*1)+(I300*2)+(J300*3)+(L300*4)+(M300*5)+(N300*6)+(P300*7)+(Q300*8)+(R300*9)+(T300*10)+(U300*11)+(V300*12))/F300</f>
        <v>4.7333333333333334</v>
      </c>
      <c r="Y300" s="59">
        <f>S300+W300</f>
        <v>20</v>
      </c>
    </row>
    <row r="301" spans="1:25" ht="15.75" customHeight="1" x14ac:dyDescent="0.35">
      <c r="A301" s="35"/>
      <c r="B301" s="41" t="s">
        <v>60</v>
      </c>
      <c r="C301" s="21" t="s">
        <v>24</v>
      </c>
      <c r="D301" s="8">
        <v>11</v>
      </c>
      <c r="E301" s="8">
        <v>13</v>
      </c>
      <c r="F301" s="10">
        <f t="shared" si="62"/>
        <v>13</v>
      </c>
      <c r="G301" s="57" t="s">
        <v>79</v>
      </c>
      <c r="H301" s="31"/>
      <c r="I301" s="31"/>
      <c r="J301" s="31">
        <v>2</v>
      </c>
      <c r="K301" s="55">
        <f t="shared" si="58"/>
        <v>15.384615384615385</v>
      </c>
      <c r="L301" s="31">
        <v>2</v>
      </c>
      <c r="M301" s="31">
        <v>3</v>
      </c>
      <c r="N301" s="31">
        <v>2</v>
      </c>
      <c r="O301" s="11">
        <f t="shared" si="59"/>
        <v>53.846153846153847</v>
      </c>
      <c r="P301" s="31">
        <v>1</v>
      </c>
      <c r="Q301" s="31">
        <v>2</v>
      </c>
      <c r="R301" s="31"/>
      <c r="S301" s="11">
        <f t="shared" si="60"/>
        <v>23.076923076923077</v>
      </c>
      <c r="T301" s="31">
        <v>1</v>
      </c>
      <c r="U301" s="31"/>
      <c r="V301" s="31"/>
      <c r="W301" s="11">
        <f t="shared" si="61"/>
        <v>7.6923076923076925</v>
      </c>
      <c r="X301" s="58">
        <f>((H301*1)+(I301*2)+(J301*3)+(L301*4)+(M301*5)+(N301*6)+(P301*7)+(Q301*8)+(R301*9)+(T301*10)+(U301*11)+(V301*12))/F301</f>
        <v>5.6923076923076925</v>
      </c>
      <c r="Y301" s="13">
        <f>S301+W301</f>
        <v>30.76923076923077</v>
      </c>
    </row>
    <row r="302" spans="1:25" ht="15.75" customHeight="1" x14ac:dyDescent="0.35">
      <c r="A302" s="35"/>
      <c r="B302" s="36"/>
      <c r="C302" s="15"/>
      <c r="D302" s="15"/>
      <c r="E302" s="15"/>
      <c r="F302" s="10">
        <f t="shared" si="62"/>
        <v>0</v>
      </c>
      <c r="G302" s="81"/>
      <c r="H302" s="82"/>
      <c r="I302" s="82"/>
      <c r="J302" s="82"/>
      <c r="K302" s="55" t="e">
        <f t="shared" si="58"/>
        <v>#DIV/0!</v>
      </c>
      <c r="L302" s="82"/>
      <c r="M302" s="82"/>
      <c r="N302" s="82"/>
      <c r="O302" s="11" t="e">
        <f t="shared" si="59"/>
        <v>#DIV/0!</v>
      </c>
      <c r="P302" s="82"/>
      <c r="Q302" s="82"/>
      <c r="R302" s="82"/>
      <c r="S302" s="11" t="e">
        <f t="shared" si="60"/>
        <v>#DIV/0!</v>
      </c>
      <c r="T302" s="82"/>
      <c r="U302" s="82"/>
      <c r="V302" s="82"/>
      <c r="W302" s="11" t="e">
        <f t="shared" si="61"/>
        <v>#DIV/0!</v>
      </c>
      <c r="X302" s="60">
        <f>X301-X300</f>
        <v>0.95897435897435912</v>
      </c>
      <c r="Y302" s="60">
        <f>Y301-Y300</f>
        <v>10.76923076923077</v>
      </c>
    </row>
    <row r="303" spans="1:25" ht="17.25" customHeight="1" x14ac:dyDescent="0.35">
      <c r="A303" s="35"/>
      <c r="B303" s="43" t="s">
        <v>60</v>
      </c>
      <c r="C303" s="44" t="s">
        <v>48</v>
      </c>
      <c r="D303" s="44">
        <v>8</v>
      </c>
      <c r="E303" s="44">
        <v>16</v>
      </c>
      <c r="F303" s="10">
        <f t="shared" si="62"/>
        <v>16</v>
      </c>
      <c r="G303" s="73" t="s">
        <v>79</v>
      </c>
      <c r="H303" s="62"/>
      <c r="I303" s="62"/>
      <c r="J303" s="62">
        <v>3</v>
      </c>
      <c r="K303" s="55">
        <f t="shared" si="58"/>
        <v>18.75</v>
      </c>
      <c r="L303" s="62">
        <v>2</v>
      </c>
      <c r="M303" s="62">
        <v>1</v>
      </c>
      <c r="N303" s="62">
        <v>3</v>
      </c>
      <c r="O303" s="11">
        <f t="shared" si="59"/>
        <v>37.5</v>
      </c>
      <c r="P303" s="62"/>
      <c r="Q303" s="62">
        <v>3</v>
      </c>
      <c r="R303" s="62">
        <v>4</v>
      </c>
      <c r="S303" s="11">
        <f t="shared" si="60"/>
        <v>43.75</v>
      </c>
      <c r="T303" s="62"/>
      <c r="U303" s="62"/>
      <c r="V303" s="62"/>
      <c r="W303" s="11">
        <f t="shared" si="61"/>
        <v>0</v>
      </c>
      <c r="X303" s="49">
        <f>((H303*1)+(I303*2)+(J303*3)+(L303*4)+(M303*5)+(N303*6)+(P303*7)+(Q303*8)+(R303*9)+(T303*10)+(U303*11)+(V303*12))/F303</f>
        <v>6.25</v>
      </c>
      <c r="Y303" s="50">
        <f>S303+W303</f>
        <v>43.75</v>
      </c>
    </row>
    <row r="304" spans="1:25" ht="17.25" customHeight="1" x14ac:dyDescent="0.35">
      <c r="A304" s="35"/>
      <c r="B304" s="36" t="s">
        <v>60</v>
      </c>
      <c r="C304" s="8" t="s">
        <v>46</v>
      </c>
      <c r="D304" s="8">
        <v>9</v>
      </c>
      <c r="E304" s="8">
        <v>17</v>
      </c>
      <c r="F304" s="10">
        <f t="shared" si="62"/>
        <v>17</v>
      </c>
      <c r="G304" s="36" t="s">
        <v>79</v>
      </c>
      <c r="H304" s="37"/>
      <c r="I304" s="37">
        <v>1</v>
      </c>
      <c r="J304" s="37">
        <v>1</v>
      </c>
      <c r="K304" s="55">
        <f t="shared" si="58"/>
        <v>11.764705882352942</v>
      </c>
      <c r="L304" s="52">
        <v>3</v>
      </c>
      <c r="M304" s="52"/>
      <c r="N304" s="52">
        <v>5</v>
      </c>
      <c r="O304" s="11">
        <f t="shared" si="59"/>
        <v>47.058823529411768</v>
      </c>
      <c r="P304" s="52">
        <v>2</v>
      </c>
      <c r="Q304" s="52">
        <v>1</v>
      </c>
      <c r="R304" s="52">
        <v>4</v>
      </c>
      <c r="S304" s="11">
        <f t="shared" si="60"/>
        <v>41.176470588235297</v>
      </c>
      <c r="T304" s="52"/>
      <c r="U304" s="52"/>
      <c r="V304" s="52"/>
      <c r="W304" s="11">
        <f t="shared" si="61"/>
        <v>0</v>
      </c>
      <c r="X304" s="53">
        <f>((H304*1)+(I304*2)+(J304*3)+(L304*4)+(M304*5)+(N304*6)+(P304*7)+(Q304*8)+(R304*9)+(T304*10)+(U304*11)+(V304*12))/F304</f>
        <v>6.1764705882352944</v>
      </c>
      <c r="Y304" s="54">
        <f>S304+W304</f>
        <v>41.176470588235297</v>
      </c>
    </row>
    <row r="305" spans="1:25" ht="17.25" customHeight="1" x14ac:dyDescent="0.35">
      <c r="A305" s="35"/>
      <c r="B305" s="27" t="s">
        <v>60</v>
      </c>
      <c r="C305" s="26" t="s">
        <v>42</v>
      </c>
      <c r="D305" s="26">
        <v>10</v>
      </c>
      <c r="E305" s="26">
        <v>9</v>
      </c>
      <c r="F305" s="10">
        <f t="shared" si="62"/>
        <v>9</v>
      </c>
      <c r="G305" s="27" t="s">
        <v>79</v>
      </c>
      <c r="H305" s="40"/>
      <c r="I305" s="40"/>
      <c r="J305" s="40">
        <v>1</v>
      </c>
      <c r="K305" s="55">
        <f t="shared" si="58"/>
        <v>11.111111111111111</v>
      </c>
      <c r="L305" s="40"/>
      <c r="M305" s="40">
        <v>1</v>
      </c>
      <c r="N305" s="40">
        <v>4</v>
      </c>
      <c r="O305" s="11">
        <f t="shared" si="59"/>
        <v>55.555555555555557</v>
      </c>
      <c r="P305" s="40">
        <v>1</v>
      </c>
      <c r="Q305" s="40">
        <v>1</v>
      </c>
      <c r="R305" s="40">
        <v>0</v>
      </c>
      <c r="S305" s="11">
        <f t="shared" si="60"/>
        <v>22.222222222222221</v>
      </c>
      <c r="T305" s="40">
        <v>1</v>
      </c>
      <c r="U305" s="40"/>
      <c r="V305" s="40"/>
      <c r="W305" s="11">
        <f t="shared" si="61"/>
        <v>11.111111111111111</v>
      </c>
      <c r="X305" s="29">
        <f>((H305*1)+(I305*2)+(J305*3)+(L305*4)+(M305*5)+(N305*6)+(P305*7)+(Q305*8)+(R305*9)+(T305*10)+(U305*11)+(V305*12))/F305</f>
        <v>6.333333333333333</v>
      </c>
      <c r="Y305" s="30">
        <f>S305+W305</f>
        <v>33.333333333333329</v>
      </c>
    </row>
    <row r="306" spans="1:25" x14ac:dyDescent="0.35">
      <c r="A306" s="35"/>
      <c r="B306" s="41" t="s">
        <v>60</v>
      </c>
      <c r="C306" s="19" t="s">
        <v>31</v>
      </c>
      <c r="D306" s="8">
        <v>11</v>
      </c>
      <c r="E306" s="8">
        <v>8</v>
      </c>
      <c r="F306" s="10">
        <f t="shared" si="62"/>
        <v>8</v>
      </c>
      <c r="G306" s="42" t="s">
        <v>79</v>
      </c>
      <c r="H306" s="31"/>
      <c r="I306" s="31"/>
      <c r="J306" s="31"/>
      <c r="K306" s="55">
        <f t="shared" si="58"/>
        <v>0</v>
      </c>
      <c r="L306" s="31"/>
      <c r="M306" s="31">
        <v>1</v>
      </c>
      <c r="N306" s="31">
        <v>2</v>
      </c>
      <c r="O306" s="11">
        <f t="shared" si="59"/>
        <v>37.5</v>
      </c>
      <c r="P306" s="31">
        <v>2</v>
      </c>
      <c r="Q306" s="31">
        <v>2</v>
      </c>
      <c r="R306" s="31">
        <v>1</v>
      </c>
      <c r="S306" s="11">
        <f t="shared" si="60"/>
        <v>62.5</v>
      </c>
      <c r="T306" s="31"/>
      <c r="U306" s="31"/>
      <c r="V306" s="31"/>
      <c r="W306" s="11">
        <f t="shared" si="61"/>
        <v>0</v>
      </c>
      <c r="X306" s="56">
        <f>((H306*1)+(I306*2)+(J306*3)+(L306*4)+(M306*5)+(N306*6)+(P306*7)+(Q306*8)+(R306*9)+(T306*10)+(U306*11)+(V306*12))/F306</f>
        <v>7</v>
      </c>
      <c r="Y306" s="59">
        <f>S306+W306</f>
        <v>62.5</v>
      </c>
    </row>
    <row r="307" spans="1:25" x14ac:dyDescent="0.35">
      <c r="A307" s="35"/>
      <c r="B307" s="36"/>
      <c r="C307" s="15"/>
      <c r="D307" s="15"/>
      <c r="E307" s="15"/>
      <c r="F307" s="10">
        <f t="shared" si="62"/>
        <v>0</v>
      </c>
      <c r="G307" s="81"/>
      <c r="H307" s="82"/>
      <c r="I307" s="82"/>
      <c r="J307" s="82"/>
      <c r="K307" s="55" t="e">
        <f t="shared" si="58"/>
        <v>#DIV/0!</v>
      </c>
      <c r="L307" s="82"/>
      <c r="M307" s="82"/>
      <c r="N307" s="82"/>
      <c r="O307" s="11" t="e">
        <f t="shared" si="59"/>
        <v>#DIV/0!</v>
      </c>
      <c r="P307" s="82"/>
      <c r="Q307" s="82"/>
      <c r="R307" s="82"/>
      <c r="S307" s="11" t="e">
        <f t="shared" si="60"/>
        <v>#DIV/0!</v>
      </c>
      <c r="T307" s="82"/>
      <c r="U307" s="82"/>
      <c r="V307" s="82"/>
      <c r="W307" s="11" t="e">
        <f t="shared" si="61"/>
        <v>#DIV/0!</v>
      </c>
      <c r="X307" s="60">
        <f>X306-X305</f>
        <v>0.66666666666666696</v>
      </c>
      <c r="Y307" s="60">
        <f>Y306-Y305</f>
        <v>29.166666666666671</v>
      </c>
    </row>
    <row r="308" spans="1:25" x14ac:dyDescent="0.35">
      <c r="A308" s="35"/>
      <c r="B308" s="36"/>
      <c r="C308" s="19" t="s">
        <v>31</v>
      </c>
      <c r="D308" s="15"/>
      <c r="E308" s="15"/>
      <c r="F308" s="10">
        <f t="shared" si="62"/>
        <v>0</v>
      </c>
      <c r="G308" s="42" t="s">
        <v>79</v>
      </c>
      <c r="H308" s="37"/>
      <c r="I308" s="37"/>
      <c r="J308" s="37"/>
      <c r="K308" s="55" t="e">
        <f t="shared" si="58"/>
        <v>#DIV/0!</v>
      </c>
      <c r="L308" s="52"/>
      <c r="M308" s="52"/>
      <c r="N308" s="52"/>
      <c r="O308" s="11" t="e">
        <f t="shared" si="59"/>
        <v>#DIV/0!</v>
      </c>
      <c r="P308" s="52"/>
      <c r="Q308" s="52"/>
      <c r="R308" s="52"/>
      <c r="S308" s="11" t="e">
        <f t="shared" si="60"/>
        <v>#DIV/0!</v>
      </c>
      <c r="T308" s="52"/>
      <c r="U308" s="52"/>
      <c r="V308" s="52"/>
      <c r="W308" s="11" t="e">
        <f t="shared" si="61"/>
        <v>#DIV/0!</v>
      </c>
      <c r="X308" s="56">
        <f>AVERAGE(X306,X300,X293,X286,X280)</f>
        <v>5.6336231884057977</v>
      </c>
      <c r="Y308" s="56">
        <f>AVERAGE(Y306,Y300,Y293,Y286,Y280)</f>
        <v>37.065217391304351</v>
      </c>
    </row>
    <row r="309" spans="1:25" x14ac:dyDescent="0.35">
      <c r="A309" s="35"/>
      <c r="B309" s="36"/>
      <c r="C309" s="21" t="s">
        <v>24</v>
      </c>
      <c r="D309" s="15"/>
      <c r="E309" s="15"/>
      <c r="F309" s="10">
        <f t="shared" si="62"/>
        <v>0</v>
      </c>
      <c r="G309" s="57" t="s">
        <v>79</v>
      </c>
      <c r="H309" s="37"/>
      <c r="I309" s="37"/>
      <c r="J309" s="37"/>
      <c r="K309" s="55" t="e">
        <f t="shared" si="58"/>
        <v>#DIV/0!</v>
      </c>
      <c r="L309" s="52"/>
      <c r="M309" s="52"/>
      <c r="N309" s="52"/>
      <c r="O309" s="11" t="e">
        <f t="shared" si="59"/>
        <v>#DIV/0!</v>
      </c>
      <c r="P309" s="52"/>
      <c r="Q309" s="52"/>
      <c r="R309" s="52"/>
      <c r="S309" s="11" t="e">
        <f t="shared" si="60"/>
        <v>#DIV/0!</v>
      </c>
      <c r="T309" s="52"/>
      <c r="U309" s="52"/>
      <c r="V309" s="52"/>
      <c r="W309" s="11" t="e">
        <f t="shared" si="61"/>
        <v>#DIV/0!</v>
      </c>
      <c r="X309" s="58">
        <f t="shared" ref="X309:Y311" si="63">AVERAGE(X301,X287,X281,X276)</f>
        <v>5.7451923076923084</v>
      </c>
      <c r="Y309" s="58">
        <f t="shared" si="63"/>
        <v>34.013377926421406</v>
      </c>
    </row>
    <row r="310" spans="1:25" x14ac:dyDescent="0.35">
      <c r="A310" s="35"/>
      <c r="B310" s="36"/>
      <c r="C310" s="21" t="s">
        <v>27</v>
      </c>
      <c r="D310" s="15"/>
      <c r="E310" s="15"/>
      <c r="F310" s="10"/>
      <c r="G310" s="57" t="s">
        <v>79</v>
      </c>
      <c r="H310" s="37"/>
      <c r="I310" s="37"/>
      <c r="J310" s="37"/>
      <c r="K310" s="55"/>
      <c r="L310" s="52"/>
      <c r="M310" s="52"/>
      <c r="N310" s="52"/>
      <c r="O310" s="11"/>
      <c r="P310" s="52"/>
      <c r="Q310" s="52"/>
      <c r="R310" s="52"/>
      <c r="S310" s="11"/>
      <c r="T310" s="52"/>
      <c r="U310" s="52"/>
      <c r="V310" s="52"/>
      <c r="W310" s="11"/>
      <c r="X310" s="58">
        <f t="shared" si="63"/>
        <v>4.6496814779423472</v>
      </c>
      <c r="Y310" s="58">
        <f t="shared" si="63"/>
        <v>32.609491957318042</v>
      </c>
    </row>
    <row r="311" spans="1:25" x14ac:dyDescent="0.35">
      <c r="A311" s="35"/>
      <c r="B311" s="36"/>
      <c r="C311" s="21" t="s">
        <v>29</v>
      </c>
      <c r="D311" s="15"/>
      <c r="E311" s="15"/>
      <c r="F311" s="10"/>
      <c r="G311" s="57" t="s">
        <v>79</v>
      </c>
      <c r="H311" s="37"/>
      <c r="I311" s="37"/>
      <c r="J311" s="37"/>
      <c r="K311" s="55"/>
      <c r="L311" s="52"/>
      <c r="M311" s="52"/>
      <c r="N311" s="52"/>
      <c r="O311" s="11"/>
      <c r="P311" s="52"/>
      <c r="Q311" s="52"/>
      <c r="R311" s="52"/>
      <c r="S311" s="11"/>
      <c r="T311" s="52"/>
      <c r="U311" s="52"/>
      <c r="V311" s="52"/>
      <c r="W311" s="11"/>
      <c r="X311" s="58">
        <f t="shared" si="63"/>
        <v>6.0432692307692308</v>
      </c>
      <c r="Y311" s="58">
        <f t="shared" si="63"/>
        <v>41.22596153846154</v>
      </c>
    </row>
    <row r="312" spans="1:25" x14ac:dyDescent="0.35">
      <c r="A312" s="35"/>
      <c r="B312" s="15"/>
      <c r="C312" s="81"/>
      <c r="D312" s="15"/>
      <c r="E312" s="15"/>
      <c r="F312" s="10">
        <f>H312+I312+J312+L312+M312+N312+P312+Q312+R312+T312+U312+V312</f>
        <v>0</v>
      </c>
      <c r="G312" s="41"/>
      <c r="H312" s="37"/>
      <c r="I312" s="37"/>
      <c r="J312" s="37"/>
      <c r="K312" s="55" t="e">
        <f>SUM(H312:J312)*100/E312</f>
        <v>#DIV/0!</v>
      </c>
      <c r="L312" s="37"/>
      <c r="M312" s="37"/>
      <c r="N312" s="37"/>
      <c r="O312" s="11" t="e">
        <f>SUM(L312:N312)*100/F312</f>
        <v>#DIV/0!</v>
      </c>
      <c r="P312" s="37"/>
      <c r="Q312" s="37"/>
      <c r="R312" s="37"/>
      <c r="S312" s="11" t="e">
        <f>SUM(P312:R312)*100/F312</f>
        <v>#DIV/0!</v>
      </c>
      <c r="T312" s="37"/>
      <c r="U312" s="37"/>
      <c r="V312" s="37"/>
      <c r="W312" s="11" t="e">
        <f>SUM(T312:V312)*100/F312</f>
        <v>#DIV/0!</v>
      </c>
      <c r="X312" s="60">
        <f>X311-X310</f>
        <v>1.3935877528268836</v>
      </c>
      <c r="Y312" s="60">
        <f>Y311-Y310</f>
        <v>8.6164695811434981</v>
      </c>
    </row>
    <row r="313" spans="1:25" x14ac:dyDescent="0.35">
      <c r="A313" s="35"/>
      <c r="B313" s="15"/>
      <c r="C313" s="81"/>
      <c r="D313" s="15"/>
      <c r="E313" s="15"/>
      <c r="F313" s="10">
        <f>H313+I313+J313+L313+M313+N313+P313+Q313+R313+T313+U313+V313</f>
        <v>0</v>
      </c>
      <c r="G313" s="41"/>
      <c r="H313" s="37"/>
      <c r="I313" s="37"/>
      <c r="J313" s="37"/>
      <c r="K313" s="55" t="e">
        <f>SUM(H313:J313)*100/E313</f>
        <v>#DIV/0!</v>
      </c>
      <c r="L313" s="37"/>
      <c r="M313" s="37"/>
      <c r="N313" s="37"/>
      <c r="O313" s="11" t="e">
        <f>SUM(L313:N313)*100/F313</f>
        <v>#DIV/0!</v>
      </c>
      <c r="P313" s="37"/>
      <c r="Q313" s="37"/>
      <c r="R313" s="37"/>
      <c r="S313" s="11" t="e">
        <f>SUM(P313:R313)*100/F313</f>
        <v>#DIV/0!</v>
      </c>
      <c r="T313" s="37"/>
      <c r="U313" s="37"/>
      <c r="V313" s="37"/>
      <c r="W313" s="11" t="e">
        <f>SUM(T313:V313)*100/F313</f>
        <v>#DIV/0!</v>
      </c>
      <c r="X313" s="60"/>
      <c r="Y313" s="83"/>
    </row>
    <row r="314" spans="1:25" x14ac:dyDescent="0.35">
      <c r="A314" s="35"/>
      <c r="B314" s="41" t="s">
        <v>81</v>
      </c>
      <c r="C314" s="21" t="s">
        <v>24</v>
      </c>
      <c r="D314" s="15">
        <v>3</v>
      </c>
      <c r="E314" s="15">
        <v>20</v>
      </c>
      <c r="F314" s="10">
        <f>H314+I314+J314+L314+M314+N314+P314+Q314+R314+T314+U314+V314</f>
        <v>20</v>
      </c>
      <c r="G314" s="57" t="s">
        <v>82</v>
      </c>
      <c r="H314" s="37"/>
      <c r="I314" s="37"/>
      <c r="J314" s="37"/>
      <c r="K314" s="55">
        <f>SUM(H314:J314)*100/E314</f>
        <v>0</v>
      </c>
      <c r="L314" s="37"/>
      <c r="M314" s="37">
        <v>1</v>
      </c>
      <c r="N314" s="37">
        <v>3</v>
      </c>
      <c r="O314" s="11">
        <f>SUM(L314:N314)*100/F314</f>
        <v>20</v>
      </c>
      <c r="P314" s="37">
        <v>3</v>
      </c>
      <c r="Q314" s="37">
        <v>3</v>
      </c>
      <c r="R314" s="37">
        <v>5</v>
      </c>
      <c r="S314" s="11">
        <f>SUM(P314:R314)*100/F314</f>
        <v>55</v>
      </c>
      <c r="T314" s="37">
        <v>5</v>
      </c>
      <c r="U314" s="37"/>
      <c r="V314" s="37"/>
      <c r="W314" s="11">
        <f>SUM(T314:V314)*100/F314</f>
        <v>25</v>
      </c>
      <c r="X314" s="58">
        <f>((H314*1)+(I314*2)+(J314*3)+(L314*4)+(M314*5)+(N314*6)+(P314*7)+(Q314*8)+(R314*9)+(T314*10)+(U314*11)+(V314*12))/F314</f>
        <v>8.15</v>
      </c>
      <c r="Y314" s="13">
        <f>S314+W314</f>
        <v>80</v>
      </c>
    </row>
    <row r="315" spans="1:25" x14ac:dyDescent="0.35">
      <c r="A315" s="35"/>
      <c r="B315" s="41" t="s">
        <v>83</v>
      </c>
      <c r="C315" s="21" t="s">
        <v>27</v>
      </c>
      <c r="D315" s="15">
        <v>4</v>
      </c>
      <c r="E315" s="15">
        <v>21</v>
      </c>
      <c r="F315" s="10">
        <f>H315+I315+J315+L315+M315+N315+P315+Q315+R315+T315+U315+V315</f>
        <v>21</v>
      </c>
      <c r="G315" s="57" t="s">
        <v>82</v>
      </c>
      <c r="H315" s="37"/>
      <c r="I315" s="37">
        <v>1</v>
      </c>
      <c r="J315" s="37"/>
      <c r="K315" s="55">
        <f>SUM(H315:J315)*100/E315</f>
        <v>4.7619047619047619</v>
      </c>
      <c r="L315" s="37"/>
      <c r="M315" s="37">
        <v>3</v>
      </c>
      <c r="N315" s="37">
        <v>3</v>
      </c>
      <c r="O315" s="11">
        <f>SUM(L315:N315)*100/F315</f>
        <v>28.571428571428573</v>
      </c>
      <c r="P315" s="37">
        <v>4</v>
      </c>
      <c r="Q315" s="37">
        <v>1</v>
      </c>
      <c r="R315" s="37">
        <v>3</v>
      </c>
      <c r="S315" s="11">
        <f>SUM(P315:R315)*100/F315</f>
        <v>38.095238095238095</v>
      </c>
      <c r="T315" s="37">
        <v>5</v>
      </c>
      <c r="U315" s="37">
        <v>1</v>
      </c>
      <c r="V315" s="37"/>
      <c r="W315" s="11">
        <f>SUM(T315:V315)*100/F315</f>
        <v>28.571428571428573</v>
      </c>
      <c r="X315" s="58">
        <f>((H315*1)+(I315*2)+(J315*3)+(L315*4)+(M315*5)+(N315*6)+(P315*7)+(Q315*8)+(R315*9)+(T315*10)+(U315*11)+(V315*12))/F315</f>
        <v>7.5714285714285712</v>
      </c>
      <c r="Y315" s="13">
        <f>S315+W315</f>
        <v>66.666666666666671</v>
      </c>
    </row>
    <row r="316" spans="1:25" x14ac:dyDescent="0.35">
      <c r="A316" s="35"/>
      <c r="B316" s="41" t="s">
        <v>61</v>
      </c>
      <c r="C316" s="21" t="s">
        <v>29</v>
      </c>
      <c r="D316" s="15">
        <v>5</v>
      </c>
      <c r="E316" s="15">
        <v>23</v>
      </c>
      <c r="F316" s="10">
        <v>23</v>
      </c>
      <c r="G316" s="57" t="s">
        <v>82</v>
      </c>
      <c r="H316" s="37"/>
      <c r="I316" s="37"/>
      <c r="J316" s="37"/>
      <c r="K316" s="55">
        <f>SUM(H316:J316)*100/E316</f>
        <v>0</v>
      </c>
      <c r="L316" s="37"/>
      <c r="M316" s="37">
        <v>5</v>
      </c>
      <c r="N316" s="37">
        <v>1</v>
      </c>
      <c r="O316" s="11">
        <f>SUM(L316:N316)*100/F316</f>
        <v>26.086956521739129</v>
      </c>
      <c r="P316" s="37">
        <v>4</v>
      </c>
      <c r="Q316" s="37">
        <v>4</v>
      </c>
      <c r="R316" s="37">
        <v>6</v>
      </c>
      <c r="S316" s="11">
        <f>SUM(P316:R316)*100/F316</f>
        <v>60.869565217391305</v>
      </c>
      <c r="T316" s="37">
        <v>1</v>
      </c>
      <c r="U316" s="37">
        <v>3</v>
      </c>
      <c r="V316" s="37"/>
      <c r="W316" s="11">
        <f>SUM(T316:V316)*100/F316</f>
        <v>17.391304347826086</v>
      </c>
      <c r="X316" s="58">
        <f>((H316*1)+(I316*2)+(J316*3)+(L316*4)+(M316*5)+(N316*6)+(P316*7)+(Q316*8)+(R316*9)+(T316*10)+(U316*11)+(V316*12))/F316</f>
        <v>8.1739130434782616</v>
      </c>
      <c r="Y316" s="13">
        <f>S316+W316</f>
        <v>78.260869565217391</v>
      </c>
    </row>
    <row r="317" spans="1:25" x14ac:dyDescent="0.35">
      <c r="A317" s="35"/>
      <c r="B317" s="41"/>
      <c r="C317" s="21"/>
      <c r="D317" s="15"/>
      <c r="E317" s="15"/>
      <c r="F317" s="10"/>
      <c r="G317" s="57"/>
      <c r="H317" s="37"/>
      <c r="I317" s="37"/>
      <c r="J317" s="37"/>
      <c r="K317" s="55"/>
      <c r="L317" s="37"/>
      <c r="M317" s="37"/>
      <c r="N317" s="37"/>
      <c r="O317" s="11"/>
      <c r="P317" s="37"/>
      <c r="Q317" s="37"/>
      <c r="R317" s="37"/>
      <c r="S317" s="11"/>
      <c r="T317" s="37"/>
      <c r="U317" s="37"/>
      <c r="V317" s="37"/>
      <c r="W317" s="11"/>
      <c r="X317" s="58"/>
      <c r="Y317" s="13"/>
    </row>
    <row r="318" spans="1:25" x14ac:dyDescent="0.35">
      <c r="A318" s="35"/>
      <c r="B318" s="41" t="s">
        <v>84</v>
      </c>
      <c r="C318" s="19" t="s">
        <v>31</v>
      </c>
      <c r="D318" s="15" t="s">
        <v>32</v>
      </c>
      <c r="E318" s="15">
        <v>14</v>
      </c>
      <c r="F318" s="10">
        <f t="shared" ref="F318:F335" si="64">H318+I318+J318+L318+M318+N318+P318+Q318+R318+T318+U318+V318</f>
        <v>14</v>
      </c>
      <c r="G318" s="42" t="s">
        <v>82</v>
      </c>
      <c r="H318" s="37"/>
      <c r="I318" s="37"/>
      <c r="J318" s="37">
        <v>1</v>
      </c>
      <c r="K318" s="55">
        <f t="shared" ref="K318:K335" si="65">SUM(H318:J318)*100/E318</f>
        <v>7.1428571428571432</v>
      </c>
      <c r="L318" s="37"/>
      <c r="M318" s="37"/>
      <c r="N318" s="37">
        <v>1</v>
      </c>
      <c r="O318" s="11">
        <f t="shared" ref="O318:O335" si="66">SUM(L318:N318)*100/F318</f>
        <v>7.1428571428571432</v>
      </c>
      <c r="P318" s="37">
        <v>1</v>
      </c>
      <c r="Q318" s="37">
        <v>1</v>
      </c>
      <c r="R318" s="37">
        <v>3</v>
      </c>
      <c r="S318" s="11">
        <f t="shared" ref="S318:S335" si="67">SUM(P318:R318)*100/F318</f>
        <v>35.714285714285715</v>
      </c>
      <c r="T318" s="37">
        <v>5</v>
      </c>
      <c r="U318" s="37">
        <v>2</v>
      </c>
      <c r="V318" s="37"/>
      <c r="W318" s="11">
        <f t="shared" ref="W318:W335" si="68">SUM(T318:V318)*100/F318</f>
        <v>50</v>
      </c>
      <c r="X318" s="56">
        <f>((H318*1)+(I318*2)+(J318*3)+(L318*4)+(M318*5)+(N318*6)+(P318*7)+(Q318*8)+(R318*9)+(T318*10)+(U318*11)+(V318*12))/F318</f>
        <v>8.7857142857142865</v>
      </c>
      <c r="Y318" s="59">
        <f>S318+W318</f>
        <v>85.714285714285722</v>
      </c>
    </row>
    <row r="319" spans="1:25" x14ac:dyDescent="0.35">
      <c r="A319" s="35"/>
      <c r="B319" s="41" t="s">
        <v>84</v>
      </c>
      <c r="C319" s="21" t="s">
        <v>24</v>
      </c>
      <c r="D319" s="15" t="s">
        <v>33</v>
      </c>
      <c r="E319" s="15">
        <v>14</v>
      </c>
      <c r="F319" s="10">
        <f t="shared" si="64"/>
        <v>14</v>
      </c>
      <c r="G319" s="57" t="s">
        <v>82</v>
      </c>
      <c r="H319" s="37"/>
      <c r="I319" s="37"/>
      <c r="J319" s="37">
        <v>1</v>
      </c>
      <c r="K319" s="55">
        <f t="shared" si="65"/>
        <v>7.1428571428571432</v>
      </c>
      <c r="L319" s="37">
        <v>1</v>
      </c>
      <c r="M319" s="37"/>
      <c r="N319" s="37">
        <v>1</v>
      </c>
      <c r="O319" s="11">
        <f t="shared" si="66"/>
        <v>14.285714285714286</v>
      </c>
      <c r="P319" s="37">
        <v>1</v>
      </c>
      <c r="Q319" s="37">
        <v>1</v>
      </c>
      <c r="R319" s="37">
        <v>4</v>
      </c>
      <c r="S319" s="11">
        <f t="shared" si="67"/>
        <v>42.857142857142854</v>
      </c>
      <c r="T319" s="37">
        <v>5</v>
      </c>
      <c r="U319" s="37"/>
      <c r="V319" s="37"/>
      <c r="W319" s="11">
        <f t="shared" si="68"/>
        <v>35.714285714285715</v>
      </c>
      <c r="X319" s="58">
        <f>((H319*1)+(I319*2)+(J319*3)+(L319*4)+(M319*5)+(N319*6)+(P319*7)+(Q319*8)+(R319*9)+(T319*10)+(U319*11)+(V319*12))/F319</f>
        <v>8.1428571428571423</v>
      </c>
      <c r="Y319" s="13">
        <f>S319+W319</f>
        <v>78.571428571428569</v>
      </c>
    </row>
    <row r="320" spans="1:25" x14ac:dyDescent="0.35">
      <c r="A320" s="35"/>
      <c r="B320" s="41" t="s">
        <v>58</v>
      </c>
      <c r="C320" s="21" t="s">
        <v>27</v>
      </c>
      <c r="D320" s="15" t="s">
        <v>35</v>
      </c>
      <c r="E320" s="15">
        <v>13</v>
      </c>
      <c r="F320" s="10">
        <f t="shared" si="64"/>
        <v>13</v>
      </c>
      <c r="G320" s="57" t="s">
        <v>82</v>
      </c>
      <c r="H320" s="37"/>
      <c r="I320" s="37"/>
      <c r="J320" s="37"/>
      <c r="K320" s="55">
        <f t="shared" si="65"/>
        <v>0</v>
      </c>
      <c r="L320" s="37"/>
      <c r="M320" s="37"/>
      <c r="N320" s="37"/>
      <c r="O320" s="11">
        <f t="shared" si="66"/>
        <v>0</v>
      </c>
      <c r="P320" s="37">
        <v>1</v>
      </c>
      <c r="Q320" s="37">
        <v>2</v>
      </c>
      <c r="R320" s="37">
        <v>2</v>
      </c>
      <c r="S320" s="11">
        <f t="shared" si="67"/>
        <v>38.46153846153846</v>
      </c>
      <c r="T320" s="37">
        <v>3</v>
      </c>
      <c r="U320" s="37">
        <v>4</v>
      </c>
      <c r="V320" s="37">
        <v>1</v>
      </c>
      <c r="W320" s="11">
        <f t="shared" si="68"/>
        <v>61.53846153846154</v>
      </c>
      <c r="X320" s="58">
        <f>((H320*1)+(I320*2)+(J320*3)+(L320*4)+(M320*5)+(N320*6)+(P320*7)+(Q320*8)+(R320*9)+(T320*10)+(U320*11)+(V320*12))/F320</f>
        <v>9.7692307692307701</v>
      </c>
      <c r="Y320" s="13">
        <f>S320+W320</f>
        <v>100</v>
      </c>
    </row>
    <row r="321" spans="1:25" x14ac:dyDescent="0.35">
      <c r="A321" s="35"/>
      <c r="B321" s="41"/>
      <c r="C321" s="15"/>
      <c r="D321" s="15"/>
      <c r="E321" s="15"/>
      <c r="F321" s="10">
        <f t="shared" si="64"/>
        <v>0</v>
      </c>
      <c r="G321" s="41"/>
      <c r="H321" s="37"/>
      <c r="I321" s="37"/>
      <c r="J321" s="37"/>
      <c r="K321" s="55" t="e">
        <f t="shared" si="65"/>
        <v>#DIV/0!</v>
      </c>
      <c r="L321" s="37"/>
      <c r="M321" s="37"/>
      <c r="N321" s="37"/>
      <c r="O321" s="11" t="e">
        <f t="shared" si="66"/>
        <v>#DIV/0!</v>
      </c>
      <c r="P321" s="37"/>
      <c r="Q321" s="37"/>
      <c r="R321" s="37"/>
      <c r="S321" s="11" t="e">
        <f t="shared" si="67"/>
        <v>#DIV/0!</v>
      </c>
      <c r="T321" s="37"/>
      <c r="U321" s="37"/>
      <c r="V321" s="37"/>
      <c r="W321" s="11" t="e">
        <f t="shared" si="68"/>
        <v>#DIV/0!</v>
      </c>
      <c r="X321" s="60">
        <f>X320-X319</f>
        <v>1.6263736263736277</v>
      </c>
      <c r="Y321" s="60">
        <f>Y320-Y319</f>
        <v>21.428571428571431</v>
      </c>
    </row>
    <row r="322" spans="1:25" x14ac:dyDescent="0.35">
      <c r="A322" s="35"/>
      <c r="B322" s="41" t="s">
        <v>34</v>
      </c>
      <c r="C322" s="19" t="s">
        <v>31</v>
      </c>
      <c r="D322" s="15" t="s">
        <v>37</v>
      </c>
      <c r="E322" s="15">
        <v>16</v>
      </c>
      <c r="F322" s="10">
        <f t="shared" si="64"/>
        <v>16</v>
      </c>
      <c r="G322" s="18" t="s">
        <v>82</v>
      </c>
      <c r="H322" s="20"/>
      <c r="I322" s="20"/>
      <c r="J322" s="20"/>
      <c r="K322" s="55">
        <f t="shared" si="65"/>
        <v>0</v>
      </c>
      <c r="L322" s="20"/>
      <c r="M322" s="20">
        <v>2</v>
      </c>
      <c r="N322" s="20">
        <v>1</v>
      </c>
      <c r="O322" s="11">
        <f t="shared" si="66"/>
        <v>18.75</v>
      </c>
      <c r="P322" s="20">
        <v>2</v>
      </c>
      <c r="Q322" s="20">
        <v>3</v>
      </c>
      <c r="R322" s="20">
        <v>3</v>
      </c>
      <c r="S322" s="11">
        <f t="shared" si="67"/>
        <v>50</v>
      </c>
      <c r="T322" s="20">
        <v>1</v>
      </c>
      <c r="U322" s="20">
        <v>4</v>
      </c>
      <c r="V322" s="20"/>
      <c r="W322" s="11">
        <f t="shared" si="68"/>
        <v>31.25</v>
      </c>
      <c r="X322" s="56">
        <f>((H322*1)+(I322*2)+(J322*3)+(L322*4)+(M322*5)+(N322*6)+(P322*7)+(Q322*8)+(R322*9)+(T322*10)+(U322*11)+(V322*12))/F322</f>
        <v>8.4375</v>
      </c>
      <c r="Y322" s="59">
        <f>S322+W322</f>
        <v>81.25</v>
      </c>
    </row>
    <row r="323" spans="1:25" x14ac:dyDescent="0.35">
      <c r="A323" s="35"/>
      <c r="B323" s="41" t="s">
        <v>34</v>
      </c>
      <c r="C323" s="21" t="s">
        <v>24</v>
      </c>
      <c r="D323" s="15" t="s">
        <v>38</v>
      </c>
      <c r="E323" s="15">
        <v>15</v>
      </c>
      <c r="F323" s="10">
        <f t="shared" si="64"/>
        <v>15</v>
      </c>
      <c r="G323" s="18" t="s">
        <v>82</v>
      </c>
      <c r="H323" s="20"/>
      <c r="I323" s="20"/>
      <c r="J323" s="20"/>
      <c r="K323" s="55">
        <f t="shared" si="65"/>
        <v>0</v>
      </c>
      <c r="L323" s="20"/>
      <c r="M323" s="20"/>
      <c r="N323" s="20">
        <v>4</v>
      </c>
      <c r="O323" s="11">
        <f t="shared" si="66"/>
        <v>26.666666666666668</v>
      </c>
      <c r="P323" s="20"/>
      <c r="Q323" s="20">
        <v>4</v>
      </c>
      <c r="R323" s="20">
        <v>3</v>
      </c>
      <c r="S323" s="11">
        <f t="shared" si="67"/>
        <v>46.666666666666664</v>
      </c>
      <c r="T323" s="20"/>
      <c r="U323" s="20">
        <v>4</v>
      </c>
      <c r="V323" s="20"/>
      <c r="W323" s="11">
        <f t="shared" si="68"/>
        <v>26.666666666666668</v>
      </c>
      <c r="X323" s="58">
        <f>((H323*1)+(I323*2)+(J323*3)+(L323*4)+(M323*5)+(N323*6)+(P323*7)+(Q323*8)+(R323*9)+(T323*10)+(U323*11)+(V323*12))/F323</f>
        <v>8.4666666666666668</v>
      </c>
      <c r="Y323" s="13">
        <f>S323+W323</f>
        <v>73.333333333333329</v>
      </c>
    </row>
    <row r="324" spans="1:25" x14ac:dyDescent="0.35">
      <c r="A324" s="35"/>
      <c r="B324" s="41" t="s">
        <v>58</v>
      </c>
      <c r="C324" s="21" t="s">
        <v>27</v>
      </c>
      <c r="D324" s="15" t="s">
        <v>39</v>
      </c>
      <c r="E324" s="15">
        <v>15</v>
      </c>
      <c r="F324" s="10">
        <f t="shared" si="64"/>
        <v>14</v>
      </c>
      <c r="G324" s="18" t="s">
        <v>82</v>
      </c>
      <c r="H324" s="20"/>
      <c r="I324" s="20"/>
      <c r="J324" s="20"/>
      <c r="K324" s="55">
        <f t="shared" si="65"/>
        <v>0</v>
      </c>
      <c r="L324" s="20"/>
      <c r="M324" s="20"/>
      <c r="N324" s="20"/>
      <c r="O324" s="11">
        <f t="shared" si="66"/>
        <v>0</v>
      </c>
      <c r="P324" s="20">
        <v>1</v>
      </c>
      <c r="Q324" s="20">
        <v>8</v>
      </c>
      <c r="R324" s="20">
        <v>1</v>
      </c>
      <c r="S324" s="11">
        <f t="shared" si="67"/>
        <v>71.428571428571431</v>
      </c>
      <c r="T324" s="20">
        <v>1</v>
      </c>
      <c r="U324" s="20"/>
      <c r="V324" s="20">
        <v>3</v>
      </c>
      <c r="W324" s="11">
        <f t="shared" si="68"/>
        <v>28.571428571428573</v>
      </c>
      <c r="X324" s="58">
        <f>((H324*1)+(I324*2)+(J324*3)+(L324*4)+(M324*5)+(N324*6)+(P324*7)+(Q324*8)+(R324*9)+(T324*10)+(U324*11)+(V324*12))/F324</f>
        <v>9</v>
      </c>
      <c r="Y324" s="13">
        <f>S324+W324</f>
        <v>100</v>
      </c>
    </row>
    <row r="325" spans="1:25" x14ac:dyDescent="0.35">
      <c r="A325" s="35"/>
      <c r="B325" s="41"/>
      <c r="C325" s="15"/>
      <c r="D325" s="15"/>
      <c r="E325" s="15"/>
      <c r="F325" s="10">
        <f t="shared" si="64"/>
        <v>0</v>
      </c>
      <c r="G325" s="14"/>
      <c r="H325" s="20"/>
      <c r="I325" s="20"/>
      <c r="J325" s="20"/>
      <c r="K325" s="55" t="e">
        <f t="shared" si="65"/>
        <v>#DIV/0!</v>
      </c>
      <c r="L325" s="20"/>
      <c r="M325" s="20"/>
      <c r="N325" s="20"/>
      <c r="O325" s="11" t="e">
        <f t="shared" si="66"/>
        <v>#DIV/0!</v>
      </c>
      <c r="P325" s="20"/>
      <c r="Q325" s="20"/>
      <c r="R325" s="20"/>
      <c r="S325" s="11" t="e">
        <f t="shared" si="67"/>
        <v>#DIV/0!</v>
      </c>
      <c r="T325" s="20"/>
      <c r="U325" s="20"/>
      <c r="V325" s="20"/>
      <c r="W325" s="11" t="e">
        <f t="shared" si="68"/>
        <v>#DIV/0!</v>
      </c>
      <c r="X325" s="60">
        <f>X324-X323</f>
        <v>0.53333333333333321</v>
      </c>
      <c r="Y325" s="60">
        <f>Y324-Y323</f>
        <v>26.666666666666671</v>
      </c>
    </row>
    <row r="326" spans="1:25" x14ac:dyDescent="0.35">
      <c r="A326" s="35"/>
      <c r="B326" s="24" t="s">
        <v>26</v>
      </c>
      <c r="C326" s="26" t="s">
        <v>42</v>
      </c>
      <c r="D326" s="25">
        <v>3</v>
      </c>
      <c r="E326" s="25">
        <v>20</v>
      </c>
      <c r="F326" s="10">
        <f t="shared" si="64"/>
        <v>20</v>
      </c>
      <c r="G326" s="24" t="s">
        <v>82</v>
      </c>
      <c r="H326" s="40"/>
      <c r="I326" s="40"/>
      <c r="J326" s="40"/>
      <c r="K326" s="55">
        <f t="shared" si="65"/>
        <v>0</v>
      </c>
      <c r="L326" s="40"/>
      <c r="M326" s="40">
        <v>1</v>
      </c>
      <c r="N326" s="40">
        <v>5</v>
      </c>
      <c r="O326" s="11">
        <f t="shared" si="66"/>
        <v>30</v>
      </c>
      <c r="P326" s="40">
        <v>3</v>
      </c>
      <c r="Q326" s="40">
        <v>2</v>
      </c>
      <c r="R326" s="40">
        <v>3</v>
      </c>
      <c r="S326" s="11">
        <f t="shared" si="67"/>
        <v>40</v>
      </c>
      <c r="T326" s="40">
        <v>3</v>
      </c>
      <c r="U326" s="40">
        <v>3</v>
      </c>
      <c r="V326" s="40"/>
      <c r="W326" s="11">
        <f t="shared" si="68"/>
        <v>30</v>
      </c>
      <c r="X326" s="29">
        <f>((H326*1)+(I326*2)+(J326*3)+(L326*4)+(M326*5)+(N326*6)+(P326*7)+(Q326*8)+(R326*9)+(T326*10)+(U326*11)+(V326*12))/F326</f>
        <v>8.1</v>
      </c>
      <c r="Y326" s="30">
        <f>S326+W326</f>
        <v>70</v>
      </c>
    </row>
    <row r="327" spans="1:25" x14ac:dyDescent="0.35">
      <c r="A327" s="35"/>
      <c r="B327" s="41" t="s">
        <v>85</v>
      </c>
      <c r="C327" s="19" t="s">
        <v>31</v>
      </c>
      <c r="D327" s="16">
        <v>4</v>
      </c>
      <c r="E327" s="16">
        <v>20</v>
      </c>
      <c r="F327" s="10">
        <f t="shared" si="64"/>
        <v>20</v>
      </c>
      <c r="G327" s="18" t="s">
        <v>82</v>
      </c>
      <c r="H327" s="37"/>
      <c r="I327" s="37"/>
      <c r="J327" s="37"/>
      <c r="K327" s="55">
        <f t="shared" si="65"/>
        <v>0</v>
      </c>
      <c r="L327" s="37">
        <v>1</v>
      </c>
      <c r="M327" s="37">
        <v>1</v>
      </c>
      <c r="N327" s="37">
        <v>4</v>
      </c>
      <c r="O327" s="11">
        <f t="shared" si="66"/>
        <v>30</v>
      </c>
      <c r="P327" s="37">
        <v>4</v>
      </c>
      <c r="Q327" s="37">
        <v>3</v>
      </c>
      <c r="R327" s="37">
        <v>1</v>
      </c>
      <c r="S327" s="11">
        <f t="shared" si="67"/>
        <v>40</v>
      </c>
      <c r="T327" s="37">
        <v>6</v>
      </c>
      <c r="U327" s="37"/>
      <c r="V327" s="37"/>
      <c r="W327" s="11">
        <f t="shared" si="68"/>
        <v>30</v>
      </c>
      <c r="X327" s="56">
        <f>((H327*1)+(I327*2)+(J327*3)+(L327*4)+(M327*5)+(N327*6)+(P327*7)+(Q327*8)+(R327*9)+(T327*10)+(U327*11)+(V327*12))/F327</f>
        <v>7.7</v>
      </c>
      <c r="Y327" s="59">
        <f>S327+W327</f>
        <v>70</v>
      </c>
    </row>
    <row r="328" spans="1:25" x14ac:dyDescent="0.35">
      <c r="A328" s="35"/>
      <c r="B328" s="41" t="s">
        <v>58</v>
      </c>
      <c r="C328" s="21" t="s">
        <v>24</v>
      </c>
      <c r="D328" s="16">
        <v>5</v>
      </c>
      <c r="E328" s="16">
        <v>20</v>
      </c>
      <c r="F328" s="10">
        <f t="shared" si="64"/>
        <v>20</v>
      </c>
      <c r="G328" s="84" t="s">
        <v>82</v>
      </c>
      <c r="H328" s="37"/>
      <c r="I328" s="37"/>
      <c r="J328" s="37"/>
      <c r="K328" s="55">
        <f t="shared" si="65"/>
        <v>0</v>
      </c>
      <c r="L328" s="37"/>
      <c r="M328" s="37"/>
      <c r="N328" s="37">
        <v>3</v>
      </c>
      <c r="O328" s="11">
        <f t="shared" si="66"/>
        <v>15</v>
      </c>
      <c r="P328" s="37">
        <v>3</v>
      </c>
      <c r="Q328" s="37">
        <v>3</v>
      </c>
      <c r="R328" s="37">
        <v>6</v>
      </c>
      <c r="S328" s="11">
        <f t="shared" si="67"/>
        <v>60</v>
      </c>
      <c r="T328" s="37">
        <v>5</v>
      </c>
      <c r="U328" s="37"/>
      <c r="V328" s="37"/>
      <c r="W328" s="11">
        <f t="shared" si="68"/>
        <v>25</v>
      </c>
      <c r="X328" s="58">
        <f>((H328*1)+(I328*2)+(J328*3)+(L328*4)+(M328*5)+(N328*6)+(P328*7)+(Q328*8)+(R328*9)+(T328*10)+(U328*11)+(V328*12))/F328</f>
        <v>8.35</v>
      </c>
      <c r="Y328" s="13">
        <f>Y327-Y326</f>
        <v>0</v>
      </c>
    </row>
    <row r="329" spans="1:25" x14ac:dyDescent="0.35">
      <c r="A329" s="35"/>
      <c r="B329" s="41"/>
      <c r="C329" s="15"/>
      <c r="D329" s="15"/>
      <c r="E329" s="15"/>
      <c r="F329" s="10">
        <f t="shared" si="64"/>
        <v>0</v>
      </c>
      <c r="G329" s="14"/>
      <c r="H329" s="20"/>
      <c r="I329" s="20"/>
      <c r="J329" s="20"/>
      <c r="K329" s="55" t="e">
        <f t="shared" si="65"/>
        <v>#DIV/0!</v>
      </c>
      <c r="L329" s="20"/>
      <c r="M329" s="20"/>
      <c r="N329" s="20"/>
      <c r="O329" s="11" t="e">
        <f t="shared" si="66"/>
        <v>#DIV/0!</v>
      </c>
      <c r="P329" s="20"/>
      <c r="Q329" s="20"/>
      <c r="R329" s="20"/>
      <c r="S329" s="11" t="e">
        <f t="shared" si="67"/>
        <v>#DIV/0!</v>
      </c>
      <c r="T329" s="20"/>
      <c r="U329" s="20"/>
      <c r="V329" s="20"/>
      <c r="W329" s="11" t="e">
        <f t="shared" si="68"/>
        <v>#DIV/0!</v>
      </c>
      <c r="X329" s="60">
        <f>X328-X327</f>
        <v>0.64999999999999947</v>
      </c>
      <c r="Y329" s="60">
        <v>-70</v>
      </c>
    </row>
    <row r="330" spans="1:25" x14ac:dyDescent="0.35">
      <c r="A330" s="35"/>
      <c r="B330" s="36" t="s">
        <v>45</v>
      </c>
      <c r="C330" s="8" t="s">
        <v>46</v>
      </c>
      <c r="D330" s="9">
        <v>3</v>
      </c>
      <c r="E330" s="9">
        <v>21</v>
      </c>
      <c r="F330" s="10">
        <f t="shared" si="64"/>
        <v>21</v>
      </c>
      <c r="G330" s="6" t="s">
        <v>82</v>
      </c>
      <c r="H330" s="37"/>
      <c r="I330" s="37"/>
      <c r="J330" s="37"/>
      <c r="K330" s="55">
        <f t="shared" si="65"/>
        <v>0</v>
      </c>
      <c r="L330" s="52">
        <v>1</v>
      </c>
      <c r="M330" s="52">
        <v>1</v>
      </c>
      <c r="N330" s="52">
        <v>1</v>
      </c>
      <c r="O330" s="11">
        <f t="shared" si="66"/>
        <v>14.285714285714286</v>
      </c>
      <c r="P330" s="52">
        <v>3</v>
      </c>
      <c r="Q330" s="52">
        <v>6</v>
      </c>
      <c r="R330" s="52">
        <v>3</v>
      </c>
      <c r="S330" s="11">
        <f t="shared" si="67"/>
        <v>57.142857142857146</v>
      </c>
      <c r="T330" s="52">
        <v>2</v>
      </c>
      <c r="U330" s="52">
        <v>2</v>
      </c>
      <c r="V330" s="52">
        <v>2</v>
      </c>
      <c r="W330" s="11">
        <f t="shared" si="68"/>
        <v>28.571428571428573</v>
      </c>
      <c r="X330" s="53">
        <f>((H330*1)+(I330*2)+(J330*3)+(L330*4)+(M330*5)+(N330*6)+(P330*7)+(Q330*8)+(R330*9)+(T330*10)+(U330*11)+(V330*12))/F330</f>
        <v>8.4285714285714288</v>
      </c>
      <c r="Y330" s="54">
        <f>S330+W330</f>
        <v>85.714285714285722</v>
      </c>
    </row>
    <row r="331" spans="1:25" x14ac:dyDescent="0.35">
      <c r="A331" s="35"/>
      <c r="B331" s="27" t="s">
        <v>47</v>
      </c>
      <c r="C331" s="26" t="s">
        <v>42</v>
      </c>
      <c r="D331" s="25">
        <v>4</v>
      </c>
      <c r="E331" s="25">
        <v>20</v>
      </c>
      <c r="F331" s="10">
        <f t="shared" si="64"/>
        <v>20</v>
      </c>
      <c r="G331" s="24" t="s">
        <v>82</v>
      </c>
      <c r="H331" s="40"/>
      <c r="I331" s="40"/>
      <c r="J331" s="40"/>
      <c r="K331" s="55">
        <f t="shared" si="65"/>
        <v>0</v>
      </c>
      <c r="L331" s="40">
        <v>3</v>
      </c>
      <c r="M331" s="40">
        <v>1</v>
      </c>
      <c r="N331" s="40">
        <v>1</v>
      </c>
      <c r="O331" s="11">
        <f t="shared" si="66"/>
        <v>25</v>
      </c>
      <c r="P331" s="40">
        <v>2</v>
      </c>
      <c r="Q331" s="40">
        <v>4</v>
      </c>
      <c r="R331" s="40">
        <v>2</v>
      </c>
      <c r="S331" s="11">
        <f t="shared" si="67"/>
        <v>40</v>
      </c>
      <c r="T331" s="40">
        <v>4</v>
      </c>
      <c r="U331" s="40">
        <v>3</v>
      </c>
      <c r="V331" s="40"/>
      <c r="W331" s="11">
        <f t="shared" si="68"/>
        <v>35</v>
      </c>
      <c r="X331" s="29">
        <f>((H331*1)+(I331*2)+(J331*3)+(L331*4)+(M331*5)+(N331*6)+(P331*7)+(Q331*8)+(R331*9)+(T331*10)+(U331*11)+(V331*12))/F331</f>
        <v>8</v>
      </c>
      <c r="Y331" s="30">
        <f>S331+W331</f>
        <v>75</v>
      </c>
    </row>
    <row r="332" spans="1:25" x14ac:dyDescent="0.35">
      <c r="A332" s="35"/>
      <c r="B332" s="36" t="s">
        <v>71</v>
      </c>
      <c r="C332" s="19" t="s">
        <v>31</v>
      </c>
      <c r="D332" s="8">
        <v>5</v>
      </c>
      <c r="E332" s="8">
        <v>19</v>
      </c>
      <c r="F332" s="10">
        <f t="shared" si="64"/>
        <v>18</v>
      </c>
      <c r="G332" s="18" t="s">
        <v>82</v>
      </c>
      <c r="H332" s="31"/>
      <c r="I332" s="31"/>
      <c r="J332" s="31">
        <v>1</v>
      </c>
      <c r="K332" s="55">
        <f t="shared" si="65"/>
        <v>5.2631578947368425</v>
      </c>
      <c r="L332" s="31">
        <v>1</v>
      </c>
      <c r="M332" s="31">
        <v>2</v>
      </c>
      <c r="N332" s="31">
        <v>1</v>
      </c>
      <c r="O332" s="11">
        <f t="shared" si="66"/>
        <v>22.222222222222221</v>
      </c>
      <c r="P332" s="31">
        <v>2</v>
      </c>
      <c r="Q332" s="31">
        <v>3</v>
      </c>
      <c r="R332" s="31">
        <v>6</v>
      </c>
      <c r="S332" s="11">
        <f t="shared" si="67"/>
        <v>61.111111111111114</v>
      </c>
      <c r="T332" s="31">
        <v>1</v>
      </c>
      <c r="U332" s="31">
        <v>1</v>
      </c>
      <c r="V332" s="31"/>
      <c r="W332" s="11">
        <f t="shared" si="68"/>
        <v>11.111111111111111</v>
      </c>
      <c r="X332" s="56">
        <f>((H332*1)+(I332*2)+(J332*3)+(L332*4)+(M332*5)+(N332*6)+(P332*7)+(Q332*8)+(R332*9)+(T332*10)+(U332*11)+(V332*12))/F332</f>
        <v>7.5555555555555554</v>
      </c>
      <c r="Y332" s="59">
        <f>S332+W332</f>
        <v>72.222222222222229</v>
      </c>
    </row>
    <row r="333" spans="1:25" x14ac:dyDescent="0.35">
      <c r="A333" s="35"/>
      <c r="B333" s="36"/>
      <c r="C333" s="15"/>
      <c r="D333" s="15"/>
      <c r="E333" s="15"/>
      <c r="F333" s="10">
        <f t="shared" si="64"/>
        <v>0</v>
      </c>
      <c r="G333" s="14"/>
      <c r="H333" s="20"/>
      <c r="I333" s="20"/>
      <c r="J333" s="20"/>
      <c r="K333" s="55" t="e">
        <f t="shared" si="65"/>
        <v>#DIV/0!</v>
      </c>
      <c r="L333" s="20"/>
      <c r="M333" s="20"/>
      <c r="N333" s="20"/>
      <c r="O333" s="11" t="e">
        <f t="shared" si="66"/>
        <v>#DIV/0!</v>
      </c>
      <c r="P333" s="20"/>
      <c r="Q333" s="20"/>
      <c r="R333" s="20"/>
      <c r="S333" s="11" t="e">
        <f t="shared" si="67"/>
        <v>#DIV/0!</v>
      </c>
      <c r="T333" s="20"/>
      <c r="U333" s="20"/>
      <c r="V333" s="20"/>
      <c r="W333" s="11" t="e">
        <f t="shared" si="68"/>
        <v>#DIV/0!</v>
      </c>
      <c r="X333" s="60">
        <f>X332-X331</f>
        <v>-0.44444444444444464</v>
      </c>
      <c r="Y333" s="60">
        <f>Y332-Y331</f>
        <v>-2.7777777777777715</v>
      </c>
    </row>
    <row r="334" spans="1:25" x14ac:dyDescent="0.35">
      <c r="A334" s="35"/>
      <c r="B334" s="36"/>
      <c r="C334" s="19" t="s">
        <v>31</v>
      </c>
      <c r="D334" s="8"/>
      <c r="E334" s="8"/>
      <c r="F334" s="10">
        <f t="shared" si="64"/>
        <v>0</v>
      </c>
      <c r="G334" s="18" t="s">
        <v>82</v>
      </c>
      <c r="H334" s="37"/>
      <c r="I334" s="37"/>
      <c r="J334" s="37"/>
      <c r="K334" s="55" t="e">
        <f t="shared" si="65"/>
        <v>#DIV/0!</v>
      </c>
      <c r="L334" s="52"/>
      <c r="M334" s="52"/>
      <c r="N334" s="52"/>
      <c r="O334" s="11" t="e">
        <f t="shared" si="66"/>
        <v>#DIV/0!</v>
      </c>
      <c r="P334" s="52"/>
      <c r="Q334" s="52"/>
      <c r="R334" s="52"/>
      <c r="S334" s="11" t="e">
        <f t="shared" si="67"/>
        <v>#DIV/0!</v>
      </c>
      <c r="T334" s="52"/>
      <c r="U334" s="52"/>
      <c r="V334" s="52"/>
      <c r="W334" s="11" t="e">
        <f t="shared" si="68"/>
        <v>#DIV/0!</v>
      </c>
      <c r="X334" s="56">
        <f>AVERAGE(X332,X327,X322,X318)</f>
        <v>8.1196924603174612</v>
      </c>
      <c r="Y334" s="56">
        <f>AVERAGE(Y332,Y322)</f>
        <v>76.736111111111114</v>
      </c>
    </row>
    <row r="335" spans="1:25" x14ac:dyDescent="0.35">
      <c r="A335" s="35"/>
      <c r="B335" s="36"/>
      <c r="C335" s="21" t="s">
        <v>24</v>
      </c>
      <c r="D335" s="8"/>
      <c r="E335" s="8"/>
      <c r="F335" s="10">
        <f t="shared" si="64"/>
        <v>0</v>
      </c>
      <c r="G335" s="84" t="s">
        <v>82</v>
      </c>
      <c r="H335" s="37"/>
      <c r="I335" s="37"/>
      <c r="J335" s="37"/>
      <c r="K335" s="55" t="e">
        <f t="shared" si="65"/>
        <v>#DIV/0!</v>
      </c>
      <c r="L335" s="52"/>
      <c r="M335" s="52"/>
      <c r="N335" s="52"/>
      <c r="O335" s="11" t="e">
        <f t="shared" si="66"/>
        <v>#DIV/0!</v>
      </c>
      <c r="P335" s="52"/>
      <c r="Q335" s="52"/>
      <c r="R335" s="52"/>
      <c r="S335" s="11" t="e">
        <f t="shared" si="67"/>
        <v>#DIV/0!</v>
      </c>
      <c r="T335" s="52"/>
      <c r="U335" s="52"/>
      <c r="V335" s="52"/>
      <c r="W335" s="11" t="e">
        <f t="shared" si="68"/>
        <v>#DIV/0!</v>
      </c>
      <c r="X335" s="58">
        <f t="shared" ref="X335:Y337" si="69">AVERAGE(X328,X323,X319,X314)</f>
        <v>8.2773809523809518</v>
      </c>
      <c r="Y335" s="58">
        <f t="shared" si="69"/>
        <v>57.976190476190474</v>
      </c>
    </row>
    <row r="336" spans="1:25" x14ac:dyDescent="0.35">
      <c r="A336" s="35"/>
      <c r="B336" s="36"/>
      <c r="C336" s="21" t="s">
        <v>27</v>
      </c>
      <c r="D336" s="8"/>
      <c r="E336" s="8"/>
      <c r="F336" s="10"/>
      <c r="G336" s="84" t="s">
        <v>82</v>
      </c>
      <c r="H336" s="37"/>
      <c r="I336" s="37"/>
      <c r="J336" s="37"/>
      <c r="K336" s="55"/>
      <c r="L336" s="52"/>
      <c r="M336" s="52"/>
      <c r="N336" s="52"/>
      <c r="O336" s="11"/>
      <c r="P336" s="52"/>
      <c r="Q336" s="52"/>
      <c r="R336" s="52"/>
      <c r="S336" s="11"/>
      <c r="T336" s="52"/>
      <c r="U336" s="52"/>
      <c r="V336" s="52"/>
      <c r="W336" s="11"/>
      <c r="X336" s="58">
        <f t="shared" si="69"/>
        <v>6.7476648351648354</v>
      </c>
      <c r="Y336" s="58">
        <f t="shared" si="69"/>
        <v>49.166666666666671</v>
      </c>
    </row>
    <row r="337" spans="1:25" x14ac:dyDescent="0.35">
      <c r="A337" s="35"/>
      <c r="B337" s="36"/>
      <c r="C337" s="21" t="s">
        <v>29</v>
      </c>
      <c r="D337" s="8"/>
      <c r="E337" s="8"/>
      <c r="F337" s="10"/>
      <c r="G337" s="84" t="s">
        <v>82</v>
      </c>
      <c r="H337" s="37"/>
      <c r="I337" s="37"/>
      <c r="J337" s="37"/>
      <c r="K337" s="55"/>
      <c r="L337" s="52"/>
      <c r="M337" s="52"/>
      <c r="N337" s="52"/>
      <c r="O337" s="11"/>
      <c r="P337" s="52"/>
      <c r="Q337" s="52"/>
      <c r="R337" s="52"/>
      <c r="S337" s="11"/>
      <c r="T337" s="52"/>
      <c r="U337" s="52"/>
      <c r="V337" s="52"/>
      <c r="W337" s="11"/>
      <c r="X337" s="58">
        <f t="shared" si="69"/>
        <v>4.6905478579391628</v>
      </c>
      <c r="Y337" s="58">
        <f t="shared" si="69"/>
        <v>53.017598343685307</v>
      </c>
    </row>
    <row r="338" spans="1:25" x14ac:dyDescent="0.35">
      <c r="A338" s="35"/>
      <c r="B338" s="36"/>
      <c r="C338" s="8"/>
      <c r="D338" s="8"/>
      <c r="E338" s="8"/>
      <c r="F338" s="10">
        <f t="shared" ref="F338:F344" si="70">H338+I338+J338+L338+M338+N338+P338+Q338+R338+T338+U338+V338</f>
        <v>0</v>
      </c>
      <c r="G338" s="6"/>
      <c r="H338" s="37"/>
      <c r="I338" s="37"/>
      <c r="J338" s="37"/>
      <c r="K338" s="55" t="e">
        <f t="shared" ref="K338:K346" si="71">SUM(H338:J338)*100/E338</f>
        <v>#DIV/0!</v>
      </c>
      <c r="L338" s="52"/>
      <c r="M338" s="52"/>
      <c r="N338" s="52"/>
      <c r="O338" s="11" t="e">
        <f t="shared" ref="O338:O346" si="72">SUM(L338:N338)*100/F338</f>
        <v>#DIV/0!</v>
      </c>
      <c r="P338" s="52"/>
      <c r="Q338" s="52"/>
      <c r="R338" s="52"/>
      <c r="S338" s="11" t="e">
        <f t="shared" ref="S338:S346" si="73">SUM(P338:R338)*100/F338</f>
        <v>#DIV/0!</v>
      </c>
      <c r="T338" s="52"/>
      <c r="U338" s="52"/>
      <c r="V338" s="52"/>
      <c r="W338" s="11" t="e">
        <f t="shared" ref="W338:W346" si="74">SUM(T338:V338)*100/F338</f>
        <v>#DIV/0!</v>
      </c>
      <c r="X338" s="60">
        <f>X337-X336</f>
        <v>-2.0571169772256725</v>
      </c>
      <c r="Y338" s="60">
        <f>Y337-Y336</f>
        <v>3.8509316770186359</v>
      </c>
    </row>
    <row r="339" spans="1:25" x14ac:dyDescent="0.35">
      <c r="A339" s="85"/>
      <c r="B339" s="86" t="s">
        <v>43</v>
      </c>
      <c r="C339" s="19" t="s">
        <v>31</v>
      </c>
      <c r="D339" s="15">
        <v>11</v>
      </c>
      <c r="E339" s="15">
        <v>8</v>
      </c>
      <c r="F339" s="10">
        <f t="shared" si="70"/>
        <v>8</v>
      </c>
      <c r="G339" s="42" t="s">
        <v>86</v>
      </c>
      <c r="H339" s="31"/>
      <c r="I339" s="31"/>
      <c r="J339" s="31"/>
      <c r="K339" s="55">
        <f t="shared" si="71"/>
        <v>0</v>
      </c>
      <c r="L339" s="31"/>
      <c r="M339" s="31"/>
      <c r="N339" s="31"/>
      <c r="O339" s="11">
        <f t="shared" si="72"/>
        <v>0</v>
      </c>
      <c r="P339" s="31"/>
      <c r="Q339" s="31">
        <v>4</v>
      </c>
      <c r="R339" s="31">
        <v>1</v>
      </c>
      <c r="S339" s="11">
        <f t="shared" si="73"/>
        <v>62.5</v>
      </c>
      <c r="T339" s="31">
        <v>2</v>
      </c>
      <c r="U339" s="31">
        <v>1</v>
      </c>
      <c r="V339" s="31"/>
      <c r="W339" s="11">
        <f t="shared" si="74"/>
        <v>37.5</v>
      </c>
      <c r="X339" s="56">
        <f>((H339*1)+(I339*2)+(J339*3)+(L339*4)+(M339*5)+(N339*6)+(P339*7)+(Q339*8)+(R339*9)+(T339*10)+(U339*11)+(V339*12))/F339</f>
        <v>9</v>
      </c>
      <c r="Y339" s="59">
        <f>S339+W339</f>
        <v>100</v>
      </c>
    </row>
    <row r="340" spans="1:25" x14ac:dyDescent="0.35">
      <c r="A340" s="85"/>
      <c r="B340" s="81"/>
      <c r="C340" s="87"/>
      <c r="D340" s="15"/>
      <c r="E340" s="15"/>
      <c r="F340" s="10">
        <f t="shared" si="70"/>
        <v>0</v>
      </c>
      <c r="G340" s="41"/>
      <c r="H340" s="20"/>
      <c r="I340" s="20"/>
      <c r="J340" s="20"/>
      <c r="K340" s="55" t="e">
        <f t="shared" si="71"/>
        <v>#DIV/0!</v>
      </c>
      <c r="L340" s="20"/>
      <c r="M340" s="20"/>
      <c r="N340" s="20"/>
      <c r="O340" s="11" t="e">
        <f t="shared" si="72"/>
        <v>#DIV/0!</v>
      </c>
      <c r="P340" s="20"/>
      <c r="Q340" s="20"/>
      <c r="R340" s="20"/>
      <c r="S340" s="11" t="e">
        <f t="shared" si="73"/>
        <v>#DIV/0!</v>
      </c>
      <c r="T340" s="20"/>
      <c r="U340" s="20"/>
      <c r="V340" s="20"/>
      <c r="W340" s="11" t="e">
        <f t="shared" si="74"/>
        <v>#DIV/0!</v>
      </c>
      <c r="X340" s="38"/>
      <c r="Y340" s="39"/>
    </row>
    <row r="341" spans="1:25" x14ac:dyDescent="0.35">
      <c r="A341" s="85"/>
      <c r="B341" s="81"/>
      <c r="C341" s="87"/>
      <c r="D341" s="15"/>
      <c r="E341" s="15"/>
      <c r="F341" s="10">
        <f t="shared" si="70"/>
        <v>0</v>
      </c>
      <c r="G341" s="41"/>
      <c r="H341" s="20"/>
      <c r="I341" s="20"/>
      <c r="J341" s="20"/>
      <c r="K341" s="55" t="e">
        <f t="shared" si="71"/>
        <v>#DIV/0!</v>
      </c>
      <c r="L341" s="20"/>
      <c r="M341" s="20"/>
      <c r="N341" s="20"/>
      <c r="O341" s="11" t="e">
        <f t="shared" si="72"/>
        <v>#DIV/0!</v>
      </c>
      <c r="P341" s="20"/>
      <c r="Q341" s="20"/>
      <c r="R341" s="20"/>
      <c r="S341" s="11" t="e">
        <f t="shared" si="73"/>
        <v>#DIV/0!</v>
      </c>
      <c r="T341" s="20"/>
      <c r="U341" s="20"/>
      <c r="V341" s="20"/>
      <c r="W341" s="11" t="e">
        <f t="shared" si="74"/>
        <v>#DIV/0!</v>
      </c>
      <c r="X341" s="38"/>
      <c r="Y341" s="39"/>
    </row>
    <row r="342" spans="1:25" x14ac:dyDescent="0.35">
      <c r="A342" s="85"/>
      <c r="B342" s="86" t="s">
        <v>43</v>
      </c>
      <c r="C342" s="88" t="s">
        <v>24</v>
      </c>
      <c r="D342" s="89">
        <v>11</v>
      </c>
      <c r="E342" s="89">
        <v>13</v>
      </c>
      <c r="F342" s="10">
        <f t="shared" si="70"/>
        <v>13</v>
      </c>
      <c r="G342" s="90" t="s">
        <v>87</v>
      </c>
      <c r="H342" s="91"/>
      <c r="I342" s="91"/>
      <c r="J342" s="91"/>
      <c r="K342" s="55">
        <f t="shared" si="71"/>
        <v>0</v>
      </c>
      <c r="L342" s="91">
        <v>1</v>
      </c>
      <c r="M342" s="91"/>
      <c r="N342" s="91">
        <v>1</v>
      </c>
      <c r="O342" s="11">
        <f t="shared" si="72"/>
        <v>15.384615384615385</v>
      </c>
      <c r="P342" s="91"/>
      <c r="Q342" s="91">
        <v>6</v>
      </c>
      <c r="R342" s="91">
        <v>5</v>
      </c>
      <c r="S342" s="11">
        <f t="shared" si="73"/>
        <v>84.615384615384613</v>
      </c>
      <c r="T342" s="91"/>
      <c r="U342" s="91"/>
      <c r="V342" s="91"/>
      <c r="W342" s="11">
        <f t="shared" si="74"/>
        <v>0</v>
      </c>
      <c r="X342" s="58">
        <f>((H342*1)+(I342*2)+(J342*3)+(L342*4)+(M342*5)+(N342*6)+(P342*7)+(Q342*8)+(R342*9)+(T342*10)+(U342*11)+(V342*12))/F342</f>
        <v>7.9230769230769234</v>
      </c>
      <c r="Y342" s="13">
        <f>S342+W342</f>
        <v>84.615384615384613</v>
      </c>
    </row>
    <row r="343" spans="1:25" x14ac:dyDescent="0.35">
      <c r="A343" s="85"/>
      <c r="B343" s="86"/>
      <c r="C343" s="88"/>
      <c r="D343" s="89"/>
      <c r="E343" s="89"/>
      <c r="F343" s="10">
        <f t="shared" si="70"/>
        <v>0</v>
      </c>
      <c r="G343" s="90"/>
      <c r="H343" s="91"/>
      <c r="I343" s="91"/>
      <c r="J343" s="91"/>
      <c r="K343" s="55" t="e">
        <f t="shared" si="71"/>
        <v>#DIV/0!</v>
      </c>
      <c r="L343" s="91"/>
      <c r="M343" s="91"/>
      <c r="N343" s="91"/>
      <c r="O343" s="11" t="e">
        <f t="shared" si="72"/>
        <v>#DIV/0!</v>
      </c>
      <c r="P343" s="91"/>
      <c r="Q343" s="91"/>
      <c r="R343" s="91"/>
      <c r="S343" s="11" t="e">
        <f t="shared" si="73"/>
        <v>#DIV/0!</v>
      </c>
      <c r="T343" s="91"/>
      <c r="U343" s="91"/>
      <c r="V343" s="91"/>
      <c r="W343" s="11" t="e">
        <f t="shared" si="74"/>
        <v>#DIV/0!</v>
      </c>
      <c r="X343" s="58" t="e">
        <f>((H343*1)+(I343*2)+(J343*3)+(L343*4)+(M343*5)+(N343*6)+(P343*7)+(Q343*8)+(R343*9)+(T343*10)+(U343*11)+(V343*12))/F343</f>
        <v>#DIV/0!</v>
      </c>
      <c r="Y343" s="13" t="e">
        <f>S343+W343</f>
        <v>#DIV/0!</v>
      </c>
    </row>
    <row r="344" spans="1:25" x14ac:dyDescent="0.35">
      <c r="A344" s="85"/>
      <c r="B344" s="86" t="s">
        <v>53</v>
      </c>
      <c r="C344" s="88" t="s">
        <v>27</v>
      </c>
      <c r="D344" s="89">
        <v>11</v>
      </c>
      <c r="E344" s="89">
        <v>13</v>
      </c>
      <c r="F344" s="10">
        <f t="shared" si="70"/>
        <v>13</v>
      </c>
      <c r="G344" s="90" t="s">
        <v>87</v>
      </c>
      <c r="H344" s="91"/>
      <c r="I344" s="91"/>
      <c r="J344" s="91"/>
      <c r="K344" s="55">
        <f t="shared" si="71"/>
        <v>0</v>
      </c>
      <c r="L344" s="91"/>
      <c r="M344" s="91">
        <v>1</v>
      </c>
      <c r="N344" s="91">
        <v>3</v>
      </c>
      <c r="O344" s="11">
        <f t="shared" si="72"/>
        <v>30.76923076923077</v>
      </c>
      <c r="P344" s="91">
        <v>3</v>
      </c>
      <c r="Q344" s="91">
        <v>1</v>
      </c>
      <c r="R344" s="91">
        <v>2</v>
      </c>
      <c r="S344" s="11">
        <f t="shared" si="73"/>
        <v>46.153846153846153</v>
      </c>
      <c r="T344" s="91">
        <v>1</v>
      </c>
      <c r="U344" s="91">
        <v>2</v>
      </c>
      <c r="V344" s="91"/>
      <c r="W344" s="11">
        <f t="shared" si="74"/>
        <v>23.076923076923077</v>
      </c>
      <c r="X344" s="58">
        <f>((H344*1)+(I344*2)+(J344*3)+(L344*4)+(M344*5)+(N344*6)+(P344*7)+(Q344*8)+(R344*9)+(T344*10)+(U344*11)+(V344*12))/F344</f>
        <v>7.8461538461538458</v>
      </c>
      <c r="Y344" s="13">
        <f>S344+W344</f>
        <v>69.230769230769226</v>
      </c>
    </row>
    <row r="345" spans="1:25" x14ac:dyDescent="0.35">
      <c r="A345" s="85"/>
      <c r="B345" s="86" t="s">
        <v>53</v>
      </c>
      <c r="C345" s="88" t="s">
        <v>29</v>
      </c>
      <c r="D345" s="89">
        <v>11</v>
      </c>
      <c r="E345" s="89">
        <v>12</v>
      </c>
      <c r="F345" s="10">
        <v>12</v>
      </c>
      <c r="G345" s="90" t="s">
        <v>87</v>
      </c>
      <c r="H345" s="91"/>
      <c r="I345" s="91"/>
      <c r="J345" s="91"/>
      <c r="K345" s="55">
        <f t="shared" si="71"/>
        <v>0</v>
      </c>
      <c r="L345" s="91"/>
      <c r="M345" s="91"/>
      <c r="N345" s="91"/>
      <c r="O345" s="11">
        <f t="shared" si="72"/>
        <v>0</v>
      </c>
      <c r="P345" s="91"/>
      <c r="Q345" s="91"/>
      <c r="R345" s="91"/>
      <c r="S345" s="11">
        <f t="shared" si="73"/>
        <v>0</v>
      </c>
      <c r="T345" s="91"/>
      <c r="U345" s="91"/>
      <c r="V345" s="91"/>
      <c r="W345" s="11">
        <f t="shared" si="74"/>
        <v>0</v>
      </c>
      <c r="X345" s="58">
        <f>((H345*1)+(I345*2)+(J345*3)+(L345*4)+(M345*5)+(N345*6)+(P345*7)+(Q345*8)+(R345*9)+(T345*10)+(U345*11)+(V345*12))/F345</f>
        <v>0</v>
      </c>
      <c r="Y345" s="13">
        <f>S345+W345</f>
        <v>0</v>
      </c>
    </row>
    <row r="346" spans="1:25" x14ac:dyDescent="0.35">
      <c r="A346" s="85"/>
      <c r="B346" s="86" t="s">
        <v>53</v>
      </c>
      <c r="C346" s="88" t="s">
        <v>29</v>
      </c>
      <c r="D346" s="89">
        <v>11</v>
      </c>
      <c r="E346" s="89">
        <v>12</v>
      </c>
      <c r="F346" s="10">
        <v>12</v>
      </c>
      <c r="G346" s="90" t="s">
        <v>87</v>
      </c>
      <c r="H346" s="91"/>
      <c r="I346" s="91"/>
      <c r="J346" s="91"/>
      <c r="K346" s="55">
        <f t="shared" si="71"/>
        <v>0</v>
      </c>
      <c r="L346" s="91">
        <v>5</v>
      </c>
      <c r="M346" s="91">
        <v>2</v>
      </c>
      <c r="N346" s="91">
        <v>1</v>
      </c>
      <c r="O346" s="11">
        <f t="shared" si="72"/>
        <v>66.666666666666671</v>
      </c>
      <c r="P346" s="91"/>
      <c r="Q346" s="91">
        <v>1</v>
      </c>
      <c r="R346" s="91"/>
      <c r="S346" s="11">
        <f t="shared" si="73"/>
        <v>8.3333333333333339</v>
      </c>
      <c r="T346" s="91">
        <v>3</v>
      </c>
      <c r="U346" s="91"/>
      <c r="V346" s="91"/>
      <c r="W346" s="11">
        <f t="shared" si="74"/>
        <v>25</v>
      </c>
      <c r="X346" s="58">
        <f>((H346*1)+(I346*2)+(J346*3)+(L346*4)+(M346*5)+(N346*6)+(P346*7)+(Q346*8)+(R346*9)+(T346*10)+(U346*11)+(V346*12))/F346</f>
        <v>6.166666666666667</v>
      </c>
      <c r="Y346" s="13">
        <f>S346+W346</f>
        <v>33.333333333333336</v>
      </c>
    </row>
    <row r="347" spans="1:25" x14ac:dyDescent="0.35">
      <c r="A347" s="85"/>
      <c r="B347" s="86"/>
      <c r="C347" s="92"/>
      <c r="D347" s="89"/>
      <c r="E347" s="93"/>
      <c r="F347" s="94"/>
      <c r="G347" s="81"/>
      <c r="H347" s="82"/>
      <c r="I347" s="82"/>
      <c r="J347" s="82"/>
      <c r="K347" s="11"/>
      <c r="L347" s="82"/>
      <c r="M347" s="82"/>
      <c r="N347" s="82"/>
      <c r="O347" s="11"/>
      <c r="P347" s="82"/>
      <c r="Q347" s="82"/>
      <c r="R347" s="82"/>
      <c r="S347" s="11"/>
      <c r="T347" s="82"/>
      <c r="U347" s="82"/>
      <c r="V347" s="82"/>
      <c r="W347" s="11"/>
      <c r="X347" s="38"/>
      <c r="Y347" s="39"/>
    </row>
    <row r="348" spans="1:25" ht="47.25" customHeight="1" x14ac:dyDescent="0.35">
      <c r="A348" s="95"/>
      <c r="B348" s="18" t="s">
        <v>88</v>
      </c>
      <c r="C348" s="19" t="s">
        <v>31</v>
      </c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11"/>
      <c r="T348" s="86"/>
      <c r="U348" s="86"/>
      <c r="V348" s="86"/>
      <c r="W348" s="96"/>
      <c r="X348" s="56">
        <f>AVERAGE(X339,X334,X308,X265,X222,X175,X121,X77,X43)</f>
        <v>6.6815715037392183</v>
      </c>
      <c r="Y348" s="56" t="e">
        <f>AVERAGE(Y339,Y334,Y308,Y265,Y222,Y175,Y121,Y77,Y43)</f>
        <v>#DIV/0!</v>
      </c>
    </row>
    <row r="349" spans="1:25" ht="47.25" customHeight="1" x14ac:dyDescent="0.35">
      <c r="A349" s="95"/>
      <c r="B349" s="84" t="s">
        <v>88</v>
      </c>
      <c r="C349" s="21" t="s">
        <v>31</v>
      </c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58">
        <f>AVERAGE(X342,X335,X309,X266,X223,X176,X122,X78,X44)</f>
        <v>6.1152417472429459</v>
      </c>
      <c r="Y349" s="58">
        <f>AVERAGE(Y342,Y335,Y309,Y266,Y223,Y176,Y122,Y78,Y44)</f>
        <v>46.075357010139619</v>
      </c>
    </row>
    <row r="350" spans="1:25" ht="47.25" customHeight="1" x14ac:dyDescent="0.35">
      <c r="A350" s="95"/>
      <c r="B350" s="84" t="s">
        <v>88</v>
      </c>
      <c r="C350" s="21" t="s">
        <v>24</v>
      </c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58">
        <f>AVERAGE(X342,X335,X328,X323,X323,X328,X309,X266,X223,X176,X122,X78,X44)</f>
        <v>6.8208083891169107</v>
      </c>
      <c r="Y350" s="58">
        <f>AVERAGE(Y342,Y335,Y328,Y328,Y309,Y266,Y223,Y176,Y122,Y78,Y44)</f>
        <v>37.698019371932418</v>
      </c>
    </row>
    <row r="351" spans="1:25" ht="47.25" customHeight="1" x14ac:dyDescent="0.35">
      <c r="A351" s="95"/>
      <c r="B351" s="84" t="s">
        <v>88</v>
      </c>
      <c r="C351" s="21" t="s">
        <v>27</v>
      </c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58">
        <f>AVERAGE(X344,X336,X310,X267,X224,X177,X123,X79,X45)</f>
        <v>5.4522045345958396</v>
      </c>
      <c r="Y351" s="58">
        <f>AVERAGE(Y45,Y79,Y123,Y177,Y224,Y267,Y310,Y336,Y344)</f>
        <v>40.965885496682603</v>
      </c>
    </row>
    <row r="352" spans="1:25" ht="47.25" customHeight="1" x14ac:dyDescent="0.35">
      <c r="A352" s="95"/>
      <c r="B352" s="84" t="s">
        <v>88</v>
      </c>
      <c r="C352" s="21" t="s">
        <v>29</v>
      </c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58">
        <f>AVERAGE(X345,X337,X311,X268,X225,X178,X124,X80,X46)</f>
        <v>4.2447704509661026</v>
      </c>
      <c r="Y352" s="58">
        <f>AVERAGE(Y46,Y80,Y124,Y178,Y225,Y268,Y311,Y337,Y345)</f>
        <v>32.553693253874414</v>
      </c>
    </row>
    <row r="353" spans="1:25" x14ac:dyDescent="0.35">
      <c r="A353" s="95"/>
      <c r="B353" s="98" t="s">
        <v>89</v>
      </c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96"/>
      <c r="X353" s="60">
        <f>X352-X351</f>
        <v>-1.207434083629737</v>
      </c>
      <c r="Y353" s="60">
        <f>Y352-Y351</f>
        <v>-8.4121922428081888</v>
      </c>
    </row>
    <row r="355" spans="1:25" x14ac:dyDescent="0.35">
      <c r="Y355" t="s">
        <v>90</v>
      </c>
    </row>
  </sheetData>
  <mergeCells count="27">
    <mergeCell ref="Y10:Y11"/>
    <mergeCell ref="H10:J10"/>
    <mergeCell ref="L10:N10"/>
    <mergeCell ref="P10:R10"/>
    <mergeCell ref="T10:V10"/>
    <mergeCell ref="X10:X11"/>
    <mergeCell ref="A6:Y6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H9:K9"/>
    <mergeCell ref="L9:O9"/>
    <mergeCell ref="P9:S9"/>
    <mergeCell ref="T9:W9"/>
    <mergeCell ref="X9:Y9"/>
    <mergeCell ref="X1:Y1"/>
    <mergeCell ref="A2:Y2"/>
    <mergeCell ref="A3:Y3"/>
    <mergeCell ref="A4:Y4"/>
    <mergeCell ref="A5:Y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87" zoomScaleNormal="87" workbookViewId="0">
      <selection activeCell="C6" sqref="C6"/>
    </sheetView>
  </sheetViews>
  <sheetFormatPr defaultColWidth="8.54296875" defaultRowHeight="14.5" x14ac:dyDescent="0.35"/>
  <cols>
    <col min="1" max="1" width="19.7265625" customWidth="1"/>
    <col min="2" max="2" width="18.453125" customWidth="1"/>
    <col min="3" max="3" width="19.7265625" customWidth="1"/>
  </cols>
  <sheetData>
    <row r="1" spans="1:3" ht="18" customHeight="1" x14ac:dyDescent="0.35">
      <c r="A1" s="184" t="s">
        <v>8</v>
      </c>
      <c r="B1" s="185" t="s">
        <v>205</v>
      </c>
      <c r="C1" s="185"/>
    </row>
    <row r="2" spans="1:3" ht="18" x14ac:dyDescent="0.35">
      <c r="A2" s="184"/>
      <c r="B2" s="165" t="s">
        <v>209</v>
      </c>
      <c r="C2" s="166" t="s">
        <v>21</v>
      </c>
    </row>
    <row r="3" spans="1:3" ht="18" x14ac:dyDescent="0.35">
      <c r="A3" s="167" t="s">
        <v>24</v>
      </c>
      <c r="B3" s="168">
        <v>7.2</v>
      </c>
      <c r="C3" s="168">
        <v>74.7</v>
      </c>
    </row>
    <row r="4" spans="1:3" ht="18" x14ac:dyDescent="0.35">
      <c r="A4" s="167" t="s">
        <v>27</v>
      </c>
      <c r="B4" s="168">
        <v>7.6</v>
      </c>
      <c r="C4" s="168">
        <v>69.900000000000006</v>
      </c>
    </row>
    <row r="5" spans="1:3" ht="18" x14ac:dyDescent="0.35">
      <c r="A5" s="167" t="s">
        <v>29</v>
      </c>
      <c r="B5" s="168">
        <v>6.7</v>
      </c>
      <c r="C5" s="168">
        <v>64</v>
      </c>
    </row>
    <row r="6" spans="1:3" ht="18" x14ac:dyDescent="0.35">
      <c r="A6" s="170" t="s">
        <v>143</v>
      </c>
      <c r="B6" s="171">
        <f>B5-B4</f>
        <v>-0.89999999999999947</v>
      </c>
      <c r="C6" s="171">
        <f>C5-C4</f>
        <v>-5.9000000000000057</v>
      </c>
    </row>
  </sheetData>
  <mergeCells count="2">
    <mergeCell ref="A1:A2"/>
    <mergeCell ref="B1:C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87" zoomScaleNormal="87" workbookViewId="0">
      <selection activeCell="K17" sqref="K17"/>
    </sheetView>
  </sheetViews>
  <sheetFormatPr defaultColWidth="8.54296875" defaultRowHeight="14.5" x14ac:dyDescent="0.35"/>
  <cols>
    <col min="1" max="1" width="21.7265625" customWidth="1"/>
    <col min="2" max="2" width="15.26953125" customWidth="1"/>
    <col min="3" max="3" width="14.26953125" customWidth="1"/>
  </cols>
  <sheetData>
    <row r="1" spans="1:3" ht="18" customHeight="1" x14ac:dyDescent="0.35">
      <c r="A1" s="184" t="s">
        <v>8</v>
      </c>
      <c r="B1" s="185" t="s">
        <v>206</v>
      </c>
      <c r="C1" s="185"/>
    </row>
    <row r="2" spans="1:3" ht="18" x14ac:dyDescent="0.35">
      <c r="A2" s="184"/>
      <c r="B2" s="165" t="s">
        <v>209</v>
      </c>
      <c r="C2" s="166" t="s">
        <v>21</v>
      </c>
    </row>
    <row r="3" spans="1:3" ht="18" x14ac:dyDescent="0.35">
      <c r="A3" s="167" t="s">
        <v>24</v>
      </c>
      <c r="B3" s="168">
        <v>8.3000000000000007</v>
      </c>
      <c r="C3" s="168">
        <v>77.400000000000006</v>
      </c>
    </row>
    <row r="4" spans="1:3" ht="18" x14ac:dyDescent="0.35">
      <c r="A4" s="167" t="s">
        <v>27</v>
      </c>
      <c r="B4" s="168">
        <v>8.1999999999999993</v>
      </c>
      <c r="C4" s="168">
        <v>61.4</v>
      </c>
    </row>
    <row r="5" spans="1:3" ht="18" x14ac:dyDescent="0.35">
      <c r="A5" s="167" t="s">
        <v>29</v>
      </c>
      <c r="B5" s="168">
        <v>4.4000000000000004</v>
      </c>
      <c r="C5" s="168">
        <v>33.1</v>
      </c>
    </row>
    <row r="6" spans="1:3" ht="18" x14ac:dyDescent="0.35">
      <c r="A6" s="170" t="s">
        <v>143</v>
      </c>
      <c r="B6" s="171">
        <f>B5-B4</f>
        <v>-3.7999999999999989</v>
      </c>
      <c r="C6" s="171">
        <f>C5-C4</f>
        <v>-28.299999999999997</v>
      </c>
    </row>
  </sheetData>
  <mergeCells count="2">
    <mergeCell ref="A1:A2"/>
    <mergeCell ref="B1:C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87" zoomScaleNormal="87" workbookViewId="0">
      <selection activeCell="B22" sqref="B22"/>
    </sheetView>
  </sheetViews>
  <sheetFormatPr defaultColWidth="8.54296875" defaultRowHeight="14.5" x14ac:dyDescent="0.35"/>
  <cols>
    <col min="1" max="1" width="15.7265625" customWidth="1"/>
    <col min="2" max="2" width="19.26953125" customWidth="1"/>
    <col min="3" max="3" width="16.7265625" customWidth="1"/>
  </cols>
  <sheetData>
    <row r="1" spans="1:3" ht="15" customHeight="1" x14ac:dyDescent="0.35">
      <c r="A1" s="184" t="s">
        <v>8</v>
      </c>
      <c r="B1" s="186" t="s">
        <v>207</v>
      </c>
      <c r="C1" s="187" t="s">
        <v>208</v>
      </c>
    </row>
    <row r="2" spans="1:3" ht="22.15" customHeight="1" x14ac:dyDescent="0.35">
      <c r="A2" s="184"/>
      <c r="B2" s="186"/>
      <c r="C2" s="187"/>
    </row>
    <row r="3" spans="1:3" ht="18" x14ac:dyDescent="0.35">
      <c r="A3" s="167" t="s">
        <v>24</v>
      </c>
      <c r="B3" s="169">
        <v>7.2</v>
      </c>
      <c r="C3" s="169">
        <v>65.900000000000006</v>
      </c>
    </row>
    <row r="4" spans="1:3" ht="18" x14ac:dyDescent="0.35">
      <c r="A4" s="167" t="s">
        <v>27</v>
      </c>
      <c r="B4" s="169">
        <v>7.2</v>
      </c>
      <c r="C4" s="169">
        <v>59.3</v>
      </c>
    </row>
    <row r="5" spans="1:3" ht="18" x14ac:dyDescent="0.35">
      <c r="A5" s="167" t="s">
        <v>29</v>
      </c>
      <c r="B5" s="169">
        <v>5.4</v>
      </c>
      <c r="C5" s="169">
        <v>49.5</v>
      </c>
    </row>
    <row r="6" spans="1:3" ht="18" x14ac:dyDescent="0.35">
      <c r="A6" s="170" t="s">
        <v>143</v>
      </c>
      <c r="B6" s="171">
        <f>B4-B3</f>
        <v>0</v>
      </c>
      <c r="C6" s="171">
        <f>C4-C3</f>
        <v>-6.6000000000000085</v>
      </c>
    </row>
  </sheetData>
  <mergeCells count="3">
    <mergeCell ref="A1:A2"/>
    <mergeCell ref="B1:B2"/>
    <mergeCell ref="C1:C2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7"/>
  <sheetViews>
    <sheetView topLeftCell="H405" zoomScale="87" zoomScaleNormal="87" workbookViewId="0">
      <selection activeCell="A2" sqref="A2:Y2"/>
    </sheetView>
  </sheetViews>
  <sheetFormatPr defaultColWidth="8.54296875" defaultRowHeight="14.5" x14ac:dyDescent="0.35"/>
  <cols>
    <col min="1" max="1" width="5.1796875" customWidth="1"/>
    <col min="2" max="2" width="18.26953125" customWidth="1"/>
    <col min="3" max="3" width="12.81640625" customWidth="1"/>
    <col min="4" max="4" width="6.81640625" customWidth="1"/>
    <col min="5" max="5" width="7" customWidth="1"/>
    <col min="6" max="6" width="6" customWidth="1"/>
    <col min="7" max="7" width="12" customWidth="1"/>
    <col min="8" max="8" width="4.81640625" customWidth="1"/>
    <col min="9" max="9" width="5.1796875" customWidth="1"/>
    <col min="10" max="10" width="4.81640625" customWidth="1"/>
    <col min="11" max="11" width="6.1796875" customWidth="1"/>
    <col min="12" max="12" width="5.26953125" customWidth="1"/>
    <col min="13" max="13" width="5" customWidth="1"/>
    <col min="14" max="14" width="4.81640625" customWidth="1"/>
    <col min="15" max="15" width="6.7265625" customWidth="1"/>
    <col min="16" max="16" width="4.453125" customWidth="1"/>
    <col min="17" max="17" width="5.1796875" customWidth="1"/>
    <col min="18" max="18" width="4.81640625" customWidth="1"/>
    <col min="19" max="19" width="6.1796875" customWidth="1"/>
    <col min="20" max="20" width="5.7265625" customWidth="1"/>
    <col min="21" max="22" width="5.26953125" customWidth="1"/>
    <col min="23" max="23" width="6.26953125" customWidth="1"/>
    <col min="24" max="24" width="10.54296875" customWidth="1"/>
    <col min="25" max="25" width="9.453125" customWidth="1"/>
  </cols>
  <sheetData>
    <row r="1" spans="1:25" x14ac:dyDescent="0.35">
      <c r="A1" s="1"/>
      <c r="X1" s="172" t="s">
        <v>91</v>
      </c>
      <c r="Y1" s="172"/>
    </row>
    <row r="2" spans="1:25" x14ac:dyDescent="0.35">
      <c r="A2" s="173" t="s">
        <v>211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5" x14ac:dyDescent="0.3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1:25" x14ac:dyDescent="0.35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5" ht="15" customHeight="1" x14ac:dyDescent="0.35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ht="30.75" customHeight="1" x14ac:dyDescent="0.35">
      <c r="A6" s="180" t="s">
        <v>92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</row>
    <row r="7" spans="1:25" ht="18.75" customHeight="1" x14ac:dyDescent="0.35">
      <c r="A7" s="176" t="s">
        <v>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5" customHeight="1" x14ac:dyDescent="0.35">
      <c r="A8" s="177" t="s">
        <v>6</v>
      </c>
      <c r="B8" s="177" t="s">
        <v>7</v>
      </c>
      <c r="C8" s="177" t="s">
        <v>8</v>
      </c>
      <c r="D8" s="178" t="s">
        <v>9</v>
      </c>
      <c r="E8" s="177" t="s">
        <v>10</v>
      </c>
      <c r="F8" s="179" t="s">
        <v>93</v>
      </c>
      <c r="G8" s="177" t="s">
        <v>12</v>
      </c>
      <c r="H8" s="178" t="s">
        <v>13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7" t="s">
        <v>94</v>
      </c>
      <c r="Y8" s="177"/>
    </row>
    <row r="9" spans="1:25" x14ac:dyDescent="0.35">
      <c r="A9" s="177"/>
      <c r="B9" s="177"/>
      <c r="C9" s="177"/>
      <c r="D9" s="178"/>
      <c r="E9" s="177"/>
      <c r="F9" s="179"/>
      <c r="G9" s="177"/>
      <c r="H9" s="178" t="s">
        <v>15</v>
      </c>
      <c r="I9" s="178"/>
      <c r="J9" s="178"/>
      <c r="K9" s="178"/>
      <c r="L9" s="178" t="s">
        <v>16</v>
      </c>
      <c r="M9" s="178"/>
      <c r="N9" s="178"/>
      <c r="O9" s="178"/>
      <c r="P9" s="178" t="s">
        <v>17</v>
      </c>
      <c r="Q9" s="178"/>
      <c r="R9" s="178"/>
      <c r="S9" s="178"/>
      <c r="T9" s="178" t="s">
        <v>18</v>
      </c>
      <c r="U9" s="178"/>
      <c r="V9" s="178"/>
      <c r="W9" s="178"/>
      <c r="X9" s="178"/>
      <c r="Y9" s="178"/>
    </row>
    <row r="10" spans="1:25" ht="15" customHeight="1" x14ac:dyDescent="0.35">
      <c r="A10" s="177"/>
      <c r="B10" s="177"/>
      <c r="C10" s="177"/>
      <c r="D10" s="178"/>
      <c r="E10" s="177"/>
      <c r="F10" s="179"/>
      <c r="G10" s="177"/>
      <c r="H10" s="177" t="s">
        <v>19</v>
      </c>
      <c r="I10" s="177"/>
      <c r="J10" s="177"/>
      <c r="K10" s="4"/>
      <c r="L10" s="177" t="s">
        <v>19</v>
      </c>
      <c r="M10" s="177"/>
      <c r="N10" s="177"/>
      <c r="O10" s="4"/>
      <c r="P10" s="177" t="s">
        <v>19</v>
      </c>
      <c r="Q10" s="177"/>
      <c r="R10" s="177"/>
      <c r="S10" s="4"/>
      <c r="T10" s="177" t="s">
        <v>19</v>
      </c>
      <c r="U10" s="177"/>
      <c r="V10" s="177"/>
      <c r="W10" s="4"/>
      <c r="X10" s="177" t="s">
        <v>20</v>
      </c>
      <c r="Y10" s="177" t="s">
        <v>21</v>
      </c>
    </row>
    <row r="11" spans="1:25" x14ac:dyDescent="0.35">
      <c r="A11" s="177"/>
      <c r="B11" s="177"/>
      <c r="C11" s="177"/>
      <c r="D11" s="178"/>
      <c r="E11" s="177"/>
      <c r="F11" s="179"/>
      <c r="G11" s="177"/>
      <c r="H11" s="3">
        <v>1</v>
      </c>
      <c r="I11" s="3">
        <v>2</v>
      </c>
      <c r="J11" s="4">
        <v>3</v>
      </c>
      <c r="K11" s="4" t="s">
        <v>22</v>
      </c>
      <c r="L11" s="3">
        <v>4</v>
      </c>
      <c r="M11" s="3">
        <v>5</v>
      </c>
      <c r="N11" s="4">
        <v>6</v>
      </c>
      <c r="O11" s="4" t="s">
        <v>22</v>
      </c>
      <c r="P11" s="3">
        <v>7</v>
      </c>
      <c r="Q11" s="3">
        <v>8</v>
      </c>
      <c r="R11" s="4">
        <v>9</v>
      </c>
      <c r="S11" s="4" t="s">
        <v>22</v>
      </c>
      <c r="T11" s="3">
        <v>10</v>
      </c>
      <c r="U11" s="3">
        <v>11</v>
      </c>
      <c r="V11" s="4">
        <v>12</v>
      </c>
      <c r="W11" s="4" t="s">
        <v>22</v>
      </c>
      <c r="X11" s="177"/>
      <c r="Y11" s="177"/>
    </row>
    <row r="12" spans="1:25" x14ac:dyDescent="0.35">
      <c r="A12" s="3"/>
      <c r="B12" s="18" t="s">
        <v>81</v>
      </c>
      <c r="C12" s="7" t="s">
        <v>24</v>
      </c>
      <c r="D12" s="19">
        <v>3</v>
      </c>
      <c r="E12" s="22">
        <v>20</v>
      </c>
      <c r="F12" s="10">
        <f>H12+I12+J12+L12+M12+N12+P12+Q12+R12+T12+U12+V12</f>
        <v>20</v>
      </c>
      <c r="G12" s="84" t="s">
        <v>95</v>
      </c>
      <c r="H12" s="9"/>
      <c r="I12" s="9"/>
      <c r="J12" s="8"/>
      <c r="K12" s="63">
        <f t="shared" ref="K12:K43" si="0">SUM(H12:J12)*100/F12</f>
        <v>0</v>
      </c>
      <c r="L12" s="9">
        <v>1</v>
      </c>
      <c r="M12" s="9">
        <v>3</v>
      </c>
      <c r="N12" s="8">
        <v>2</v>
      </c>
      <c r="O12" s="63">
        <f t="shared" ref="O12:O43" si="1">SUM(L12:N12)*100/F12</f>
        <v>30</v>
      </c>
      <c r="P12" s="9">
        <v>1</v>
      </c>
      <c r="Q12" s="9">
        <v>7</v>
      </c>
      <c r="R12" s="8">
        <v>2</v>
      </c>
      <c r="S12" s="63">
        <f t="shared" ref="S12:S43" si="2">SUM(P12:R12)*100/F12</f>
        <v>50</v>
      </c>
      <c r="T12" s="9">
        <v>4</v>
      </c>
      <c r="U12" s="9"/>
      <c r="V12" s="8"/>
      <c r="W12" s="63">
        <f t="shared" ref="W12:W43" si="3">SUM(T12:V12)*100/F12</f>
        <v>20</v>
      </c>
      <c r="X12" s="12">
        <f>((H12*1)+(I12*2)+(J12*3)+(L12*4)+(M12*5)+(N12*6)+(P12*7)+(Q12*8)+(R12*9)+(T12*10)+(U12*11)+(V12*12))/F12</f>
        <v>7.6</v>
      </c>
      <c r="Y12" s="12">
        <f>S12+W12</f>
        <v>70</v>
      </c>
    </row>
    <row r="13" spans="1:25" x14ac:dyDescent="0.35">
      <c r="A13" s="3"/>
      <c r="B13" s="18" t="s">
        <v>34</v>
      </c>
      <c r="C13" s="7" t="s">
        <v>27</v>
      </c>
      <c r="D13" s="19">
        <v>4</v>
      </c>
      <c r="E13" s="22">
        <v>21</v>
      </c>
      <c r="F13" s="10">
        <f>H13+I13+J13+L13+M13+N13+P13+Q13+R13+T13+U13+V13</f>
        <v>21</v>
      </c>
      <c r="G13" s="84" t="s">
        <v>95</v>
      </c>
      <c r="H13" s="9">
        <v>1</v>
      </c>
      <c r="I13" s="9"/>
      <c r="J13" s="8"/>
      <c r="K13" s="63">
        <f t="shared" si="0"/>
        <v>4.7619047619047619</v>
      </c>
      <c r="L13" s="9">
        <v>2</v>
      </c>
      <c r="M13" s="9">
        <v>3</v>
      </c>
      <c r="N13" s="8">
        <v>2</v>
      </c>
      <c r="O13" s="63">
        <f t="shared" si="1"/>
        <v>33.333333333333336</v>
      </c>
      <c r="P13" s="9">
        <v>3</v>
      </c>
      <c r="Q13" s="9">
        <v>5</v>
      </c>
      <c r="R13" s="8">
        <v>3</v>
      </c>
      <c r="S13" s="63">
        <f t="shared" si="2"/>
        <v>52.38095238095238</v>
      </c>
      <c r="T13" s="9">
        <v>2</v>
      </c>
      <c r="U13" s="9"/>
      <c r="V13" s="8"/>
      <c r="W13" s="63">
        <f t="shared" si="3"/>
        <v>9.5238095238095237</v>
      </c>
      <c r="X13" s="12">
        <f>((H13*1)+(I13*2)+(J13*3)+(L13*4)+(M13*5)+(N13*6)+(P13*7)+(Q13*8)+(R13*9)+(T13*10)+(U13*11)+(V13*12))/F13</f>
        <v>6.8571428571428568</v>
      </c>
      <c r="Y13" s="12">
        <f>S13+W13</f>
        <v>61.904761904761905</v>
      </c>
    </row>
    <row r="14" spans="1:25" x14ac:dyDescent="0.35">
      <c r="A14" s="3"/>
      <c r="B14" s="18" t="s">
        <v>96</v>
      </c>
      <c r="C14" s="7" t="s">
        <v>29</v>
      </c>
      <c r="D14" s="19">
        <v>5</v>
      </c>
      <c r="E14" s="22">
        <v>23</v>
      </c>
      <c r="F14" s="10">
        <v>23</v>
      </c>
      <c r="G14" s="84" t="s">
        <v>95</v>
      </c>
      <c r="H14" s="9"/>
      <c r="I14" s="9">
        <v>1</v>
      </c>
      <c r="J14" s="8">
        <v>2</v>
      </c>
      <c r="K14" s="63">
        <f t="shared" si="0"/>
        <v>13.043478260869565</v>
      </c>
      <c r="L14" s="9"/>
      <c r="M14" s="9">
        <v>3</v>
      </c>
      <c r="N14" s="8">
        <v>2</v>
      </c>
      <c r="O14" s="63">
        <f t="shared" si="1"/>
        <v>21.739130434782609</v>
      </c>
      <c r="P14" s="9">
        <v>4</v>
      </c>
      <c r="Q14" s="9">
        <v>4</v>
      </c>
      <c r="R14" s="8">
        <v>1</v>
      </c>
      <c r="S14" s="63">
        <f t="shared" si="2"/>
        <v>39.130434782608695</v>
      </c>
      <c r="T14" s="9">
        <v>3</v>
      </c>
      <c r="U14" s="9"/>
      <c r="V14" s="8"/>
      <c r="W14" s="63">
        <f t="shared" si="3"/>
        <v>13.043478260869565</v>
      </c>
      <c r="X14" s="12">
        <f>((H14*1)+(I14*2)+(J14*3)+(L14*4)+(M14*5)+(N14*6)+(P14*7)+(Q14*8)+(R14*9)+(T14*10)+(U14*11)+(V14*12))/F14</f>
        <v>5.8260869565217392</v>
      </c>
      <c r="Y14" s="12">
        <f>S14+W14</f>
        <v>52.173913043478258</v>
      </c>
    </row>
    <row r="15" spans="1:25" ht="14.25" customHeight="1" x14ac:dyDescent="0.35">
      <c r="A15" s="3"/>
      <c r="B15" s="14"/>
      <c r="C15" s="15"/>
      <c r="D15" s="15"/>
      <c r="E15" s="15"/>
      <c r="F15" s="10">
        <f>H15+I15+J15+L15+M15+N15+P15+Q15+R15+T15+U15+V15</f>
        <v>0</v>
      </c>
      <c r="G15" s="14"/>
      <c r="H15" s="37"/>
      <c r="I15" s="37"/>
      <c r="J15" s="37"/>
      <c r="K15" s="63" t="e">
        <f t="shared" si="0"/>
        <v>#DIV/0!</v>
      </c>
      <c r="L15" s="37"/>
      <c r="M15" s="37"/>
      <c r="N15" s="37"/>
      <c r="O15" s="63" t="e">
        <f t="shared" si="1"/>
        <v>#DIV/0!</v>
      </c>
      <c r="P15" s="37"/>
      <c r="Q15" s="37"/>
      <c r="R15" s="37"/>
      <c r="S15" s="63" t="e">
        <f t="shared" si="2"/>
        <v>#DIV/0!</v>
      </c>
      <c r="T15" s="37"/>
      <c r="U15" s="37"/>
      <c r="V15" s="37"/>
      <c r="W15" s="63" t="e">
        <f t="shared" si="3"/>
        <v>#DIV/0!</v>
      </c>
      <c r="X15" s="60">
        <f>X14-X13</f>
        <v>-1.0310559006211175</v>
      </c>
      <c r="Y15" s="60">
        <f>Y14-Y13</f>
        <v>-9.730848861283647</v>
      </c>
    </row>
    <row r="16" spans="1:25" ht="14.25" customHeight="1" x14ac:dyDescent="0.35">
      <c r="A16" s="3"/>
      <c r="B16" s="18" t="s">
        <v>84</v>
      </c>
      <c r="C16" s="19" t="s">
        <v>31</v>
      </c>
      <c r="D16" s="19" t="s">
        <v>32</v>
      </c>
      <c r="E16" s="19">
        <v>14</v>
      </c>
      <c r="F16" s="10">
        <f>H16+I16+J16+L16+M16+N16+P16+Q16+R16+T16+U16+V16</f>
        <v>14</v>
      </c>
      <c r="G16" s="18" t="s">
        <v>95</v>
      </c>
      <c r="H16" s="99"/>
      <c r="I16" s="99"/>
      <c r="J16" s="99"/>
      <c r="K16" s="63">
        <f t="shared" si="0"/>
        <v>0</v>
      </c>
      <c r="L16" s="99">
        <v>1</v>
      </c>
      <c r="M16" s="99">
        <v>1</v>
      </c>
      <c r="N16" s="99">
        <v>1</v>
      </c>
      <c r="O16" s="63">
        <f t="shared" si="1"/>
        <v>21.428571428571427</v>
      </c>
      <c r="P16" s="99"/>
      <c r="Q16" s="99">
        <v>1</v>
      </c>
      <c r="R16" s="99">
        <v>5</v>
      </c>
      <c r="S16" s="63">
        <f t="shared" si="2"/>
        <v>42.857142857142854</v>
      </c>
      <c r="T16" s="99">
        <v>3</v>
      </c>
      <c r="U16" s="99">
        <v>2</v>
      </c>
      <c r="V16" s="99"/>
      <c r="W16" s="63">
        <f t="shared" si="3"/>
        <v>35.714285714285715</v>
      </c>
      <c r="X16" s="63">
        <f>((H16*1)+(I16*2)+(J16*3)+(L16*4)+(M16*5)+(N16*6)+(P16*7)+(Q16*8)+(R16*9)+(T16*10)+(U16*11)+(V16*12))/F16</f>
        <v>8.5714285714285712</v>
      </c>
      <c r="Y16" s="63">
        <f>S16+W16</f>
        <v>78.571428571428569</v>
      </c>
    </row>
    <row r="17" spans="1:25" ht="14.25" customHeight="1" x14ac:dyDescent="0.35">
      <c r="A17" s="3"/>
      <c r="B17" s="18" t="s">
        <v>84</v>
      </c>
      <c r="C17" s="21" t="s">
        <v>24</v>
      </c>
      <c r="D17" s="19" t="s">
        <v>33</v>
      </c>
      <c r="E17" s="19">
        <v>14</v>
      </c>
      <c r="F17" s="10">
        <f>H17+I17+J17+L17+M17+N17+P17+Q17+R17+T17+U17+V17</f>
        <v>14</v>
      </c>
      <c r="G17" s="84" t="s">
        <v>95</v>
      </c>
      <c r="H17" s="99"/>
      <c r="I17" s="99"/>
      <c r="J17" s="99">
        <v>2</v>
      </c>
      <c r="K17" s="63">
        <f t="shared" si="0"/>
        <v>14.285714285714286</v>
      </c>
      <c r="L17" s="99"/>
      <c r="M17" s="99"/>
      <c r="N17" s="99">
        <v>1</v>
      </c>
      <c r="O17" s="63">
        <f t="shared" si="1"/>
        <v>7.1428571428571432</v>
      </c>
      <c r="P17" s="99"/>
      <c r="Q17" s="99">
        <v>1</v>
      </c>
      <c r="R17" s="99">
        <v>2</v>
      </c>
      <c r="S17" s="63">
        <f t="shared" si="2"/>
        <v>21.428571428571427</v>
      </c>
      <c r="T17" s="99">
        <v>7</v>
      </c>
      <c r="U17" s="99">
        <v>1</v>
      </c>
      <c r="V17" s="99"/>
      <c r="W17" s="63">
        <f t="shared" si="3"/>
        <v>57.142857142857146</v>
      </c>
      <c r="X17" s="12">
        <f>((H17*1)+(I17*2)+(J17*3)+(L17*4)+(M17*5)+(N17*6)+(P17*7)+(Q17*8)+(R17*9)+(T17*10)+(U17*11)+(V17*12))/F17</f>
        <v>8.5</v>
      </c>
      <c r="Y17" s="12">
        <f>S17+W17</f>
        <v>78.571428571428569</v>
      </c>
    </row>
    <row r="18" spans="1:25" ht="14.25" customHeight="1" x14ac:dyDescent="0.35">
      <c r="A18" s="3"/>
      <c r="B18" s="18" t="s">
        <v>97</v>
      </c>
      <c r="C18" s="21" t="s">
        <v>27</v>
      </c>
      <c r="D18" s="19" t="s">
        <v>35</v>
      </c>
      <c r="E18" s="19">
        <v>13</v>
      </c>
      <c r="F18" s="10">
        <f>H18+I18+J18+L18+M18+N18+P18+Q18+R18+T18+U18+V18</f>
        <v>13</v>
      </c>
      <c r="G18" s="84" t="s">
        <v>95</v>
      </c>
      <c r="H18" s="99"/>
      <c r="I18" s="99"/>
      <c r="J18" s="99"/>
      <c r="K18" s="63">
        <f t="shared" si="0"/>
        <v>0</v>
      </c>
      <c r="L18" s="99">
        <v>1</v>
      </c>
      <c r="M18" s="99">
        <v>1</v>
      </c>
      <c r="N18" s="99">
        <v>1</v>
      </c>
      <c r="O18" s="63">
        <f t="shared" si="1"/>
        <v>23.076923076923077</v>
      </c>
      <c r="P18" s="99"/>
      <c r="Q18" s="99">
        <v>3</v>
      </c>
      <c r="R18" s="99">
        <v>3</v>
      </c>
      <c r="S18" s="63">
        <f t="shared" si="2"/>
        <v>46.153846153846153</v>
      </c>
      <c r="T18" s="99">
        <v>4</v>
      </c>
      <c r="U18" s="99"/>
      <c r="V18" s="99"/>
      <c r="W18" s="63">
        <f t="shared" si="3"/>
        <v>30.76923076923077</v>
      </c>
      <c r="X18" s="12">
        <f>((H18*1)+(I18*2)+(J18*3)+(L18*4)+(M18*5)+(N18*6)+(P18*7)+(Q18*8)+(R18*9)+(T18*10)+(U18*11)+(V18*12))/F18</f>
        <v>8.1538461538461533</v>
      </c>
      <c r="Y18" s="12">
        <f>S18+W18</f>
        <v>76.92307692307692</v>
      </c>
    </row>
    <row r="19" spans="1:25" ht="14.25" customHeight="1" x14ac:dyDescent="0.35">
      <c r="A19" s="3"/>
      <c r="B19" s="18" t="s">
        <v>97</v>
      </c>
      <c r="C19" s="21" t="s">
        <v>29</v>
      </c>
      <c r="D19" s="19" t="s">
        <v>36</v>
      </c>
      <c r="E19" s="19">
        <v>13</v>
      </c>
      <c r="F19" s="10">
        <v>13</v>
      </c>
      <c r="G19" s="84" t="s">
        <v>95</v>
      </c>
      <c r="H19" s="99"/>
      <c r="I19" s="99"/>
      <c r="J19" s="99"/>
      <c r="K19" s="63">
        <f t="shared" si="0"/>
        <v>0</v>
      </c>
      <c r="L19" s="99">
        <v>1</v>
      </c>
      <c r="M19" s="99">
        <v>1</v>
      </c>
      <c r="N19" s="99">
        <v>1</v>
      </c>
      <c r="O19" s="63">
        <f t="shared" si="1"/>
        <v>23.076923076923077</v>
      </c>
      <c r="P19" s="99">
        <v>2</v>
      </c>
      <c r="Q19" s="99">
        <v>2</v>
      </c>
      <c r="R19" s="99">
        <v>2</v>
      </c>
      <c r="S19" s="63">
        <f t="shared" si="2"/>
        <v>46.153846153846153</v>
      </c>
      <c r="T19" s="99">
        <v>2</v>
      </c>
      <c r="U19" s="99">
        <v>2</v>
      </c>
      <c r="V19" s="99"/>
      <c r="W19" s="63">
        <f t="shared" si="3"/>
        <v>30.76923076923077</v>
      </c>
      <c r="X19" s="12">
        <f>((H19*1)+(I19*2)+(J19*3)+(L19*4)+(M19*5)+(N19*6)+(P19*7)+(Q19*8)+(R19*9)+(T19*10)+(U19*11)+(V19*12))/F19</f>
        <v>8.0769230769230766</v>
      </c>
      <c r="Y19" s="12">
        <f>S19+W19</f>
        <v>76.92307692307692</v>
      </c>
    </row>
    <row r="20" spans="1:25" ht="14.25" customHeight="1" x14ac:dyDescent="0.35">
      <c r="A20" s="3"/>
      <c r="B20" s="14"/>
      <c r="C20" s="15"/>
      <c r="D20" s="15"/>
      <c r="E20" s="15"/>
      <c r="F20" s="10">
        <f>H20+I20+J20+L20+M20+N20+P20+Q20+R20+T20+U20+V20</f>
        <v>0</v>
      </c>
      <c r="G20" s="14"/>
      <c r="H20" s="37"/>
      <c r="I20" s="37"/>
      <c r="J20" s="37"/>
      <c r="K20" s="63" t="e">
        <f t="shared" si="0"/>
        <v>#DIV/0!</v>
      </c>
      <c r="L20" s="37"/>
      <c r="M20" s="37"/>
      <c r="N20" s="37"/>
      <c r="O20" s="63" t="e">
        <f t="shared" si="1"/>
        <v>#DIV/0!</v>
      </c>
      <c r="P20" s="37"/>
      <c r="Q20" s="37"/>
      <c r="R20" s="37"/>
      <c r="S20" s="63" t="e">
        <f t="shared" si="2"/>
        <v>#DIV/0!</v>
      </c>
      <c r="T20" s="37"/>
      <c r="U20" s="37"/>
      <c r="V20" s="37"/>
      <c r="W20" s="63" t="e">
        <f t="shared" si="3"/>
        <v>#DIV/0!</v>
      </c>
      <c r="X20" s="60">
        <f>X19-X18</f>
        <v>-7.692307692307665E-2</v>
      </c>
      <c r="Y20" s="60">
        <f>Y19-Y18</f>
        <v>0</v>
      </c>
    </row>
    <row r="21" spans="1:25" ht="14.25" customHeight="1" x14ac:dyDescent="0.35">
      <c r="A21" s="3"/>
      <c r="B21" s="18" t="s">
        <v>34</v>
      </c>
      <c r="C21" s="19" t="s">
        <v>98</v>
      </c>
      <c r="D21" s="19" t="s">
        <v>37</v>
      </c>
      <c r="E21" s="19">
        <v>16</v>
      </c>
      <c r="F21" s="10">
        <f>H21+I21+J21+L21+M21+N21+P21+Q21+R21+T21+U21+V21</f>
        <v>16</v>
      </c>
      <c r="G21" s="18" t="s">
        <v>95</v>
      </c>
      <c r="H21" s="99"/>
      <c r="I21" s="99"/>
      <c r="J21" s="99"/>
      <c r="K21" s="63">
        <f t="shared" si="0"/>
        <v>0</v>
      </c>
      <c r="L21" s="99">
        <v>1</v>
      </c>
      <c r="M21" s="99">
        <v>3</v>
      </c>
      <c r="N21" s="99">
        <v>1</v>
      </c>
      <c r="O21" s="63">
        <f t="shared" si="1"/>
        <v>31.25</v>
      </c>
      <c r="P21" s="99">
        <v>1</v>
      </c>
      <c r="Q21" s="99">
        <v>3</v>
      </c>
      <c r="R21" s="99">
        <v>3</v>
      </c>
      <c r="S21" s="63">
        <f t="shared" si="2"/>
        <v>43.75</v>
      </c>
      <c r="T21" s="99">
        <v>2</v>
      </c>
      <c r="U21" s="99">
        <v>2</v>
      </c>
      <c r="V21" s="99"/>
      <c r="W21" s="63">
        <f t="shared" si="3"/>
        <v>25</v>
      </c>
      <c r="X21" s="63">
        <f>((H21*1)+(I21*2)+(J21*3)+(L21*4)+(M21*5)+(N21*6)+(P21*7)+(Q21*8)+(R21*9)+(T21*10)+(U21*11)+(V21*12))/F21</f>
        <v>7.8125</v>
      </c>
      <c r="Y21" s="63">
        <f>S21+W21</f>
        <v>68.75</v>
      </c>
    </row>
    <row r="22" spans="1:25" ht="14.25" customHeight="1" x14ac:dyDescent="0.35">
      <c r="A22" s="3"/>
      <c r="B22" s="18" t="s">
        <v>34</v>
      </c>
      <c r="C22" s="21" t="s">
        <v>24</v>
      </c>
      <c r="D22" s="19" t="s">
        <v>38</v>
      </c>
      <c r="E22" s="19">
        <v>15</v>
      </c>
      <c r="F22" s="10">
        <f>H22+I22+J22+L22+M22+N22+P22+Q22+R22+T22+U22+V22</f>
        <v>15</v>
      </c>
      <c r="G22" s="84" t="s">
        <v>95</v>
      </c>
      <c r="H22" s="99"/>
      <c r="I22" s="99"/>
      <c r="J22" s="99"/>
      <c r="K22" s="63">
        <f t="shared" si="0"/>
        <v>0</v>
      </c>
      <c r="L22" s="99"/>
      <c r="M22" s="99">
        <v>1</v>
      </c>
      <c r="N22" s="99">
        <v>4</v>
      </c>
      <c r="O22" s="63">
        <f t="shared" si="1"/>
        <v>33.333333333333336</v>
      </c>
      <c r="P22" s="99">
        <v>1</v>
      </c>
      <c r="Q22" s="99">
        <v>3</v>
      </c>
      <c r="R22" s="99">
        <v>2</v>
      </c>
      <c r="S22" s="63">
        <f t="shared" si="2"/>
        <v>40</v>
      </c>
      <c r="T22" s="99">
        <v>1</v>
      </c>
      <c r="U22" s="99">
        <v>3</v>
      </c>
      <c r="V22" s="99"/>
      <c r="W22" s="63">
        <f t="shared" si="3"/>
        <v>26.666666666666668</v>
      </c>
      <c r="X22" s="12">
        <f>((H22*1)+(I22*2)+(J22*3)+(L22*4)+(M22*5)+(N22*6)+(P22*7)+(Q22*8)+(R22*9)+(T22*10)+(U22*11)+(V22*12))/F22</f>
        <v>8.0666666666666664</v>
      </c>
      <c r="Y22" s="12">
        <f>S22+W22</f>
        <v>66.666666666666671</v>
      </c>
    </row>
    <row r="23" spans="1:25" ht="14.25" customHeight="1" x14ac:dyDescent="0.35">
      <c r="A23" s="3"/>
      <c r="B23" s="18" t="s">
        <v>34</v>
      </c>
      <c r="C23" s="21" t="s">
        <v>27</v>
      </c>
      <c r="D23" s="19" t="s">
        <v>39</v>
      </c>
      <c r="E23" s="19">
        <v>15</v>
      </c>
      <c r="F23" s="10">
        <f>H23+I23+J23+L23+M23+N23+P23+Q23+R23+T23+U23+V23</f>
        <v>15</v>
      </c>
      <c r="G23" s="84" t="s">
        <v>95</v>
      </c>
      <c r="H23" s="99"/>
      <c r="I23" s="99"/>
      <c r="J23" s="99"/>
      <c r="K23" s="63">
        <f t="shared" si="0"/>
        <v>0</v>
      </c>
      <c r="L23" s="99"/>
      <c r="M23" s="99">
        <v>2</v>
      </c>
      <c r="N23" s="99">
        <v>2</v>
      </c>
      <c r="O23" s="63">
        <f t="shared" si="1"/>
        <v>26.666666666666668</v>
      </c>
      <c r="P23" s="99">
        <v>2</v>
      </c>
      <c r="Q23" s="99">
        <v>2</v>
      </c>
      <c r="R23" s="99">
        <v>4</v>
      </c>
      <c r="S23" s="63">
        <f t="shared" si="2"/>
        <v>53.333333333333336</v>
      </c>
      <c r="T23" s="99">
        <v>2</v>
      </c>
      <c r="U23" s="99">
        <v>1</v>
      </c>
      <c r="V23" s="99"/>
      <c r="W23" s="63">
        <f t="shared" si="3"/>
        <v>20</v>
      </c>
      <c r="X23" s="12">
        <f>((H23*1)+(I23*2)+(J23*3)+(L23*4)+(M23*5)+(N23*6)+(P23*7)+(Q23*8)+(R23*9)+(T23*10)+(U23*11)+(V23*12))/F23</f>
        <v>7.9333333333333336</v>
      </c>
      <c r="Y23" s="12">
        <f>S23+W23</f>
        <v>73.333333333333343</v>
      </c>
    </row>
    <row r="24" spans="1:25" ht="14.25" customHeight="1" x14ac:dyDescent="0.35">
      <c r="A24" s="3"/>
      <c r="B24" s="18" t="s">
        <v>99</v>
      </c>
      <c r="C24" s="21" t="s">
        <v>29</v>
      </c>
      <c r="D24" s="19" t="s">
        <v>41</v>
      </c>
      <c r="E24" s="19">
        <v>15</v>
      </c>
      <c r="F24" s="10">
        <v>15</v>
      </c>
      <c r="G24" s="84" t="s">
        <v>100</v>
      </c>
      <c r="H24" s="99"/>
      <c r="I24" s="99"/>
      <c r="J24" s="99"/>
      <c r="K24" s="63">
        <f t="shared" si="0"/>
        <v>0</v>
      </c>
      <c r="L24" s="99"/>
      <c r="M24" s="99">
        <v>2</v>
      </c>
      <c r="N24" s="99">
        <v>1</v>
      </c>
      <c r="O24" s="63">
        <f t="shared" si="1"/>
        <v>20</v>
      </c>
      <c r="P24" s="99">
        <v>4</v>
      </c>
      <c r="Q24" s="99">
        <v>2</v>
      </c>
      <c r="R24" s="99">
        <v>3</v>
      </c>
      <c r="S24" s="63">
        <f t="shared" si="2"/>
        <v>60</v>
      </c>
      <c r="T24" s="99">
        <v>1</v>
      </c>
      <c r="U24" s="99">
        <v>2</v>
      </c>
      <c r="V24" s="99"/>
      <c r="W24" s="63">
        <f t="shared" si="3"/>
        <v>20</v>
      </c>
      <c r="X24" s="12">
        <f>((H24*1)+(I24*2)+(J24*3)+(L24*4)+(M24*5)+(N24*6)+(P24*7)+(Q24*8)+(R24*9)+(T24*10)+(U24*11)+(V24*12))/F24</f>
        <v>7.9333333333333336</v>
      </c>
      <c r="Y24" s="12">
        <f>S24+W24</f>
        <v>80</v>
      </c>
    </row>
    <row r="25" spans="1:25" ht="14.25" customHeight="1" x14ac:dyDescent="0.35">
      <c r="A25" s="3"/>
      <c r="B25" s="14"/>
      <c r="C25" s="15"/>
      <c r="D25" s="15"/>
      <c r="E25" s="15"/>
      <c r="F25" s="10">
        <f>H25+I25+J25+L25+M25+N25+P25+Q25+R25+T25+U25+V25</f>
        <v>0</v>
      </c>
      <c r="G25" s="14"/>
      <c r="H25" s="37"/>
      <c r="I25" s="37"/>
      <c r="J25" s="37"/>
      <c r="K25" s="63" t="e">
        <f t="shared" si="0"/>
        <v>#DIV/0!</v>
      </c>
      <c r="L25" s="37"/>
      <c r="M25" s="37"/>
      <c r="N25" s="37"/>
      <c r="O25" s="63" t="e">
        <f t="shared" si="1"/>
        <v>#DIV/0!</v>
      </c>
      <c r="P25" s="37"/>
      <c r="Q25" s="37"/>
      <c r="R25" s="37"/>
      <c r="S25" s="63" t="e">
        <f t="shared" si="2"/>
        <v>#DIV/0!</v>
      </c>
      <c r="T25" s="37"/>
      <c r="U25" s="37"/>
      <c r="V25" s="37"/>
      <c r="W25" s="63" t="e">
        <f t="shared" si="3"/>
        <v>#DIV/0!</v>
      </c>
      <c r="X25" s="60">
        <f>X24-X23</f>
        <v>0</v>
      </c>
      <c r="Y25" s="60">
        <f>Y24-Y23</f>
        <v>6.6666666666666572</v>
      </c>
    </row>
    <row r="26" spans="1:25" x14ac:dyDescent="0.35">
      <c r="A26" s="3"/>
      <c r="B26" s="24" t="s">
        <v>26</v>
      </c>
      <c r="C26" s="25" t="s">
        <v>42</v>
      </c>
      <c r="D26" s="26">
        <v>3</v>
      </c>
      <c r="E26" s="25">
        <v>20</v>
      </c>
      <c r="F26" s="10">
        <f>H26+I26+J26+L26+M26+N26+P26+Q26+R26+T26+U26+V26</f>
        <v>20</v>
      </c>
      <c r="G26" s="24" t="s">
        <v>95</v>
      </c>
      <c r="H26" s="25"/>
      <c r="I26" s="25"/>
      <c r="J26" s="26">
        <v>1</v>
      </c>
      <c r="K26" s="63">
        <f t="shared" si="0"/>
        <v>5</v>
      </c>
      <c r="L26" s="25"/>
      <c r="M26" s="25"/>
      <c r="N26" s="26">
        <v>5</v>
      </c>
      <c r="O26" s="63">
        <f t="shared" si="1"/>
        <v>25</v>
      </c>
      <c r="P26" s="25">
        <v>4</v>
      </c>
      <c r="Q26" s="25">
        <v>3</v>
      </c>
      <c r="R26" s="26">
        <v>3</v>
      </c>
      <c r="S26" s="63">
        <f t="shared" si="2"/>
        <v>50</v>
      </c>
      <c r="T26" s="25">
        <v>3</v>
      </c>
      <c r="U26" s="25">
        <v>1</v>
      </c>
      <c r="V26" s="26"/>
      <c r="W26" s="63">
        <f t="shared" si="3"/>
        <v>20</v>
      </c>
      <c r="X26" s="100">
        <f>((H26*1)+(I26*2)+(J26*3)+(L26*4)+(M26*5)+(N26*6)+(P26*7)+(Q26*8)+(R26*9)+(T26*10)+(U26*11)+(V26*12))/F26</f>
        <v>7.65</v>
      </c>
      <c r="Y26" s="30">
        <f>S26+W26</f>
        <v>70</v>
      </c>
    </row>
    <row r="27" spans="1:25" x14ac:dyDescent="0.35">
      <c r="A27" s="3"/>
      <c r="B27" s="18" t="s">
        <v>26</v>
      </c>
      <c r="C27" s="19" t="s">
        <v>31</v>
      </c>
      <c r="D27" s="19">
        <v>4</v>
      </c>
      <c r="E27" s="19">
        <v>20</v>
      </c>
      <c r="F27" s="10">
        <f>H27+I27+J27+L27+M27+N27+P27+Q27+R27+T27+U27+V27</f>
        <v>20</v>
      </c>
      <c r="G27" s="18" t="s">
        <v>95</v>
      </c>
      <c r="H27" s="52"/>
      <c r="I27" s="52"/>
      <c r="J27" s="52"/>
      <c r="K27" s="63">
        <f t="shared" si="0"/>
        <v>0</v>
      </c>
      <c r="L27" s="52">
        <v>1</v>
      </c>
      <c r="M27" s="52"/>
      <c r="N27" s="52">
        <v>4</v>
      </c>
      <c r="O27" s="63">
        <f t="shared" si="1"/>
        <v>25</v>
      </c>
      <c r="P27" s="52">
        <v>5</v>
      </c>
      <c r="Q27" s="52">
        <v>2</v>
      </c>
      <c r="R27" s="52">
        <v>4</v>
      </c>
      <c r="S27" s="63">
        <f t="shared" si="2"/>
        <v>55</v>
      </c>
      <c r="T27" s="52">
        <v>3</v>
      </c>
      <c r="U27" s="52">
        <v>1</v>
      </c>
      <c r="V27" s="52"/>
      <c r="W27" s="63">
        <f t="shared" si="3"/>
        <v>20</v>
      </c>
      <c r="X27" s="63">
        <f>((H27*1)+(I27*2)+(J27*3)+(L27*4)+(M27*5)+(N27*6)+(P27*7)+(Q27*8)+(R27*9)+(T27*10)+(U27*11)+(V27*12))/F27</f>
        <v>7.8</v>
      </c>
      <c r="Y27" s="63">
        <f>S27+W27</f>
        <v>75</v>
      </c>
    </row>
    <row r="28" spans="1:25" x14ac:dyDescent="0.35">
      <c r="A28" s="3"/>
      <c r="B28" s="18" t="s">
        <v>97</v>
      </c>
      <c r="C28" s="21" t="s">
        <v>24</v>
      </c>
      <c r="D28" s="19">
        <v>5</v>
      </c>
      <c r="E28" s="19">
        <v>20</v>
      </c>
      <c r="F28" s="10">
        <f>H28+I28+J28+L28+M28+N28+P28+Q28+R28+T28+U28+V28</f>
        <v>20</v>
      </c>
      <c r="G28" s="84" t="s">
        <v>95</v>
      </c>
      <c r="H28" s="52"/>
      <c r="I28" s="52"/>
      <c r="J28" s="52">
        <v>1</v>
      </c>
      <c r="K28" s="63">
        <f t="shared" si="0"/>
        <v>5</v>
      </c>
      <c r="L28" s="52">
        <v>1</v>
      </c>
      <c r="M28" s="52">
        <v>1</v>
      </c>
      <c r="N28" s="52">
        <v>5</v>
      </c>
      <c r="O28" s="63">
        <f t="shared" si="1"/>
        <v>35</v>
      </c>
      <c r="P28" s="52">
        <v>3</v>
      </c>
      <c r="Q28" s="52">
        <v>3</v>
      </c>
      <c r="R28" s="52">
        <v>4</v>
      </c>
      <c r="S28" s="63">
        <f t="shared" si="2"/>
        <v>50</v>
      </c>
      <c r="T28" s="52">
        <v>2</v>
      </c>
      <c r="U28" s="52"/>
      <c r="V28" s="52"/>
      <c r="W28" s="63">
        <f t="shared" si="3"/>
        <v>10</v>
      </c>
      <c r="X28" s="12">
        <f>((H28*1)+(I28*2)+(J28*3)+(L28*4)+(M28*5)+(N28*6)+(P28*7)+(Q28*8)+(R28*9)+(T28*10)+(U28*11)+(V28*12))/F28</f>
        <v>7.15</v>
      </c>
      <c r="Y28" s="12">
        <f>S28+W28</f>
        <v>60</v>
      </c>
    </row>
    <row r="29" spans="1:25" x14ac:dyDescent="0.35">
      <c r="A29" s="3"/>
      <c r="B29" s="18" t="s">
        <v>97</v>
      </c>
      <c r="C29" s="21" t="s">
        <v>27</v>
      </c>
      <c r="D29" s="19">
        <v>6</v>
      </c>
      <c r="E29" s="19">
        <v>20</v>
      </c>
      <c r="F29" s="10">
        <f>H29+I29+J29+L29+M29+N29+P29+Q29+R29+T29+U29+V29</f>
        <v>20</v>
      </c>
      <c r="G29" s="84" t="s">
        <v>95</v>
      </c>
      <c r="H29" s="52"/>
      <c r="I29" s="52"/>
      <c r="J29" s="52">
        <v>3</v>
      </c>
      <c r="K29" s="63">
        <f t="shared" si="0"/>
        <v>15</v>
      </c>
      <c r="L29" s="52"/>
      <c r="M29" s="52">
        <v>2</v>
      </c>
      <c r="N29" s="52">
        <v>3</v>
      </c>
      <c r="O29" s="63">
        <f t="shared" si="1"/>
        <v>25</v>
      </c>
      <c r="P29" s="52">
        <v>6</v>
      </c>
      <c r="Q29" s="52">
        <v>2</v>
      </c>
      <c r="R29" s="52">
        <v>3</v>
      </c>
      <c r="S29" s="63">
        <f t="shared" si="2"/>
        <v>55</v>
      </c>
      <c r="T29" s="52">
        <v>1</v>
      </c>
      <c r="U29" s="52"/>
      <c r="V29" s="52"/>
      <c r="W29" s="63">
        <f t="shared" si="3"/>
        <v>5</v>
      </c>
      <c r="X29" s="12">
        <f>((H29*1)+(I29*2)+(J29*3)+(L29*4)+(M29*5)+(N29*6)+(P29*7)+(Q29*8)+(R29*9)+(T29*10)+(U29*11)+(V29*12))/F29</f>
        <v>6.6</v>
      </c>
      <c r="Y29" s="12">
        <f>S29+W29</f>
        <v>60</v>
      </c>
    </row>
    <row r="30" spans="1:25" x14ac:dyDescent="0.35">
      <c r="A30" s="3"/>
      <c r="B30" s="18" t="s">
        <v>97</v>
      </c>
      <c r="C30" s="21" t="s">
        <v>29</v>
      </c>
      <c r="D30" s="19">
        <v>7</v>
      </c>
      <c r="E30" s="19">
        <v>19</v>
      </c>
      <c r="F30" s="10">
        <v>19</v>
      </c>
      <c r="G30" s="84" t="s">
        <v>95</v>
      </c>
      <c r="H30" s="52"/>
      <c r="I30" s="52">
        <v>1</v>
      </c>
      <c r="J30" s="52"/>
      <c r="K30" s="63">
        <f t="shared" si="0"/>
        <v>5.2631578947368425</v>
      </c>
      <c r="L30" s="52">
        <v>1</v>
      </c>
      <c r="M30" s="52">
        <v>4</v>
      </c>
      <c r="N30" s="52">
        <v>3</v>
      </c>
      <c r="O30" s="63">
        <f t="shared" si="1"/>
        <v>42.10526315789474</v>
      </c>
      <c r="P30" s="52">
        <v>2</v>
      </c>
      <c r="Q30" s="52">
        <v>6</v>
      </c>
      <c r="R30" s="52">
        <v>1</v>
      </c>
      <c r="S30" s="63">
        <f t="shared" si="2"/>
        <v>47.368421052631582</v>
      </c>
      <c r="T30" s="52">
        <v>1</v>
      </c>
      <c r="U30" s="52"/>
      <c r="V30" s="52"/>
      <c r="W30" s="63">
        <f t="shared" si="3"/>
        <v>5.2631578947368425</v>
      </c>
      <c r="X30" s="12">
        <f>((H30*1)+(I30*2)+(J30*3)+(L30*4)+(M30*5)+(N30*6)+(P30*7)+(Q30*8)+(R30*9)+(T30*10)+(U30*11)+(V30*12))/F30</f>
        <v>6.5789473684210522</v>
      </c>
      <c r="Y30" s="12">
        <f>S30+W30</f>
        <v>52.631578947368425</v>
      </c>
    </row>
    <row r="31" spans="1:25" x14ac:dyDescent="0.35">
      <c r="A31" s="3"/>
      <c r="B31" s="14"/>
      <c r="C31" s="15"/>
      <c r="D31" s="15"/>
      <c r="E31" s="15"/>
      <c r="F31" s="10">
        <f t="shared" ref="F31:F36" si="4">H31+I31+J31+L31+M31+N31+P31+Q31+R31+T31+U31+V31</f>
        <v>0</v>
      </c>
      <c r="G31" s="14"/>
      <c r="H31" s="37"/>
      <c r="I31" s="37"/>
      <c r="J31" s="37"/>
      <c r="K31" s="63" t="e">
        <f t="shared" si="0"/>
        <v>#DIV/0!</v>
      </c>
      <c r="L31" s="37"/>
      <c r="M31" s="37"/>
      <c r="N31" s="37"/>
      <c r="O31" s="63" t="e">
        <f t="shared" si="1"/>
        <v>#DIV/0!</v>
      </c>
      <c r="P31" s="37"/>
      <c r="Q31" s="37"/>
      <c r="R31" s="37"/>
      <c r="S31" s="63" t="e">
        <f t="shared" si="2"/>
        <v>#DIV/0!</v>
      </c>
      <c r="T31" s="37"/>
      <c r="U31" s="37"/>
      <c r="V31" s="37"/>
      <c r="W31" s="63" t="e">
        <f t="shared" si="3"/>
        <v>#DIV/0!</v>
      </c>
      <c r="X31" s="60">
        <f>X30-X29</f>
        <v>-2.1052631578947434E-2</v>
      </c>
      <c r="Y31" s="60">
        <f>Y30-Y29</f>
        <v>-7.3684210526315752</v>
      </c>
    </row>
    <row r="32" spans="1:25" x14ac:dyDescent="0.35">
      <c r="A32" s="35"/>
      <c r="B32" s="97" t="s">
        <v>45</v>
      </c>
      <c r="C32" s="8" t="s">
        <v>46</v>
      </c>
      <c r="D32" s="8">
        <v>3</v>
      </c>
      <c r="E32" s="8">
        <v>21</v>
      </c>
      <c r="F32" s="10">
        <f t="shared" si="4"/>
        <v>21</v>
      </c>
      <c r="G32" s="97" t="s">
        <v>101</v>
      </c>
      <c r="H32" s="37"/>
      <c r="I32" s="37"/>
      <c r="J32" s="37"/>
      <c r="K32" s="63">
        <f t="shared" si="0"/>
        <v>0</v>
      </c>
      <c r="L32" s="52">
        <v>1</v>
      </c>
      <c r="M32" s="52">
        <v>2</v>
      </c>
      <c r="N32" s="52">
        <v>1</v>
      </c>
      <c r="O32" s="63">
        <f t="shared" si="1"/>
        <v>19.047619047619047</v>
      </c>
      <c r="P32" s="52">
        <v>3</v>
      </c>
      <c r="Q32" s="52">
        <v>3</v>
      </c>
      <c r="R32" s="52">
        <v>4</v>
      </c>
      <c r="S32" s="63">
        <f t="shared" si="2"/>
        <v>47.61904761904762</v>
      </c>
      <c r="T32" s="52">
        <v>3</v>
      </c>
      <c r="U32" s="52">
        <v>4</v>
      </c>
      <c r="V32" s="52"/>
      <c r="W32" s="63">
        <f t="shared" si="3"/>
        <v>33.333333333333336</v>
      </c>
      <c r="X32" s="101">
        <f t="shared" ref="X32:X37" si="5">((H32*1)+(I32*2)+(J32*3)+(L32*4)+(M32*5)+(N32*6)+(P32*7)+(Q32*8)+(R32*9)+(T32*10)+(U32*11)+(V32*12))/F32</f>
        <v>8.3333333333333339</v>
      </c>
      <c r="Y32" s="102">
        <f t="shared" ref="Y32:Y37" si="6">S32+W32</f>
        <v>80.952380952380963</v>
      </c>
    </row>
    <row r="33" spans="1:25" x14ac:dyDescent="0.35">
      <c r="A33" s="35"/>
      <c r="B33" s="74" t="s">
        <v>47</v>
      </c>
      <c r="C33" s="26" t="s">
        <v>42</v>
      </c>
      <c r="D33" s="26">
        <v>4</v>
      </c>
      <c r="E33" s="26">
        <v>20</v>
      </c>
      <c r="F33" s="10">
        <f t="shared" si="4"/>
        <v>21</v>
      </c>
      <c r="G33" s="74" t="s">
        <v>102</v>
      </c>
      <c r="H33" s="40"/>
      <c r="I33" s="40">
        <v>2</v>
      </c>
      <c r="J33" s="40"/>
      <c r="K33" s="63">
        <f t="shared" si="0"/>
        <v>9.5238095238095237</v>
      </c>
      <c r="L33" s="40">
        <v>3</v>
      </c>
      <c r="M33" s="40">
        <v>1</v>
      </c>
      <c r="N33" s="40">
        <v>1</v>
      </c>
      <c r="O33" s="63">
        <f t="shared" si="1"/>
        <v>23.80952380952381</v>
      </c>
      <c r="P33" s="40">
        <v>3</v>
      </c>
      <c r="Q33" s="40">
        <v>3</v>
      </c>
      <c r="R33" s="40">
        <v>4</v>
      </c>
      <c r="S33" s="63">
        <f t="shared" si="2"/>
        <v>47.61904761904762</v>
      </c>
      <c r="T33" s="40">
        <v>2</v>
      </c>
      <c r="U33" s="40">
        <v>2</v>
      </c>
      <c r="V33" s="40"/>
      <c r="W33" s="63">
        <f t="shared" si="3"/>
        <v>19.047619047619047</v>
      </c>
      <c r="X33" s="103">
        <f t="shared" si="5"/>
        <v>7.1428571428571432</v>
      </c>
      <c r="Y33" s="104">
        <f t="shared" si="6"/>
        <v>66.666666666666671</v>
      </c>
    </row>
    <row r="34" spans="1:25" x14ac:dyDescent="0.35">
      <c r="A34" s="35"/>
      <c r="B34" s="75" t="s">
        <v>103</v>
      </c>
      <c r="C34" s="19" t="s">
        <v>31</v>
      </c>
      <c r="D34" s="8">
        <v>5</v>
      </c>
      <c r="E34" s="8">
        <v>19</v>
      </c>
      <c r="F34" s="10">
        <f t="shared" si="4"/>
        <v>19</v>
      </c>
      <c r="G34" s="18" t="s">
        <v>95</v>
      </c>
      <c r="H34" s="52"/>
      <c r="I34" s="52">
        <v>2</v>
      </c>
      <c r="J34" s="52"/>
      <c r="K34" s="63">
        <f t="shared" si="0"/>
        <v>10.526315789473685</v>
      </c>
      <c r="L34" s="52">
        <v>2</v>
      </c>
      <c r="M34" s="52">
        <v>1</v>
      </c>
      <c r="N34" s="52">
        <v>3</v>
      </c>
      <c r="O34" s="63">
        <f t="shared" si="1"/>
        <v>31.578947368421051</v>
      </c>
      <c r="P34" s="52">
        <v>1</v>
      </c>
      <c r="Q34" s="52">
        <v>5</v>
      </c>
      <c r="R34" s="52">
        <v>3</v>
      </c>
      <c r="S34" s="63">
        <f t="shared" si="2"/>
        <v>47.368421052631582</v>
      </c>
      <c r="T34" s="52">
        <v>1</v>
      </c>
      <c r="U34" s="52">
        <v>1</v>
      </c>
      <c r="V34" s="52"/>
      <c r="W34" s="63">
        <f t="shared" si="3"/>
        <v>10.526315789473685</v>
      </c>
      <c r="X34" s="63">
        <f t="shared" si="5"/>
        <v>6.8421052631578947</v>
      </c>
      <c r="Y34" s="63">
        <f t="shared" si="6"/>
        <v>57.894736842105267</v>
      </c>
    </row>
    <row r="35" spans="1:25" x14ac:dyDescent="0.35">
      <c r="A35" s="35"/>
      <c r="B35" s="75" t="s">
        <v>103</v>
      </c>
      <c r="C35" s="21" t="s">
        <v>24</v>
      </c>
      <c r="D35" s="8">
        <v>6</v>
      </c>
      <c r="E35" s="8">
        <v>19</v>
      </c>
      <c r="F35" s="10">
        <f t="shared" si="4"/>
        <v>19</v>
      </c>
      <c r="G35" s="84" t="s">
        <v>95</v>
      </c>
      <c r="H35" s="52"/>
      <c r="I35" s="52">
        <v>2</v>
      </c>
      <c r="J35" s="52">
        <v>2</v>
      </c>
      <c r="K35" s="63">
        <f t="shared" si="0"/>
        <v>21.05263157894737</v>
      </c>
      <c r="L35" s="52">
        <v>1</v>
      </c>
      <c r="M35" s="52">
        <v>1</v>
      </c>
      <c r="N35" s="52">
        <v>4</v>
      </c>
      <c r="O35" s="63">
        <f t="shared" si="1"/>
        <v>31.578947368421051</v>
      </c>
      <c r="P35" s="52">
        <v>2</v>
      </c>
      <c r="Q35" s="52">
        <v>2</v>
      </c>
      <c r="R35" s="52">
        <v>3</v>
      </c>
      <c r="S35" s="63">
        <f t="shared" si="2"/>
        <v>36.842105263157897</v>
      </c>
      <c r="T35" s="52">
        <v>1</v>
      </c>
      <c r="U35" s="52">
        <v>1</v>
      </c>
      <c r="V35" s="52"/>
      <c r="W35" s="63">
        <f t="shared" si="3"/>
        <v>10.526315789473685</v>
      </c>
      <c r="X35" s="12">
        <f t="shared" si="5"/>
        <v>6.3684210526315788</v>
      </c>
      <c r="Y35" s="12">
        <f t="shared" si="6"/>
        <v>47.368421052631582</v>
      </c>
    </row>
    <row r="36" spans="1:25" x14ac:dyDescent="0.35">
      <c r="A36" s="35"/>
      <c r="B36" s="75" t="s">
        <v>103</v>
      </c>
      <c r="C36" s="21" t="s">
        <v>27</v>
      </c>
      <c r="D36" s="8">
        <v>7</v>
      </c>
      <c r="E36" s="8">
        <v>20</v>
      </c>
      <c r="F36" s="10">
        <f t="shared" si="4"/>
        <v>20</v>
      </c>
      <c r="G36" s="84" t="s">
        <v>95</v>
      </c>
      <c r="H36" s="52"/>
      <c r="I36" s="52">
        <v>2</v>
      </c>
      <c r="J36" s="52">
        <v>1</v>
      </c>
      <c r="K36" s="63">
        <f t="shared" si="0"/>
        <v>15</v>
      </c>
      <c r="L36" s="52">
        <v>1</v>
      </c>
      <c r="M36" s="52">
        <v>1</v>
      </c>
      <c r="N36" s="52">
        <v>3</v>
      </c>
      <c r="O36" s="63">
        <f t="shared" si="1"/>
        <v>25</v>
      </c>
      <c r="P36" s="52">
        <v>4</v>
      </c>
      <c r="Q36" s="52">
        <v>3</v>
      </c>
      <c r="R36" s="52">
        <v>3</v>
      </c>
      <c r="S36" s="63">
        <f t="shared" si="2"/>
        <v>50</v>
      </c>
      <c r="T36" s="52">
        <v>2</v>
      </c>
      <c r="U36" s="52"/>
      <c r="V36" s="52"/>
      <c r="W36" s="63">
        <f t="shared" si="3"/>
        <v>10</v>
      </c>
      <c r="X36" s="12">
        <f t="shared" si="5"/>
        <v>6.65</v>
      </c>
      <c r="Y36" s="12">
        <f t="shared" si="6"/>
        <v>60</v>
      </c>
    </row>
    <row r="37" spans="1:25" x14ac:dyDescent="0.35">
      <c r="A37" s="35"/>
      <c r="B37" s="75" t="s">
        <v>103</v>
      </c>
      <c r="C37" s="21" t="s">
        <v>29</v>
      </c>
      <c r="D37" s="8">
        <v>8</v>
      </c>
      <c r="E37" s="8">
        <v>20</v>
      </c>
      <c r="F37" s="10">
        <v>20</v>
      </c>
      <c r="G37" s="84" t="s">
        <v>95</v>
      </c>
      <c r="H37" s="52"/>
      <c r="I37" s="52">
        <v>3</v>
      </c>
      <c r="J37" s="52"/>
      <c r="K37" s="63">
        <f t="shared" si="0"/>
        <v>15</v>
      </c>
      <c r="L37" s="52">
        <v>3</v>
      </c>
      <c r="M37" s="52">
        <v>1</v>
      </c>
      <c r="N37" s="52">
        <v>1</v>
      </c>
      <c r="O37" s="63">
        <f t="shared" si="1"/>
        <v>25</v>
      </c>
      <c r="P37" s="52">
        <v>6</v>
      </c>
      <c r="Q37" s="52">
        <v>3</v>
      </c>
      <c r="R37" s="52">
        <v>1</v>
      </c>
      <c r="S37" s="63">
        <f t="shared" si="2"/>
        <v>50</v>
      </c>
      <c r="T37" s="52">
        <v>1</v>
      </c>
      <c r="U37" s="52">
        <v>1</v>
      </c>
      <c r="V37" s="52"/>
      <c r="W37" s="63">
        <f t="shared" si="3"/>
        <v>10</v>
      </c>
      <c r="X37" s="12">
        <f t="shared" si="5"/>
        <v>6.25</v>
      </c>
      <c r="Y37" s="12">
        <f t="shared" si="6"/>
        <v>60</v>
      </c>
    </row>
    <row r="38" spans="1:25" x14ac:dyDescent="0.35">
      <c r="A38" s="35"/>
      <c r="B38" s="97"/>
      <c r="C38" s="8"/>
      <c r="D38" s="8"/>
      <c r="E38" s="8"/>
      <c r="F38" s="10">
        <f t="shared" ref="F38:F44" si="7">H38+I38+J38+L38+M38+N38+P38+Q38+R38+T38+U38+V38</f>
        <v>0</v>
      </c>
      <c r="G38" s="97"/>
      <c r="H38" s="37"/>
      <c r="I38" s="37"/>
      <c r="J38" s="37"/>
      <c r="K38" s="63" t="e">
        <f t="shared" si="0"/>
        <v>#DIV/0!</v>
      </c>
      <c r="L38" s="52"/>
      <c r="M38" s="52"/>
      <c r="N38" s="52"/>
      <c r="O38" s="63" t="e">
        <f t="shared" si="1"/>
        <v>#DIV/0!</v>
      </c>
      <c r="P38" s="52"/>
      <c r="Q38" s="52"/>
      <c r="R38" s="52"/>
      <c r="S38" s="63" t="e">
        <f t="shared" si="2"/>
        <v>#DIV/0!</v>
      </c>
      <c r="T38" s="52"/>
      <c r="U38" s="52"/>
      <c r="V38" s="52"/>
      <c r="W38" s="63" t="e">
        <f t="shared" si="3"/>
        <v>#DIV/0!</v>
      </c>
      <c r="X38" s="60">
        <f>-X37-X36</f>
        <v>-12.9</v>
      </c>
      <c r="Y38" s="60">
        <f>Y37-Y36</f>
        <v>0</v>
      </c>
    </row>
    <row r="39" spans="1:25" x14ac:dyDescent="0.35">
      <c r="A39" s="35"/>
      <c r="B39" s="73" t="s">
        <v>47</v>
      </c>
      <c r="C39" s="44" t="s">
        <v>48</v>
      </c>
      <c r="D39" s="44">
        <v>3</v>
      </c>
      <c r="E39" s="44">
        <v>13</v>
      </c>
      <c r="F39" s="10">
        <f t="shared" si="7"/>
        <v>13</v>
      </c>
      <c r="G39" s="73" t="s">
        <v>101</v>
      </c>
      <c r="H39" s="62"/>
      <c r="I39" s="62"/>
      <c r="J39" s="62"/>
      <c r="K39" s="63">
        <f t="shared" si="0"/>
        <v>0</v>
      </c>
      <c r="L39" s="62"/>
      <c r="M39" s="62"/>
      <c r="N39" s="62">
        <v>1</v>
      </c>
      <c r="O39" s="63">
        <f t="shared" si="1"/>
        <v>7.6923076923076925</v>
      </c>
      <c r="P39" s="62">
        <v>5</v>
      </c>
      <c r="Q39" s="62"/>
      <c r="R39" s="62">
        <v>4</v>
      </c>
      <c r="S39" s="63">
        <f t="shared" si="2"/>
        <v>69.230769230769226</v>
      </c>
      <c r="T39" s="62">
        <v>2</v>
      </c>
      <c r="U39" s="62">
        <v>1</v>
      </c>
      <c r="V39" s="62"/>
      <c r="W39" s="63">
        <f t="shared" si="3"/>
        <v>23.076923076923077</v>
      </c>
      <c r="X39" s="49">
        <f t="shared" ref="X39:X45" si="8">((H39*1)+(I39*2)+(J39*3)+(L39*4)+(M39*5)+(N39*6)+(P39*7)+(Q39*8)+(R39*9)+(T39*10)+(U39*11)+(V39*12))/F39</f>
        <v>8.3076923076923084</v>
      </c>
      <c r="Y39" s="50">
        <f t="shared" ref="Y39:Y45" si="9">S39+W39</f>
        <v>92.307692307692307</v>
      </c>
    </row>
    <row r="40" spans="1:25" x14ac:dyDescent="0.35">
      <c r="A40" s="35"/>
      <c r="B40" s="97" t="s">
        <v>104</v>
      </c>
      <c r="C40" s="8" t="s">
        <v>46</v>
      </c>
      <c r="D40" s="8">
        <v>4</v>
      </c>
      <c r="E40" s="8">
        <v>13</v>
      </c>
      <c r="F40" s="10">
        <f t="shared" si="7"/>
        <v>13</v>
      </c>
      <c r="G40" s="97" t="s">
        <v>101</v>
      </c>
      <c r="H40" s="37"/>
      <c r="I40" s="37"/>
      <c r="J40" s="37"/>
      <c r="K40" s="63">
        <f t="shared" si="0"/>
        <v>0</v>
      </c>
      <c r="L40" s="52">
        <v>1</v>
      </c>
      <c r="M40" s="52"/>
      <c r="N40" s="52">
        <v>2</v>
      </c>
      <c r="O40" s="63">
        <f t="shared" si="1"/>
        <v>23.076923076923077</v>
      </c>
      <c r="P40" s="52">
        <v>3</v>
      </c>
      <c r="Q40" s="52">
        <v>2</v>
      </c>
      <c r="R40" s="52">
        <v>3</v>
      </c>
      <c r="S40" s="63">
        <f t="shared" si="2"/>
        <v>61.53846153846154</v>
      </c>
      <c r="T40" s="52">
        <v>1</v>
      </c>
      <c r="U40" s="52">
        <v>1</v>
      </c>
      <c r="V40" s="52"/>
      <c r="W40" s="63">
        <f t="shared" si="3"/>
        <v>15.384615384615385</v>
      </c>
      <c r="X40" s="53">
        <f t="shared" si="8"/>
        <v>7.7692307692307692</v>
      </c>
      <c r="Y40" s="54">
        <f t="shared" si="9"/>
        <v>76.92307692307692</v>
      </c>
    </row>
    <row r="41" spans="1:25" x14ac:dyDescent="0.35">
      <c r="A41" s="35"/>
      <c r="B41" s="74" t="s">
        <v>99</v>
      </c>
      <c r="C41" s="26" t="s">
        <v>42</v>
      </c>
      <c r="D41" s="26">
        <v>5</v>
      </c>
      <c r="E41" s="26">
        <v>13</v>
      </c>
      <c r="F41" s="10">
        <f t="shared" si="7"/>
        <v>13</v>
      </c>
      <c r="G41" s="74" t="s">
        <v>101</v>
      </c>
      <c r="H41" s="40"/>
      <c r="I41" s="40"/>
      <c r="J41" s="40"/>
      <c r="K41" s="63">
        <f t="shared" si="0"/>
        <v>0</v>
      </c>
      <c r="L41" s="40"/>
      <c r="M41" s="40">
        <v>1</v>
      </c>
      <c r="N41" s="40"/>
      <c r="O41" s="63">
        <f t="shared" si="1"/>
        <v>7.6923076923076925</v>
      </c>
      <c r="P41" s="40">
        <v>4</v>
      </c>
      <c r="Q41" s="40">
        <v>4</v>
      </c>
      <c r="R41" s="40">
        <v>2</v>
      </c>
      <c r="S41" s="63">
        <f t="shared" si="2"/>
        <v>76.92307692307692</v>
      </c>
      <c r="T41" s="40">
        <v>1</v>
      </c>
      <c r="U41" s="40">
        <v>1</v>
      </c>
      <c r="V41" s="40"/>
      <c r="W41" s="63">
        <f t="shared" si="3"/>
        <v>15.384615384615385</v>
      </c>
      <c r="X41" s="29">
        <f t="shared" si="8"/>
        <v>8</v>
      </c>
      <c r="Y41" s="30">
        <f t="shared" si="9"/>
        <v>92.307692307692307</v>
      </c>
    </row>
    <row r="42" spans="1:25" x14ac:dyDescent="0.35">
      <c r="A42" s="35"/>
      <c r="B42" s="75" t="s">
        <v>99</v>
      </c>
      <c r="C42" s="19" t="s">
        <v>31</v>
      </c>
      <c r="D42" s="8">
        <v>6</v>
      </c>
      <c r="E42" s="8">
        <v>14</v>
      </c>
      <c r="F42" s="10">
        <f t="shared" si="7"/>
        <v>14</v>
      </c>
      <c r="G42" s="18" t="s">
        <v>95</v>
      </c>
      <c r="H42" s="52"/>
      <c r="I42" s="52"/>
      <c r="J42" s="52"/>
      <c r="K42" s="63">
        <f t="shared" si="0"/>
        <v>0</v>
      </c>
      <c r="L42" s="52">
        <v>1</v>
      </c>
      <c r="M42" s="52"/>
      <c r="N42" s="52">
        <v>2</v>
      </c>
      <c r="O42" s="63">
        <f t="shared" si="1"/>
        <v>21.428571428571427</v>
      </c>
      <c r="P42" s="52">
        <v>5</v>
      </c>
      <c r="Q42" s="52">
        <v>2</v>
      </c>
      <c r="R42" s="52">
        <v>2</v>
      </c>
      <c r="S42" s="63">
        <f t="shared" si="2"/>
        <v>64.285714285714292</v>
      </c>
      <c r="T42" s="52">
        <v>1</v>
      </c>
      <c r="U42" s="52">
        <v>1</v>
      </c>
      <c r="V42" s="52"/>
      <c r="W42" s="63">
        <f t="shared" si="3"/>
        <v>14.285714285714286</v>
      </c>
      <c r="X42" s="63">
        <f t="shared" si="8"/>
        <v>7.5714285714285712</v>
      </c>
      <c r="Y42" s="63">
        <f t="shared" si="9"/>
        <v>78.571428571428584</v>
      </c>
    </row>
    <row r="43" spans="1:25" x14ac:dyDescent="0.35">
      <c r="A43" s="35"/>
      <c r="B43" s="75" t="s">
        <v>99</v>
      </c>
      <c r="C43" s="21" t="s">
        <v>24</v>
      </c>
      <c r="D43" s="8">
        <v>7</v>
      </c>
      <c r="E43" s="8">
        <v>13</v>
      </c>
      <c r="F43" s="10">
        <f t="shared" si="7"/>
        <v>13</v>
      </c>
      <c r="G43" s="84" t="s">
        <v>95</v>
      </c>
      <c r="H43" s="52"/>
      <c r="I43" s="52"/>
      <c r="J43" s="52">
        <v>1</v>
      </c>
      <c r="K43" s="63">
        <f t="shared" si="0"/>
        <v>7.6923076923076925</v>
      </c>
      <c r="L43" s="52"/>
      <c r="M43" s="52"/>
      <c r="N43" s="52">
        <v>3</v>
      </c>
      <c r="O43" s="63">
        <f t="shared" si="1"/>
        <v>23.076923076923077</v>
      </c>
      <c r="P43" s="52">
        <v>2</v>
      </c>
      <c r="Q43" s="52">
        <v>2</v>
      </c>
      <c r="R43" s="52">
        <v>2</v>
      </c>
      <c r="S43" s="63">
        <f t="shared" si="2"/>
        <v>46.153846153846153</v>
      </c>
      <c r="T43" s="52">
        <v>3</v>
      </c>
      <c r="U43" s="52"/>
      <c r="V43" s="52"/>
      <c r="W43" s="63">
        <f t="shared" si="3"/>
        <v>23.076923076923077</v>
      </c>
      <c r="X43" s="12">
        <f t="shared" si="8"/>
        <v>7.615384615384615</v>
      </c>
      <c r="Y43" s="12">
        <f t="shared" si="9"/>
        <v>69.230769230769226</v>
      </c>
    </row>
    <row r="44" spans="1:25" x14ac:dyDescent="0.35">
      <c r="A44" s="35"/>
      <c r="B44" s="75" t="s">
        <v>99</v>
      </c>
      <c r="C44" s="21" t="s">
        <v>27</v>
      </c>
      <c r="D44" s="8">
        <v>8</v>
      </c>
      <c r="E44" s="8">
        <v>14</v>
      </c>
      <c r="F44" s="10">
        <f t="shared" si="7"/>
        <v>14</v>
      </c>
      <c r="G44" s="84" t="s">
        <v>95</v>
      </c>
      <c r="H44" s="52">
        <v>1</v>
      </c>
      <c r="I44" s="52"/>
      <c r="J44" s="52">
        <v>1</v>
      </c>
      <c r="K44" s="63">
        <f t="shared" ref="K44:K75" si="10">SUM(H44:J44)*100/F44</f>
        <v>14.285714285714286</v>
      </c>
      <c r="L44" s="52">
        <v>1</v>
      </c>
      <c r="M44" s="52">
        <v>1</v>
      </c>
      <c r="N44" s="52">
        <v>3</v>
      </c>
      <c r="O44" s="63">
        <f t="shared" ref="O44:O75" si="11">SUM(L44:N44)*100/F44</f>
        <v>35.714285714285715</v>
      </c>
      <c r="P44" s="52"/>
      <c r="Q44" s="52">
        <v>2</v>
      </c>
      <c r="R44" s="52">
        <v>4</v>
      </c>
      <c r="S44" s="63">
        <f t="shared" ref="S44:S75" si="12">SUM(P44:R44)*100/F44</f>
        <v>42.857142857142854</v>
      </c>
      <c r="T44" s="52">
        <v>1</v>
      </c>
      <c r="U44" s="52"/>
      <c r="V44" s="52"/>
      <c r="W44" s="63">
        <f t="shared" ref="W44:W75" si="13">SUM(T44:V44)*100/F44</f>
        <v>7.1428571428571432</v>
      </c>
      <c r="X44" s="12">
        <f t="shared" si="8"/>
        <v>6.6428571428571432</v>
      </c>
      <c r="Y44" s="12">
        <f t="shared" si="9"/>
        <v>50</v>
      </c>
    </row>
    <row r="45" spans="1:25" x14ac:dyDescent="0.35">
      <c r="A45" s="35"/>
      <c r="B45" s="75" t="s">
        <v>99</v>
      </c>
      <c r="C45" s="21" t="s">
        <v>29</v>
      </c>
      <c r="D45" s="8">
        <v>9</v>
      </c>
      <c r="E45" s="8">
        <v>13</v>
      </c>
      <c r="F45" s="10">
        <v>13</v>
      </c>
      <c r="G45" s="84" t="s">
        <v>100</v>
      </c>
      <c r="H45" s="52">
        <v>1</v>
      </c>
      <c r="I45" s="52"/>
      <c r="J45" s="52"/>
      <c r="K45" s="63">
        <f t="shared" si="10"/>
        <v>7.6923076923076925</v>
      </c>
      <c r="L45" s="52">
        <v>2</v>
      </c>
      <c r="M45" s="52">
        <v>1</v>
      </c>
      <c r="N45" s="52">
        <v>2</v>
      </c>
      <c r="O45" s="63">
        <f t="shared" si="11"/>
        <v>38.46153846153846</v>
      </c>
      <c r="P45" s="52"/>
      <c r="Q45" s="52">
        <v>1</v>
      </c>
      <c r="R45" s="52">
        <v>5</v>
      </c>
      <c r="S45" s="63">
        <f t="shared" si="12"/>
        <v>46.153846153846153</v>
      </c>
      <c r="T45" s="52">
        <v>1</v>
      </c>
      <c r="U45" s="52"/>
      <c r="V45" s="52"/>
      <c r="W45" s="63">
        <f t="shared" si="13"/>
        <v>7.6923076923076925</v>
      </c>
      <c r="X45" s="12">
        <f t="shared" si="8"/>
        <v>6.8461538461538458</v>
      </c>
      <c r="Y45" s="12">
        <f t="shared" si="9"/>
        <v>53.846153846153847</v>
      </c>
    </row>
    <row r="46" spans="1:25" x14ac:dyDescent="0.35">
      <c r="A46" s="35"/>
      <c r="B46" s="97"/>
      <c r="C46" s="8"/>
      <c r="D46" s="8"/>
      <c r="E46" s="8"/>
      <c r="F46" s="10">
        <f t="shared" ref="F46:F52" si="14">H46+I46+J46+L46+M46+N46+P46+Q46+R46+T46+U46+V46</f>
        <v>0</v>
      </c>
      <c r="G46" s="97"/>
      <c r="H46" s="37"/>
      <c r="I46" s="37"/>
      <c r="J46" s="37"/>
      <c r="K46" s="63" t="e">
        <f t="shared" si="10"/>
        <v>#DIV/0!</v>
      </c>
      <c r="L46" s="52"/>
      <c r="M46" s="52"/>
      <c r="N46" s="52"/>
      <c r="O46" s="63" t="e">
        <f t="shared" si="11"/>
        <v>#DIV/0!</v>
      </c>
      <c r="P46" s="52"/>
      <c r="Q46" s="52"/>
      <c r="R46" s="52"/>
      <c r="S46" s="63" t="e">
        <f t="shared" si="12"/>
        <v>#DIV/0!</v>
      </c>
      <c r="T46" s="52"/>
      <c r="U46" s="52"/>
      <c r="V46" s="52"/>
      <c r="W46" s="63" t="e">
        <f t="shared" si="13"/>
        <v>#DIV/0!</v>
      </c>
      <c r="X46" s="60">
        <f>X45-X44</f>
        <v>0.20329670329670257</v>
      </c>
      <c r="Y46" s="60">
        <f>Y45-Y44</f>
        <v>3.8461538461538467</v>
      </c>
    </row>
    <row r="47" spans="1:25" x14ac:dyDescent="0.35">
      <c r="A47" s="35"/>
      <c r="B47" s="73" t="s">
        <v>34</v>
      </c>
      <c r="C47" s="44" t="s">
        <v>48</v>
      </c>
      <c r="D47" s="44">
        <v>4</v>
      </c>
      <c r="E47" s="44">
        <v>26</v>
      </c>
      <c r="F47" s="10">
        <f t="shared" si="14"/>
        <v>29</v>
      </c>
      <c r="G47" s="73" t="s">
        <v>101</v>
      </c>
      <c r="H47" s="62"/>
      <c r="I47" s="62"/>
      <c r="J47" s="62">
        <v>2</v>
      </c>
      <c r="K47" s="63">
        <f t="shared" si="10"/>
        <v>6.8965517241379306</v>
      </c>
      <c r="L47" s="62">
        <v>2</v>
      </c>
      <c r="M47" s="62">
        <v>4</v>
      </c>
      <c r="N47" s="62">
        <v>4</v>
      </c>
      <c r="O47" s="63">
        <f t="shared" si="11"/>
        <v>34.482758620689658</v>
      </c>
      <c r="P47" s="62">
        <v>4</v>
      </c>
      <c r="Q47" s="62">
        <v>7</v>
      </c>
      <c r="R47" s="62">
        <v>2</v>
      </c>
      <c r="S47" s="63">
        <f t="shared" si="12"/>
        <v>44.827586206896555</v>
      </c>
      <c r="T47" s="62">
        <v>2</v>
      </c>
      <c r="U47" s="62">
        <v>2</v>
      </c>
      <c r="V47" s="62"/>
      <c r="W47" s="63">
        <f t="shared" si="13"/>
        <v>13.793103448275861</v>
      </c>
      <c r="X47" s="49">
        <f t="shared" ref="X47:X53" si="15">((H47*1)+(I47*2)+(J47*3)+(L47*4)+(M47*5)+(N47*6)+(P47*7)+(Q47*8)+(R47*9)+(T47*10)+(U47*11)+(V47*12))/F47</f>
        <v>6.9655172413793105</v>
      </c>
      <c r="Y47" s="50">
        <f t="shared" ref="Y47:Y53" si="16">S47+W47</f>
        <v>58.620689655172413</v>
      </c>
    </row>
    <row r="48" spans="1:25" x14ac:dyDescent="0.35">
      <c r="A48" s="35"/>
      <c r="B48" s="97" t="s">
        <v>97</v>
      </c>
      <c r="C48" s="8" t="s">
        <v>46</v>
      </c>
      <c r="D48" s="8">
        <v>5</v>
      </c>
      <c r="E48" s="8">
        <v>23</v>
      </c>
      <c r="F48" s="10">
        <f t="shared" si="14"/>
        <v>26</v>
      </c>
      <c r="G48" s="97" t="s">
        <v>101</v>
      </c>
      <c r="H48" s="37"/>
      <c r="I48" s="37">
        <v>2</v>
      </c>
      <c r="J48" s="37"/>
      <c r="K48" s="63">
        <f t="shared" si="10"/>
        <v>7.6923076923076925</v>
      </c>
      <c r="L48" s="52"/>
      <c r="M48" s="52">
        <v>3</v>
      </c>
      <c r="N48" s="52">
        <v>6</v>
      </c>
      <c r="O48" s="63">
        <f t="shared" si="11"/>
        <v>34.615384615384613</v>
      </c>
      <c r="P48" s="52">
        <v>2</v>
      </c>
      <c r="Q48" s="52">
        <v>3</v>
      </c>
      <c r="R48" s="52">
        <v>5</v>
      </c>
      <c r="S48" s="63">
        <f t="shared" si="12"/>
        <v>38.46153846153846</v>
      </c>
      <c r="T48" s="52">
        <v>3</v>
      </c>
      <c r="U48" s="52">
        <v>2</v>
      </c>
      <c r="V48" s="52"/>
      <c r="W48" s="63">
        <f t="shared" si="13"/>
        <v>19.23076923076923</v>
      </c>
      <c r="X48" s="53">
        <f t="shared" si="15"/>
        <v>7.3076923076923075</v>
      </c>
      <c r="Y48" s="54">
        <f t="shared" si="16"/>
        <v>57.692307692307693</v>
      </c>
    </row>
    <row r="49" spans="1:25" x14ac:dyDescent="0.35">
      <c r="A49" s="35"/>
      <c r="B49" s="74" t="s">
        <v>97</v>
      </c>
      <c r="C49" s="26" t="s">
        <v>42</v>
      </c>
      <c r="D49" s="26">
        <v>6</v>
      </c>
      <c r="E49" s="26">
        <v>23</v>
      </c>
      <c r="F49" s="10">
        <f t="shared" si="14"/>
        <v>23</v>
      </c>
      <c r="G49" s="74" t="s">
        <v>101</v>
      </c>
      <c r="H49" s="40"/>
      <c r="I49" s="40">
        <v>2</v>
      </c>
      <c r="J49" s="40"/>
      <c r="K49" s="63">
        <f t="shared" si="10"/>
        <v>8.695652173913043</v>
      </c>
      <c r="L49" s="40">
        <v>1</v>
      </c>
      <c r="M49" s="40">
        <v>3</v>
      </c>
      <c r="N49" s="40">
        <v>4</v>
      </c>
      <c r="O49" s="63">
        <f t="shared" si="11"/>
        <v>34.782608695652172</v>
      </c>
      <c r="P49" s="40">
        <v>5</v>
      </c>
      <c r="Q49" s="40">
        <v>1</v>
      </c>
      <c r="R49" s="40">
        <v>5</v>
      </c>
      <c r="S49" s="63">
        <f t="shared" si="12"/>
        <v>47.826086956521742</v>
      </c>
      <c r="T49" s="40">
        <v>2</v>
      </c>
      <c r="U49" s="40"/>
      <c r="V49" s="40"/>
      <c r="W49" s="63">
        <f t="shared" si="13"/>
        <v>8.695652173913043</v>
      </c>
      <c r="X49" s="29">
        <f t="shared" si="15"/>
        <v>6.7391304347826084</v>
      </c>
      <c r="Y49" s="30">
        <f t="shared" si="16"/>
        <v>56.521739130434781</v>
      </c>
    </row>
    <row r="50" spans="1:25" x14ac:dyDescent="0.35">
      <c r="A50" s="35"/>
      <c r="B50" s="74" t="s">
        <v>97</v>
      </c>
      <c r="C50" s="19" t="s">
        <v>31</v>
      </c>
      <c r="D50" s="8">
        <v>7</v>
      </c>
      <c r="E50" s="8">
        <v>23</v>
      </c>
      <c r="F50" s="10">
        <f t="shared" si="14"/>
        <v>23</v>
      </c>
      <c r="G50" s="18" t="s">
        <v>95</v>
      </c>
      <c r="H50" s="52"/>
      <c r="I50" s="52">
        <v>2</v>
      </c>
      <c r="J50" s="52">
        <v>1</v>
      </c>
      <c r="K50" s="63">
        <f t="shared" si="10"/>
        <v>13.043478260869565</v>
      </c>
      <c r="L50" s="52">
        <v>3</v>
      </c>
      <c r="M50" s="52">
        <v>2</v>
      </c>
      <c r="N50" s="52">
        <v>5</v>
      </c>
      <c r="O50" s="63">
        <f t="shared" si="11"/>
        <v>43.478260869565219</v>
      </c>
      <c r="P50" s="52">
        <v>3</v>
      </c>
      <c r="Q50" s="52">
        <v>1</v>
      </c>
      <c r="R50" s="52">
        <v>3</v>
      </c>
      <c r="S50" s="63">
        <f t="shared" si="12"/>
        <v>30.434782608695652</v>
      </c>
      <c r="T50" s="52">
        <v>3</v>
      </c>
      <c r="U50" s="52"/>
      <c r="V50" s="52"/>
      <c r="W50" s="63">
        <f t="shared" si="13"/>
        <v>13.043478260869565</v>
      </c>
      <c r="X50" s="63">
        <f t="shared" si="15"/>
        <v>6.3043478260869561</v>
      </c>
      <c r="Y50" s="63">
        <f t="shared" si="16"/>
        <v>43.478260869565219</v>
      </c>
    </row>
    <row r="51" spans="1:25" x14ac:dyDescent="0.35">
      <c r="A51" s="35"/>
      <c r="B51" s="74" t="s">
        <v>97</v>
      </c>
      <c r="C51" s="21" t="s">
        <v>24</v>
      </c>
      <c r="D51" s="8">
        <v>8</v>
      </c>
      <c r="E51" s="8">
        <v>23</v>
      </c>
      <c r="F51" s="10">
        <f t="shared" si="14"/>
        <v>23</v>
      </c>
      <c r="G51" s="84" t="s">
        <v>95</v>
      </c>
      <c r="H51" s="52"/>
      <c r="I51" s="52">
        <v>2</v>
      </c>
      <c r="J51" s="52"/>
      <c r="K51" s="63">
        <f t="shared" si="10"/>
        <v>8.695652173913043</v>
      </c>
      <c r="L51" s="52">
        <v>4</v>
      </c>
      <c r="M51" s="52">
        <v>4</v>
      </c>
      <c r="N51" s="52">
        <v>4</v>
      </c>
      <c r="O51" s="63">
        <f t="shared" si="11"/>
        <v>52.173913043478258</v>
      </c>
      <c r="P51" s="52">
        <v>2</v>
      </c>
      <c r="Q51" s="52">
        <v>2</v>
      </c>
      <c r="R51" s="52">
        <v>3</v>
      </c>
      <c r="S51" s="63">
        <f t="shared" si="12"/>
        <v>30.434782608695652</v>
      </c>
      <c r="T51" s="52">
        <v>2</v>
      </c>
      <c r="U51" s="52"/>
      <c r="V51" s="52"/>
      <c r="W51" s="63">
        <f t="shared" si="13"/>
        <v>8.695652173913043</v>
      </c>
      <c r="X51" s="12">
        <f t="shared" si="15"/>
        <v>6.1304347826086953</v>
      </c>
      <c r="Y51" s="12">
        <f t="shared" si="16"/>
        <v>39.130434782608695</v>
      </c>
    </row>
    <row r="52" spans="1:25" x14ac:dyDescent="0.35">
      <c r="A52" s="35"/>
      <c r="B52" s="74" t="s">
        <v>97</v>
      </c>
      <c r="C52" s="21" t="s">
        <v>27</v>
      </c>
      <c r="D52" s="8">
        <v>9</v>
      </c>
      <c r="E52" s="8">
        <v>23</v>
      </c>
      <c r="F52" s="10">
        <f t="shared" si="14"/>
        <v>23</v>
      </c>
      <c r="G52" s="84" t="s">
        <v>95</v>
      </c>
      <c r="H52" s="52">
        <v>1</v>
      </c>
      <c r="I52" s="52">
        <v>2</v>
      </c>
      <c r="J52" s="52">
        <v>2</v>
      </c>
      <c r="K52" s="63">
        <f t="shared" si="10"/>
        <v>21.739130434782609</v>
      </c>
      <c r="L52" s="52">
        <v>5</v>
      </c>
      <c r="M52" s="52">
        <v>2</v>
      </c>
      <c r="N52" s="52">
        <v>2</v>
      </c>
      <c r="O52" s="63">
        <f t="shared" si="11"/>
        <v>39.130434782608695</v>
      </c>
      <c r="P52" s="52">
        <v>2</v>
      </c>
      <c r="Q52" s="52">
        <v>3</v>
      </c>
      <c r="R52" s="52">
        <v>2</v>
      </c>
      <c r="S52" s="63">
        <f t="shared" si="12"/>
        <v>30.434782608695652</v>
      </c>
      <c r="T52" s="52">
        <v>2</v>
      </c>
      <c r="U52" s="52"/>
      <c r="V52" s="52"/>
      <c r="W52" s="63">
        <f t="shared" si="13"/>
        <v>8.695652173913043</v>
      </c>
      <c r="X52" s="12">
        <f t="shared" si="15"/>
        <v>5.6086956521739131</v>
      </c>
      <c r="Y52" s="12">
        <f t="shared" si="16"/>
        <v>39.130434782608695</v>
      </c>
    </row>
    <row r="53" spans="1:25" x14ac:dyDescent="0.35">
      <c r="A53" s="35"/>
      <c r="B53" s="74" t="s">
        <v>97</v>
      </c>
      <c r="C53" s="21" t="s">
        <v>29</v>
      </c>
      <c r="D53" s="8">
        <v>10</v>
      </c>
      <c r="E53" s="8">
        <v>12</v>
      </c>
      <c r="F53" s="10">
        <v>12</v>
      </c>
      <c r="G53" s="84" t="s">
        <v>95</v>
      </c>
      <c r="H53" s="52"/>
      <c r="I53" s="52">
        <v>1</v>
      </c>
      <c r="J53" s="52">
        <v>1</v>
      </c>
      <c r="K53" s="63">
        <f t="shared" si="10"/>
        <v>16.666666666666668</v>
      </c>
      <c r="L53" s="52">
        <v>2</v>
      </c>
      <c r="M53" s="52">
        <v>2</v>
      </c>
      <c r="N53" s="52"/>
      <c r="O53" s="63">
        <f t="shared" si="11"/>
        <v>33.333333333333336</v>
      </c>
      <c r="P53" s="52">
        <v>4</v>
      </c>
      <c r="Q53" s="52">
        <v>2</v>
      </c>
      <c r="R53" s="52"/>
      <c r="S53" s="63">
        <f t="shared" si="12"/>
        <v>50</v>
      </c>
      <c r="T53" s="52"/>
      <c r="U53" s="52"/>
      <c r="V53" s="52"/>
      <c r="W53" s="63">
        <f t="shared" si="13"/>
        <v>0</v>
      </c>
      <c r="X53" s="12">
        <f t="shared" si="15"/>
        <v>5.583333333333333</v>
      </c>
      <c r="Y53" s="12">
        <f t="shared" si="16"/>
        <v>50</v>
      </c>
    </row>
    <row r="54" spans="1:25" x14ac:dyDescent="0.35">
      <c r="A54" s="35"/>
      <c r="B54" s="97"/>
      <c r="C54" s="8"/>
      <c r="D54" s="8"/>
      <c r="E54" s="8"/>
      <c r="F54" s="10">
        <f t="shared" ref="F54:F60" si="17">H54+I54+J54+L54+M54+N54+P54+Q54+R54+T54+U54+V54</f>
        <v>0</v>
      </c>
      <c r="G54" s="97"/>
      <c r="H54" s="37"/>
      <c r="I54" s="37"/>
      <c r="J54" s="37"/>
      <c r="K54" s="63" t="e">
        <f t="shared" si="10"/>
        <v>#DIV/0!</v>
      </c>
      <c r="L54" s="52"/>
      <c r="M54" s="52"/>
      <c r="N54" s="52"/>
      <c r="O54" s="63" t="e">
        <f t="shared" si="11"/>
        <v>#DIV/0!</v>
      </c>
      <c r="P54" s="52"/>
      <c r="Q54" s="52"/>
      <c r="R54" s="52"/>
      <c r="S54" s="63" t="e">
        <f t="shared" si="12"/>
        <v>#DIV/0!</v>
      </c>
      <c r="T54" s="52"/>
      <c r="U54" s="52"/>
      <c r="V54" s="52"/>
      <c r="W54" s="63" t="e">
        <f t="shared" si="13"/>
        <v>#DIV/0!</v>
      </c>
      <c r="X54" s="60">
        <f>X53-X52</f>
        <v>-2.5362318840580045E-2</v>
      </c>
      <c r="Y54" s="60">
        <f>Y53-Y52</f>
        <v>10.869565217391305</v>
      </c>
    </row>
    <row r="55" spans="1:25" x14ac:dyDescent="0.35">
      <c r="A55" s="35"/>
      <c r="B55" s="73" t="s">
        <v>99</v>
      </c>
      <c r="C55" s="44" t="s">
        <v>48</v>
      </c>
      <c r="D55" s="44">
        <v>5</v>
      </c>
      <c r="E55" s="44">
        <v>21</v>
      </c>
      <c r="F55" s="10">
        <f t="shared" si="17"/>
        <v>21</v>
      </c>
      <c r="G55" s="73" t="s">
        <v>101</v>
      </c>
      <c r="H55" s="62"/>
      <c r="I55" s="62">
        <v>2</v>
      </c>
      <c r="J55" s="62"/>
      <c r="K55" s="63">
        <f t="shared" si="10"/>
        <v>9.5238095238095237</v>
      </c>
      <c r="L55" s="62"/>
      <c r="M55" s="62">
        <v>2</v>
      </c>
      <c r="N55" s="62">
        <v>1</v>
      </c>
      <c r="O55" s="63">
        <f t="shared" si="11"/>
        <v>14.285714285714286</v>
      </c>
      <c r="P55" s="62">
        <v>7</v>
      </c>
      <c r="Q55" s="62">
        <v>3</v>
      </c>
      <c r="R55" s="62">
        <v>2</v>
      </c>
      <c r="S55" s="63">
        <f t="shared" si="12"/>
        <v>57.142857142857146</v>
      </c>
      <c r="T55" s="62">
        <v>4</v>
      </c>
      <c r="U55" s="62"/>
      <c r="V55" s="62"/>
      <c r="W55" s="63">
        <f t="shared" si="13"/>
        <v>19.047619047619047</v>
      </c>
      <c r="X55" s="49">
        <f t="shared" ref="X55:X61" si="18">((H55*1)+(I55*2)+(J55*3)+(L55*4)+(M55*5)+(N55*6)+(P55*7)+(Q55*8)+(R55*9)+(T55*10)+(U55*11)+(V55*12))/F55</f>
        <v>7.1904761904761907</v>
      </c>
      <c r="Y55" s="50">
        <f t="shared" ref="Y55:Y61" si="19">S55+W55</f>
        <v>76.19047619047619</v>
      </c>
    </row>
    <row r="56" spans="1:25" x14ac:dyDescent="0.35">
      <c r="A56" s="35"/>
      <c r="B56" s="97" t="s">
        <v>99</v>
      </c>
      <c r="C56" s="8" t="s">
        <v>46</v>
      </c>
      <c r="D56" s="8">
        <v>6</v>
      </c>
      <c r="E56" s="8">
        <v>21</v>
      </c>
      <c r="F56" s="10">
        <f t="shared" si="17"/>
        <v>21</v>
      </c>
      <c r="G56" s="97" t="s">
        <v>101</v>
      </c>
      <c r="H56" s="37">
        <v>1</v>
      </c>
      <c r="I56" s="37">
        <v>1</v>
      </c>
      <c r="J56" s="37"/>
      <c r="K56" s="63">
        <f t="shared" si="10"/>
        <v>9.5238095238095237</v>
      </c>
      <c r="L56" s="52"/>
      <c r="M56" s="52">
        <v>3</v>
      </c>
      <c r="N56" s="52">
        <v>3</v>
      </c>
      <c r="O56" s="63">
        <f t="shared" si="11"/>
        <v>28.571428571428573</v>
      </c>
      <c r="P56" s="52">
        <v>5</v>
      </c>
      <c r="Q56" s="52">
        <v>2</v>
      </c>
      <c r="R56" s="52">
        <v>3</v>
      </c>
      <c r="S56" s="63">
        <f t="shared" si="12"/>
        <v>47.61904761904762</v>
      </c>
      <c r="T56" s="52">
        <v>3</v>
      </c>
      <c r="U56" s="52"/>
      <c r="V56" s="52"/>
      <c r="W56" s="63">
        <f t="shared" si="13"/>
        <v>14.285714285714286</v>
      </c>
      <c r="X56" s="53">
        <f t="shared" si="18"/>
        <v>6.8571428571428568</v>
      </c>
      <c r="Y56" s="54">
        <f t="shared" si="19"/>
        <v>61.904761904761905</v>
      </c>
    </row>
    <row r="57" spans="1:25" x14ac:dyDescent="0.35">
      <c r="A57" s="35"/>
      <c r="B57" s="74" t="s">
        <v>99</v>
      </c>
      <c r="C57" s="26" t="s">
        <v>42</v>
      </c>
      <c r="D57" s="26">
        <v>7</v>
      </c>
      <c r="E57" s="26">
        <v>20</v>
      </c>
      <c r="F57" s="10">
        <f t="shared" si="17"/>
        <v>20</v>
      </c>
      <c r="G57" s="74" t="s">
        <v>101</v>
      </c>
      <c r="H57" s="40">
        <v>1</v>
      </c>
      <c r="I57" s="40">
        <v>1</v>
      </c>
      <c r="J57" s="40"/>
      <c r="K57" s="63">
        <f t="shared" si="10"/>
        <v>10</v>
      </c>
      <c r="L57" s="40"/>
      <c r="M57" s="40">
        <v>4</v>
      </c>
      <c r="N57" s="40">
        <v>3</v>
      </c>
      <c r="O57" s="63">
        <f t="shared" si="11"/>
        <v>35</v>
      </c>
      <c r="P57" s="40">
        <v>4</v>
      </c>
      <c r="Q57" s="40">
        <v>3</v>
      </c>
      <c r="R57" s="40">
        <v>1</v>
      </c>
      <c r="S57" s="63">
        <f t="shared" si="12"/>
        <v>40</v>
      </c>
      <c r="T57" s="40">
        <v>3</v>
      </c>
      <c r="U57" s="40"/>
      <c r="V57" s="40"/>
      <c r="W57" s="63">
        <f t="shared" si="13"/>
        <v>15</v>
      </c>
      <c r="X57" s="29">
        <f t="shared" si="18"/>
        <v>6.6</v>
      </c>
      <c r="Y57" s="30">
        <f t="shared" si="19"/>
        <v>55</v>
      </c>
    </row>
    <row r="58" spans="1:25" x14ac:dyDescent="0.35">
      <c r="A58" s="35"/>
      <c r="B58" s="74" t="s">
        <v>99</v>
      </c>
      <c r="C58" s="19" t="s">
        <v>31</v>
      </c>
      <c r="D58" s="8">
        <v>8</v>
      </c>
      <c r="E58" s="8">
        <v>20</v>
      </c>
      <c r="F58" s="10">
        <f t="shared" si="17"/>
        <v>20</v>
      </c>
      <c r="G58" s="18" t="s">
        <v>95</v>
      </c>
      <c r="H58" s="52"/>
      <c r="I58" s="52">
        <v>1</v>
      </c>
      <c r="J58" s="52">
        <v>1</v>
      </c>
      <c r="K58" s="63">
        <f t="shared" si="10"/>
        <v>10</v>
      </c>
      <c r="L58" s="52">
        <v>1</v>
      </c>
      <c r="M58" s="52">
        <v>2</v>
      </c>
      <c r="N58" s="52">
        <v>4</v>
      </c>
      <c r="O58" s="63">
        <f t="shared" si="11"/>
        <v>35</v>
      </c>
      <c r="P58" s="52">
        <v>5</v>
      </c>
      <c r="Q58" s="52">
        <v>1</v>
      </c>
      <c r="R58" s="52">
        <v>3</v>
      </c>
      <c r="S58" s="63">
        <f t="shared" si="12"/>
        <v>45</v>
      </c>
      <c r="T58" s="52">
        <v>2</v>
      </c>
      <c r="U58" s="52"/>
      <c r="V58" s="52"/>
      <c r="W58" s="63">
        <f t="shared" si="13"/>
        <v>10</v>
      </c>
      <c r="X58" s="63">
        <f t="shared" si="18"/>
        <v>6.65</v>
      </c>
      <c r="Y58" s="63">
        <f t="shared" si="19"/>
        <v>55</v>
      </c>
    </row>
    <row r="59" spans="1:25" x14ac:dyDescent="0.35">
      <c r="A59" s="35"/>
      <c r="B59" s="74" t="s">
        <v>99</v>
      </c>
      <c r="C59" s="21" t="s">
        <v>24</v>
      </c>
      <c r="D59" s="8">
        <v>9</v>
      </c>
      <c r="E59" s="8">
        <v>20</v>
      </c>
      <c r="F59" s="10">
        <f t="shared" si="17"/>
        <v>20</v>
      </c>
      <c r="G59" s="84" t="s">
        <v>95</v>
      </c>
      <c r="H59" s="52">
        <v>1</v>
      </c>
      <c r="I59" s="52">
        <v>1</v>
      </c>
      <c r="J59" s="52"/>
      <c r="K59" s="63">
        <f t="shared" si="10"/>
        <v>10</v>
      </c>
      <c r="L59" s="52"/>
      <c r="M59" s="52">
        <v>2</v>
      </c>
      <c r="N59" s="52">
        <v>5</v>
      </c>
      <c r="O59" s="63">
        <f t="shared" si="11"/>
        <v>35</v>
      </c>
      <c r="P59" s="52">
        <v>5</v>
      </c>
      <c r="Q59" s="52"/>
      <c r="R59" s="52">
        <v>6</v>
      </c>
      <c r="S59" s="63">
        <f t="shared" si="12"/>
        <v>55</v>
      </c>
      <c r="T59" s="52"/>
      <c r="U59" s="52"/>
      <c r="V59" s="52"/>
      <c r="W59" s="63">
        <f t="shared" si="13"/>
        <v>0</v>
      </c>
      <c r="X59" s="12">
        <f t="shared" si="18"/>
        <v>6.6</v>
      </c>
      <c r="Y59" s="12">
        <f t="shared" si="19"/>
        <v>55</v>
      </c>
    </row>
    <row r="60" spans="1:25" x14ac:dyDescent="0.35">
      <c r="A60" s="35"/>
      <c r="B60" s="74" t="s">
        <v>99</v>
      </c>
      <c r="C60" s="21" t="s">
        <v>27</v>
      </c>
      <c r="D60" s="8">
        <v>10</v>
      </c>
      <c r="E60" s="8">
        <v>12</v>
      </c>
      <c r="F60" s="10">
        <f t="shared" si="17"/>
        <v>12</v>
      </c>
      <c r="G60" s="84" t="s">
        <v>95</v>
      </c>
      <c r="H60" s="52"/>
      <c r="I60" s="52"/>
      <c r="J60" s="52"/>
      <c r="K60" s="63">
        <f t="shared" si="10"/>
        <v>0</v>
      </c>
      <c r="L60" s="52"/>
      <c r="M60" s="52">
        <v>1</v>
      </c>
      <c r="N60" s="52">
        <v>6</v>
      </c>
      <c r="O60" s="63">
        <f t="shared" si="11"/>
        <v>58.333333333333336</v>
      </c>
      <c r="P60" s="52">
        <v>1</v>
      </c>
      <c r="Q60" s="52"/>
      <c r="R60" s="52">
        <v>4</v>
      </c>
      <c r="S60" s="63">
        <f t="shared" si="12"/>
        <v>41.666666666666664</v>
      </c>
      <c r="T60" s="52"/>
      <c r="U60" s="52"/>
      <c r="V60" s="52"/>
      <c r="W60" s="63">
        <f t="shared" si="13"/>
        <v>0</v>
      </c>
      <c r="X60" s="12">
        <f t="shared" si="18"/>
        <v>7</v>
      </c>
      <c r="Y60" s="12">
        <f t="shared" si="19"/>
        <v>41.666666666666664</v>
      </c>
    </row>
    <row r="61" spans="1:25" x14ac:dyDescent="0.35">
      <c r="A61" s="35"/>
      <c r="B61" s="74" t="s">
        <v>99</v>
      </c>
      <c r="C61" s="21" t="s">
        <v>29</v>
      </c>
      <c r="D61" s="8">
        <v>11</v>
      </c>
      <c r="E61" s="8">
        <v>12</v>
      </c>
      <c r="F61" s="10">
        <v>12</v>
      </c>
      <c r="G61" s="84" t="s">
        <v>95</v>
      </c>
      <c r="H61" s="52"/>
      <c r="I61" s="52"/>
      <c r="J61" s="52"/>
      <c r="K61" s="63">
        <f t="shared" si="10"/>
        <v>0</v>
      </c>
      <c r="L61" s="52">
        <v>2</v>
      </c>
      <c r="M61" s="52">
        <v>1</v>
      </c>
      <c r="N61" s="52">
        <v>3</v>
      </c>
      <c r="O61" s="63">
        <f t="shared" si="11"/>
        <v>50</v>
      </c>
      <c r="P61" s="52">
        <v>1</v>
      </c>
      <c r="Q61" s="52">
        <v>2</v>
      </c>
      <c r="R61" s="52">
        <v>3</v>
      </c>
      <c r="S61" s="63">
        <f t="shared" si="12"/>
        <v>50</v>
      </c>
      <c r="T61" s="52"/>
      <c r="U61" s="52"/>
      <c r="V61" s="52"/>
      <c r="W61" s="63">
        <f t="shared" si="13"/>
        <v>0</v>
      </c>
      <c r="X61" s="12">
        <f t="shared" si="18"/>
        <v>6.75</v>
      </c>
      <c r="Y61" s="12">
        <f t="shared" si="19"/>
        <v>50</v>
      </c>
    </row>
    <row r="62" spans="1:25" x14ac:dyDescent="0.35">
      <c r="A62" s="35"/>
      <c r="B62" s="97"/>
      <c r="C62" s="8"/>
      <c r="D62" s="8"/>
      <c r="E62" s="8"/>
      <c r="F62" s="10">
        <f t="shared" ref="F62:F82" si="20">H62+I62+J62+L62+M62+N62+P62+Q62+R62+T62+U62+V62</f>
        <v>0</v>
      </c>
      <c r="G62" s="97"/>
      <c r="H62" s="37"/>
      <c r="I62" s="37"/>
      <c r="J62" s="37"/>
      <c r="K62" s="63" t="e">
        <f t="shared" si="10"/>
        <v>#DIV/0!</v>
      </c>
      <c r="L62" s="52"/>
      <c r="M62" s="52"/>
      <c r="N62" s="52"/>
      <c r="O62" s="63" t="e">
        <f t="shared" si="11"/>
        <v>#DIV/0!</v>
      </c>
      <c r="P62" s="52"/>
      <c r="Q62" s="52"/>
      <c r="R62" s="52"/>
      <c r="S62" s="63" t="e">
        <f t="shared" si="12"/>
        <v>#DIV/0!</v>
      </c>
      <c r="T62" s="52"/>
      <c r="U62" s="52"/>
      <c r="V62" s="52"/>
      <c r="W62" s="63" t="e">
        <f t="shared" si="13"/>
        <v>#DIV/0!</v>
      </c>
      <c r="X62" s="60">
        <f>X61-X60</f>
        <v>-0.25</v>
      </c>
      <c r="Y62" s="60">
        <f>Y61-Y60</f>
        <v>8.3333333333333357</v>
      </c>
    </row>
    <row r="63" spans="1:25" x14ac:dyDescent="0.35">
      <c r="A63" s="35"/>
      <c r="B63" s="73" t="s">
        <v>99</v>
      </c>
      <c r="C63" s="44" t="s">
        <v>48</v>
      </c>
      <c r="D63" s="44">
        <v>6</v>
      </c>
      <c r="E63" s="44">
        <v>22</v>
      </c>
      <c r="F63" s="10">
        <f t="shared" si="20"/>
        <v>22</v>
      </c>
      <c r="G63" s="73" t="s">
        <v>101</v>
      </c>
      <c r="H63" s="62"/>
      <c r="I63" s="62">
        <v>1</v>
      </c>
      <c r="J63" s="62"/>
      <c r="K63" s="63">
        <f t="shared" si="10"/>
        <v>4.5454545454545459</v>
      </c>
      <c r="L63" s="62">
        <v>3</v>
      </c>
      <c r="M63" s="62">
        <v>1</v>
      </c>
      <c r="N63" s="62">
        <v>2</v>
      </c>
      <c r="O63" s="63">
        <f t="shared" si="11"/>
        <v>27.272727272727273</v>
      </c>
      <c r="P63" s="62">
        <v>4</v>
      </c>
      <c r="Q63" s="62">
        <v>6</v>
      </c>
      <c r="R63" s="62"/>
      <c r="S63" s="63">
        <f t="shared" si="12"/>
        <v>45.454545454545453</v>
      </c>
      <c r="T63" s="62">
        <v>5</v>
      </c>
      <c r="U63" s="62"/>
      <c r="V63" s="62"/>
      <c r="W63" s="63">
        <f t="shared" si="13"/>
        <v>22.727272727272727</v>
      </c>
      <c r="X63" s="49">
        <f t="shared" ref="X63:X68" si="21">((H63*1)+(I63*2)+(J63*3)+(L63*4)+(M63*5)+(N63*6)+(P63*7)+(Q63*8)+(R63*9)+(T63*10)+(U63*11)+(V63*12))/F63</f>
        <v>7.1363636363636367</v>
      </c>
      <c r="Y63" s="50">
        <f t="shared" ref="Y63:Y68" si="22">S63+W63</f>
        <v>68.181818181818187</v>
      </c>
    </row>
    <row r="64" spans="1:25" x14ac:dyDescent="0.35">
      <c r="A64" s="35"/>
      <c r="B64" s="36" t="s">
        <v>99</v>
      </c>
      <c r="C64" s="8" t="s">
        <v>46</v>
      </c>
      <c r="D64" s="8">
        <v>7</v>
      </c>
      <c r="E64" s="8">
        <v>21</v>
      </c>
      <c r="F64" s="10">
        <f t="shared" si="20"/>
        <v>21</v>
      </c>
      <c r="G64" s="97" t="s">
        <v>101</v>
      </c>
      <c r="H64" s="37"/>
      <c r="I64" s="37"/>
      <c r="J64" s="37">
        <v>2</v>
      </c>
      <c r="K64" s="63">
        <f t="shared" si="10"/>
        <v>9.5238095238095237</v>
      </c>
      <c r="L64" s="52">
        <v>2</v>
      </c>
      <c r="M64" s="52">
        <v>4</v>
      </c>
      <c r="N64" s="52">
        <v>3</v>
      </c>
      <c r="O64" s="63">
        <f t="shared" si="11"/>
        <v>42.857142857142854</v>
      </c>
      <c r="P64" s="52">
        <v>4</v>
      </c>
      <c r="Q64" s="52">
        <v>1</v>
      </c>
      <c r="R64" s="52"/>
      <c r="S64" s="63">
        <f t="shared" si="12"/>
        <v>23.80952380952381</v>
      </c>
      <c r="T64" s="52">
        <v>5</v>
      </c>
      <c r="U64" s="52"/>
      <c r="V64" s="52"/>
      <c r="W64" s="63">
        <f t="shared" si="13"/>
        <v>23.80952380952381</v>
      </c>
      <c r="X64" s="53">
        <f t="shared" si="21"/>
        <v>6.5714285714285712</v>
      </c>
      <c r="Y64" s="54">
        <f t="shared" si="22"/>
        <v>47.61904761904762</v>
      </c>
    </row>
    <row r="65" spans="1:25" x14ac:dyDescent="0.35">
      <c r="A65" s="35"/>
      <c r="B65" s="27" t="s">
        <v>99</v>
      </c>
      <c r="C65" s="26" t="s">
        <v>42</v>
      </c>
      <c r="D65" s="26">
        <v>8</v>
      </c>
      <c r="E65" s="26">
        <v>20</v>
      </c>
      <c r="F65" s="10">
        <f t="shared" si="20"/>
        <v>20</v>
      </c>
      <c r="G65" s="74" t="s">
        <v>101</v>
      </c>
      <c r="H65" s="40"/>
      <c r="I65" s="40"/>
      <c r="J65" s="40">
        <v>2</v>
      </c>
      <c r="K65" s="63">
        <f t="shared" si="10"/>
        <v>10</v>
      </c>
      <c r="L65" s="40">
        <v>2</v>
      </c>
      <c r="M65" s="40">
        <v>3</v>
      </c>
      <c r="N65" s="40">
        <v>2</v>
      </c>
      <c r="O65" s="63">
        <f t="shared" si="11"/>
        <v>35</v>
      </c>
      <c r="P65" s="40">
        <v>5</v>
      </c>
      <c r="Q65" s="40">
        <v>1</v>
      </c>
      <c r="R65" s="40">
        <v>2</v>
      </c>
      <c r="S65" s="63">
        <f t="shared" si="12"/>
        <v>40</v>
      </c>
      <c r="T65" s="40">
        <v>3</v>
      </c>
      <c r="U65" s="40"/>
      <c r="V65" s="40"/>
      <c r="W65" s="63">
        <f t="shared" si="13"/>
        <v>15</v>
      </c>
      <c r="X65" s="29">
        <f t="shared" si="21"/>
        <v>6.6</v>
      </c>
      <c r="Y65" s="30">
        <f t="shared" si="22"/>
        <v>55</v>
      </c>
    </row>
    <row r="66" spans="1:25" x14ac:dyDescent="0.35">
      <c r="A66" s="35"/>
      <c r="B66" s="27" t="s">
        <v>99</v>
      </c>
      <c r="C66" s="19" t="s">
        <v>31</v>
      </c>
      <c r="D66" s="8">
        <v>9</v>
      </c>
      <c r="E66" s="8">
        <v>20</v>
      </c>
      <c r="F66" s="10">
        <f t="shared" si="20"/>
        <v>20</v>
      </c>
      <c r="G66" s="18" t="s">
        <v>95</v>
      </c>
      <c r="H66" s="52"/>
      <c r="I66" s="52"/>
      <c r="J66" s="52">
        <v>1</v>
      </c>
      <c r="K66" s="63">
        <f t="shared" si="10"/>
        <v>5</v>
      </c>
      <c r="L66" s="52">
        <v>2</v>
      </c>
      <c r="M66" s="52">
        <v>3</v>
      </c>
      <c r="N66" s="52">
        <v>3</v>
      </c>
      <c r="O66" s="63">
        <f t="shared" si="11"/>
        <v>40</v>
      </c>
      <c r="P66" s="52">
        <v>5</v>
      </c>
      <c r="Q66" s="52"/>
      <c r="R66" s="52">
        <v>2</v>
      </c>
      <c r="S66" s="63">
        <f t="shared" si="12"/>
        <v>35</v>
      </c>
      <c r="T66" s="52">
        <v>4</v>
      </c>
      <c r="U66" s="52"/>
      <c r="V66" s="52"/>
      <c r="W66" s="63">
        <f t="shared" si="13"/>
        <v>20</v>
      </c>
      <c r="X66" s="63">
        <f t="shared" si="21"/>
        <v>6.85</v>
      </c>
      <c r="Y66" s="63">
        <f t="shared" si="22"/>
        <v>55</v>
      </c>
    </row>
    <row r="67" spans="1:25" x14ac:dyDescent="0.35">
      <c r="A67" s="35"/>
      <c r="B67" s="27" t="s">
        <v>99</v>
      </c>
      <c r="C67" s="21" t="s">
        <v>24</v>
      </c>
      <c r="D67" s="8">
        <v>10</v>
      </c>
      <c r="E67" s="8">
        <v>13</v>
      </c>
      <c r="F67" s="10">
        <f t="shared" si="20"/>
        <v>13</v>
      </c>
      <c r="G67" s="84" t="s">
        <v>95</v>
      </c>
      <c r="H67" s="52"/>
      <c r="I67" s="52"/>
      <c r="J67" s="52"/>
      <c r="K67" s="63">
        <f t="shared" si="10"/>
        <v>0</v>
      </c>
      <c r="L67" s="52"/>
      <c r="M67" s="52">
        <v>2</v>
      </c>
      <c r="N67" s="52">
        <v>3</v>
      </c>
      <c r="O67" s="63">
        <f t="shared" si="11"/>
        <v>38.46153846153846</v>
      </c>
      <c r="P67" s="52">
        <v>4</v>
      </c>
      <c r="Q67" s="52"/>
      <c r="R67" s="52">
        <v>1</v>
      </c>
      <c r="S67" s="63">
        <f t="shared" si="12"/>
        <v>38.46153846153846</v>
      </c>
      <c r="T67" s="52">
        <v>3</v>
      </c>
      <c r="U67" s="52"/>
      <c r="V67" s="52"/>
      <c r="W67" s="63">
        <f t="shared" si="13"/>
        <v>23.076923076923077</v>
      </c>
      <c r="X67" s="12">
        <f t="shared" si="21"/>
        <v>7.3076923076923075</v>
      </c>
      <c r="Y67" s="12">
        <f t="shared" si="22"/>
        <v>61.538461538461533</v>
      </c>
    </row>
    <row r="68" spans="1:25" x14ac:dyDescent="0.35">
      <c r="A68" s="35"/>
      <c r="B68" s="27" t="s">
        <v>99</v>
      </c>
      <c r="C68" s="21" t="s">
        <v>27</v>
      </c>
      <c r="D68" s="8">
        <v>11</v>
      </c>
      <c r="E68" s="8">
        <v>13</v>
      </c>
      <c r="F68" s="10">
        <f t="shared" si="20"/>
        <v>13</v>
      </c>
      <c r="G68" s="84" t="s">
        <v>95</v>
      </c>
      <c r="H68" s="52"/>
      <c r="I68" s="52"/>
      <c r="J68" s="52"/>
      <c r="K68" s="63">
        <f t="shared" si="10"/>
        <v>0</v>
      </c>
      <c r="L68" s="52">
        <v>1</v>
      </c>
      <c r="M68" s="52">
        <v>3</v>
      </c>
      <c r="N68" s="52">
        <v>1</v>
      </c>
      <c r="O68" s="63">
        <f t="shared" si="11"/>
        <v>38.46153846153846</v>
      </c>
      <c r="P68" s="52">
        <v>4</v>
      </c>
      <c r="Q68" s="52">
        <v>2</v>
      </c>
      <c r="R68" s="52"/>
      <c r="S68" s="63">
        <f t="shared" si="12"/>
        <v>46.153846153846153</v>
      </c>
      <c r="T68" s="52">
        <v>2</v>
      </c>
      <c r="U68" s="52"/>
      <c r="V68" s="52"/>
      <c r="W68" s="63">
        <f t="shared" si="13"/>
        <v>15.384615384615385</v>
      </c>
      <c r="X68" s="12">
        <f t="shared" si="21"/>
        <v>6.8461538461538458</v>
      </c>
      <c r="Y68" s="12">
        <f t="shared" si="22"/>
        <v>61.53846153846154</v>
      </c>
    </row>
    <row r="69" spans="1:25" x14ac:dyDescent="0.35">
      <c r="A69" s="35"/>
      <c r="B69" s="97"/>
      <c r="C69" s="8"/>
      <c r="D69" s="8"/>
      <c r="E69" s="8"/>
      <c r="F69" s="10">
        <f t="shared" si="20"/>
        <v>0</v>
      </c>
      <c r="G69" s="97"/>
      <c r="H69" s="37"/>
      <c r="I69" s="37"/>
      <c r="J69" s="37"/>
      <c r="K69" s="63" t="e">
        <f t="shared" si="10"/>
        <v>#DIV/0!</v>
      </c>
      <c r="L69" s="52"/>
      <c r="M69" s="52"/>
      <c r="N69" s="52"/>
      <c r="O69" s="63" t="e">
        <f t="shared" si="11"/>
        <v>#DIV/0!</v>
      </c>
      <c r="P69" s="52"/>
      <c r="Q69" s="52"/>
      <c r="R69" s="52"/>
      <c r="S69" s="63" t="e">
        <f t="shared" si="12"/>
        <v>#DIV/0!</v>
      </c>
      <c r="T69" s="52"/>
      <c r="U69" s="52"/>
      <c r="V69" s="52"/>
      <c r="W69" s="63" t="e">
        <f t="shared" si="13"/>
        <v>#DIV/0!</v>
      </c>
      <c r="X69" s="60">
        <f>X68-X67</f>
        <v>-0.46153846153846168</v>
      </c>
      <c r="Y69" s="60">
        <f>Y68-Y67</f>
        <v>0</v>
      </c>
    </row>
    <row r="70" spans="1:25" x14ac:dyDescent="0.35">
      <c r="A70" s="35"/>
      <c r="B70" s="43" t="s">
        <v>97</v>
      </c>
      <c r="C70" s="44" t="s">
        <v>48</v>
      </c>
      <c r="D70" s="44">
        <v>7</v>
      </c>
      <c r="E70" s="44">
        <v>25</v>
      </c>
      <c r="F70" s="10">
        <f t="shared" si="20"/>
        <v>25</v>
      </c>
      <c r="G70" s="73" t="s">
        <v>101</v>
      </c>
      <c r="H70" s="62"/>
      <c r="I70" s="62">
        <v>3</v>
      </c>
      <c r="J70" s="62"/>
      <c r="K70" s="63">
        <f t="shared" si="10"/>
        <v>12</v>
      </c>
      <c r="L70" s="62">
        <v>1</v>
      </c>
      <c r="M70" s="62">
        <v>2</v>
      </c>
      <c r="N70" s="62">
        <v>4</v>
      </c>
      <c r="O70" s="63">
        <f t="shared" si="11"/>
        <v>28</v>
      </c>
      <c r="P70" s="62">
        <v>4</v>
      </c>
      <c r="Q70" s="62">
        <v>5</v>
      </c>
      <c r="R70" s="62">
        <v>4</v>
      </c>
      <c r="S70" s="63">
        <f t="shared" si="12"/>
        <v>52</v>
      </c>
      <c r="T70" s="62">
        <v>2</v>
      </c>
      <c r="U70" s="62"/>
      <c r="V70" s="62"/>
      <c r="W70" s="63">
        <f t="shared" si="13"/>
        <v>8</v>
      </c>
      <c r="X70" s="49">
        <f>((H70*1)+(I70*2)+(J70*3)+(L70*4)+(M70*5)+(N70*6)+(P70*7)+(Q70*8)+(R70*9)+(T70*10)+(U70*11)+(V70*12))/F70</f>
        <v>6.72</v>
      </c>
      <c r="Y70" s="50">
        <f>S70+W70</f>
        <v>60</v>
      </c>
    </row>
    <row r="71" spans="1:25" x14ac:dyDescent="0.35">
      <c r="A71" s="35"/>
      <c r="B71" s="6" t="s">
        <v>97</v>
      </c>
      <c r="C71" s="8" t="s">
        <v>46</v>
      </c>
      <c r="D71" s="8">
        <v>8</v>
      </c>
      <c r="E71" s="8">
        <v>25</v>
      </c>
      <c r="F71" s="10">
        <f t="shared" si="20"/>
        <v>24</v>
      </c>
      <c r="G71" s="97" t="s">
        <v>101</v>
      </c>
      <c r="H71" s="37"/>
      <c r="I71" s="37">
        <v>3</v>
      </c>
      <c r="J71" s="37"/>
      <c r="K71" s="63">
        <f t="shared" si="10"/>
        <v>12.5</v>
      </c>
      <c r="L71" s="52">
        <v>3</v>
      </c>
      <c r="M71" s="52">
        <v>1</v>
      </c>
      <c r="N71" s="52">
        <v>3</v>
      </c>
      <c r="O71" s="63">
        <f t="shared" si="11"/>
        <v>29.166666666666668</v>
      </c>
      <c r="P71" s="52">
        <v>5</v>
      </c>
      <c r="Q71" s="52">
        <v>1</v>
      </c>
      <c r="R71" s="52">
        <v>5</v>
      </c>
      <c r="S71" s="63">
        <f t="shared" si="12"/>
        <v>45.833333333333336</v>
      </c>
      <c r="T71" s="52">
        <v>3</v>
      </c>
      <c r="U71" s="52"/>
      <c r="V71" s="52"/>
      <c r="W71" s="63">
        <f t="shared" si="13"/>
        <v>12.5</v>
      </c>
      <c r="X71" s="53">
        <f>((H71*1)+(I71*2)+(J71*3)+(L71*4)+(M71*5)+(N71*6)+(P71*7)+(Q71*8)+(R71*9)+(T71*10)+(U71*11)+(V71*12))/F71</f>
        <v>6.625</v>
      </c>
      <c r="Y71" s="54">
        <f>S71+W71</f>
        <v>58.333333333333336</v>
      </c>
    </row>
    <row r="72" spans="1:25" x14ac:dyDescent="0.35">
      <c r="A72" s="35"/>
      <c r="B72" s="24" t="s">
        <v>97</v>
      </c>
      <c r="C72" s="26" t="s">
        <v>42</v>
      </c>
      <c r="D72" s="26">
        <v>9</v>
      </c>
      <c r="E72" s="26">
        <v>24</v>
      </c>
      <c r="F72" s="10">
        <f t="shared" si="20"/>
        <v>24</v>
      </c>
      <c r="G72" s="74" t="s">
        <v>101</v>
      </c>
      <c r="H72" s="40"/>
      <c r="I72" s="40">
        <v>3</v>
      </c>
      <c r="J72" s="40"/>
      <c r="K72" s="63">
        <f t="shared" si="10"/>
        <v>12.5</v>
      </c>
      <c r="L72" s="40">
        <v>2</v>
      </c>
      <c r="M72" s="40">
        <v>3</v>
      </c>
      <c r="N72" s="40">
        <v>3</v>
      </c>
      <c r="O72" s="63">
        <f t="shared" si="11"/>
        <v>33.333333333333336</v>
      </c>
      <c r="P72" s="40">
        <v>5</v>
      </c>
      <c r="Q72" s="40">
        <v>2</v>
      </c>
      <c r="R72" s="40">
        <v>4</v>
      </c>
      <c r="S72" s="63">
        <f t="shared" si="12"/>
        <v>45.833333333333336</v>
      </c>
      <c r="T72" s="40">
        <v>2</v>
      </c>
      <c r="U72" s="40"/>
      <c r="V72" s="40"/>
      <c r="W72" s="63">
        <f t="shared" si="13"/>
        <v>8.3333333333333339</v>
      </c>
      <c r="X72" s="29">
        <f>((H72*1)+(I72*2)+(J72*3)+(L72*4)+(M72*5)+(N72*6)+(P72*7)+(Q72*8)+(R72*9)+(T72*10)+(U72*11)+(V72*12))/F72</f>
        <v>6.416666666666667</v>
      </c>
      <c r="Y72" s="30">
        <f>S72+W72</f>
        <v>54.166666666666671</v>
      </c>
    </row>
    <row r="73" spans="1:25" x14ac:dyDescent="0.35">
      <c r="A73" s="35"/>
      <c r="B73" s="24" t="s">
        <v>97</v>
      </c>
      <c r="C73" s="19" t="s">
        <v>31</v>
      </c>
      <c r="D73" s="8">
        <v>10</v>
      </c>
      <c r="E73" s="8">
        <v>15</v>
      </c>
      <c r="F73" s="10">
        <f t="shared" si="20"/>
        <v>15</v>
      </c>
      <c r="G73" s="18" t="s">
        <v>95</v>
      </c>
      <c r="H73" s="52">
        <v>2</v>
      </c>
      <c r="I73" s="52"/>
      <c r="J73" s="52">
        <v>1</v>
      </c>
      <c r="K73" s="63">
        <f t="shared" si="10"/>
        <v>20</v>
      </c>
      <c r="L73" s="52"/>
      <c r="M73" s="52"/>
      <c r="N73" s="52">
        <v>2</v>
      </c>
      <c r="O73" s="63">
        <f t="shared" si="11"/>
        <v>13.333333333333334</v>
      </c>
      <c r="P73" s="52">
        <v>5</v>
      </c>
      <c r="Q73" s="52">
        <v>1</v>
      </c>
      <c r="R73" s="52">
        <v>3</v>
      </c>
      <c r="S73" s="63">
        <f t="shared" si="12"/>
        <v>60</v>
      </c>
      <c r="T73" s="52">
        <v>1</v>
      </c>
      <c r="U73" s="52"/>
      <c r="V73" s="52"/>
      <c r="W73" s="63">
        <f t="shared" si="13"/>
        <v>6.666666666666667</v>
      </c>
      <c r="X73" s="63">
        <f>((H73*1)+(I73*2)+(J73*3)+(L73*4)+(M73*5)+(N73*6)+(P73*7)+(Q73*8)+(R73*9)+(T73*10)+(U73*11)+(V73*12))/F73</f>
        <v>6.4666666666666668</v>
      </c>
      <c r="Y73" s="63">
        <f>S73+W73</f>
        <v>66.666666666666671</v>
      </c>
    </row>
    <row r="74" spans="1:25" x14ac:dyDescent="0.35">
      <c r="A74" s="35"/>
      <c r="B74" s="24" t="s">
        <v>97</v>
      </c>
      <c r="C74" s="21" t="s">
        <v>24</v>
      </c>
      <c r="D74" s="8">
        <v>11</v>
      </c>
      <c r="E74" s="8">
        <v>13</v>
      </c>
      <c r="F74" s="10">
        <f t="shared" si="20"/>
        <v>13</v>
      </c>
      <c r="G74" s="84" t="s">
        <v>95</v>
      </c>
      <c r="H74" s="52"/>
      <c r="I74" s="52">
        <v>1</v>
      </c>
      <c r="J74" s="52"/>
      <c r="K74" s="63">
        <f t="shared" si="10"/>
        <v>7.6923076923076925</v>
      </c>
      <c r="L74" s="52"/>
      <c r="M74" s="52">
        <v>1</v>
      </c>
      <c r="N74" s="52"/>
      <c r="O74" s="63">
        <f t="shared" si="11"/>
        <v>7.6923076923076925</v>
      </c>
      <c r="P74" s="52">
        <v>5</v>
      </c>
      <c r="Q74" s="52">
        <v>3</v>
      </c>
      <c r="R74" s="52">
        <v>3</v>
      </c>
      <c r="S74" s="63">
        <f t="shared" si="12"/>
        <v>84.615384615384613</v>
      </c>
      <c r="T74" s="52"/>
      <c r="U74" s="52"/>
      <c r="V74" s="52"/>
      <c r="W74" s="63">
        <f t="shared" si="13"/>
        <v>0</v>
      </c>
      <c r="X74" s="12">
        <f>((H74*1)+(I74*2)+(J74*3)+(L74*4)+(M74*5)+(N74*6)+(P74*7)+(Q74*8)+(R74*9)+(T74*10)+(U74*11)+(V74*12))/F74</f>
        <v>7.1538461538461542</v>
      </c>
      <c r="Y74" s="12">
        <f>S74+W74</f>
        <v>84.615384615384613</v>
      </c>
    </row>
    <row r="75" spans="1:25" x14ac:dyDescent="0.35">
      <c r="A75" s="35"/>
      <c r="B75" s="97"/>
      <c r="C75" s="8"/>
      <c r="D75" s="8"/>
      <c r="E75" s="8"/>
      <c r="F75" s="10">
        <f t="shared" si="20"/>
        <v>0</v>
      </c>
      <c r="G75" s="97"/>
      <c r="H75" s="37"/>
      <c r="I75" s="37"/>
      <c r="J75" s="37"/>
      <c r="K75" s="63" t="e">
        <f t="shared" si="10"/>
        <v>#DIV/0!</v>
      </c>
      <c r="L75" s="52"/>
      <c r="M75" s="52"/>
      <c r="N75" s="52"/>
      <c r="O75" s="63" t="e">
        <f t="shared" si="11"/>
        <v>#DIV/0!</v>
      </c>
      <c r="P75" s="52"/>
      <c r="Q75" s="52"/>
      <c r="R75" s="52"/>
      <c r="S75" s="63" t="e">
        <f t="shared" si="12"/>
        <v>#DIV/0!</v>
      </c>
      <c r="T75" s="52"/>
      <c r="U75" s="52"/>
      <c r="V75" s="52"/>
      <c r="W75" s="63" t="e">
        <f t="shared" si="13"/>
        <v>#DIV/0!</v>
      </c>
      <c r="X75" s="60">
        <f>X74-X73</f>
        <v>0.6871794871794874</v>
      </c>
      <c r="Y75" s="60">
        <f>Y74-Y73</f>
        <v>17.948717948717942</v>
      </c>
    </row>
    <row r="76" spans="1:25" x14ac:dyDescent="0.35">
      <c r="A76" s="35"/>
      <c r="B76" s="43" t="s">
        <v>97</v>
      </c>
      <c r="C76" s="44" t="s">
        <v>48</v>
      </c>
      <c r="D76" s="44">
        <v>8</v>
      </c>
      <c r="E76" s="44">
        <v>16</v>
      </c>
      <c r="F76" s="10">
        <f t="shared" si="20"/>
        <v>16</v>
      </c>
      <c r="G76" s="73" t="s">
        <v>101</v>
      </c>
      <c r="H76" s="62"/>
      <c r="I76" s="62"/>
      <c r="J76" s="62">
        <v>1</v>
      </c>
      <c r="K76" s="63">
        <f t="shared" ref="K76:K82" si="23">SUM(H76:J76)*100/F76</f>
        <v>6.25</v>
      </c>
      <c r="L76" s="62"/>
      <c r="M76" s="62">
        <v>1</v>
      </c>
      <c r="N76" s="62">
        <v>4</v>
      </c>
      <c r="O76" s="63">
        <f t="shared" ref="O76:O82" si="24">SUM(L76:N76)*100/F76</f>
        <v>31.25</v>
      </c>
      <c r="P76" s="62">
        <v>1</v>
      </c>
      <c r="Q76" s="62">
        <v>4</v>
      </c>
      <c r="R76" s="62">
        <v>3</v>
      </c>
      <c r="S76" s="63">
        <f t="shared" ref="S76:S82" si="25">SUM(P76:R76)*100/F76</f>
        <v>50</v>
      </c>
      <c r="T76" s="62">
        <v>2</v>
      </c>
      <c r="U76" s="62"/>
      <c r="V76" s="62"/>
      <c r="W76" s="63">
        <f t="shared" ref="W76:W82" si="26">SUM(T76:V76)*100/F76</f>
        <v>12.5</v>
      </c>
      <c r="X76" s="49">
        <f>((H76*1)+(I76*2)+(J76*3)+(L76*4)+(M76*5)+(N76*6)+(P76*7)+(Q76*8)+(R76*9)+(T76*10)+(U76*11)+(V76*12))/F76</f>
        <v>7.375</v>
      </c>
      <c r="Y76" s="50">
        <f>S76+W76</f>
        <v>62.5</v>
      </c>
    </row>
    <row r="77" spans="1:25" x14ac:dyDescent="0.35">
      <c r="A77" s="35"/>
      <c r="B77" s="36" t="s">
        <v>97</v>
      </c>
      <c r="C77" s="8" t="s">
        <v>46</v>
      </c>
      <c r="D77" s="8">
        <v>9</v>
      </c>
      <c r="E77" s="8">
        <v>17</v>
      </c>
      <c r="F77" s="10">
        <f t="shared" si="20"/>
        <v>16</v>
      </c>
      <c r="G77" s="97" t="s">
        <v>101</v>
      </c>
      <c r="H77" s="37"/>
      <c r="I77" s="37"/>
      <c r="J77" s="37">
        <v>1</v>
      </c>
      <c r="K77" s="63">
        <f t="shared" si="23"/>
        <v>6.25</v>
      </c>
      <c r="L77" s="52"/>
      <c r="M77" s="52">
        <v>3</v>
      </c>
      <c r="N77" s="52">
        <v>3</v>
      </c>
      <c r="O77" s="63">
        <f t="shared" si="24"/>
        <v>37.5</v>
      </c>
      <c r="P77" s="52">
        <v>4</v>
      </c>
      <c r="Q77" s="52">
        <v>1</v>
      </c>
      <c r="R77" s="52">
        <v>3</v>
      </c>
      <c r="S77" s="63">
        <f t="shared" si="25"/>
        <v>50</v>
      </c>
      <c r="T77" s="52">
        <v>1</v>
      </c>
      <c r="U77" s="52"/>
      <c r="V77" s="52"/>
      <c r="W77" s="63">
        <f t="shared" si="26"/>
        <v>6.25</v>
      </c>
      <c r="X77" s="53">
        <f>((H77*1)+(I77*2)+(J77*3)+(L77*4)+(M77*5)+(N77*6)+(P77*7)+(Q77*8)+(R77*9)+(T77*10)+(U77*11)+(V77*12))/F77</f>
        <v>6.8125</v>
      </c>
      <c r="Y77" s="54">
        <f>S77+W77</f>
        <v>56.25</v>
      </c>
    </row>
    <row r="78" spans="1:25" x14ac:dyDescent="0.35">
      <c r="A78" s="35"/>
      <c r="B78" s="27" t="s">
        <v>97</v>
      </c>
      <c r="C78" s="26" t="s">
        <v>42</v>
      </c>
      <c r="D78" s="26">
        <v>10</v>
      </c>
      <c r="E78" s="26">
        <v>9</v>
      </c>
      <c r="F78" s="10">
        <f t="shared" si="20"/>
        <v>9</v>
      </c>
      <c r="G78" s="74" t="s">
        <v>101</v>
      </c>
      <c r="H78" s="40"/>
      <c r="I78" s="40">
        <v>1</v>
      </c>
      <c r="J78" s="40"/>
      <c r="K78" s="63">
        <f t="shared" si="23"/>
        <v>11.111111111111111</v>
      </c>
      <c r="L78" s="40"/>
      <c r="M78" s="40"/>
      <c r="N78" s="40">
        <v>2</v>
      </c>
      <c r="O78" s="63">
        <f t="shared" si="24"/>
        <v>22.222222222222221</v>
      </c>
      <c r="P78" s="40">
        <v>1</v>
      </c>
      <c r="Q78" s="40">
        <v>4</v>
      </c>
      <c r="R78" s="40"/>
      <c r="S78" s="63">
        <f t="shared" si="25"/>
        <v>55.555555555555557</v>
      </c>
      <c r="T78" s="40">
        <v>1</v>
      </c>
      <c r="U78" s="40"/>
      <c r="V78" s="40"/>
      <c r="W78" s="63">
        <f t="shared" si="26"/>
        <v>11.111111111111111</v>
      </c>
      <c r="X78" s="29">
        <f>((H78*1)+(I78*2)+(J78*3)+(L78*4)+(M78*5)+(N78*6)+(P78*7)+(Q78*8)+(R78*9)+(T78*10)+(U78*11)+(V78*12))/F78</f>
        <v>7</v>
      </c>
      <c r="Y78" s="30">
        <f>S78+W78</f>
        <v>66.666666666666671</v>
      </c>
    </row>
    <row r="79" spans="1:25" x14ac:dyDescent="0.35">
      <c r="A79" s="35"/>
      <c r="B79" s="27" t="s">
        <v>97</v>
      </c>
      <c r="C79" s="19" t="s">
        <v>31</v>
      </c>
      <c r="D79" s="8">
        <v>11</v>
      </c>
      <c r="E79" s="8">
        <v>8</v>
      </c>
      <c r="F79" s="10">
        <f t="shared" si="20"/>
        <v>8</v>
      </c>
      <c r="G79" s="18" t="s">
        <v>95</v>
      </c>
      <c r="H79" s="52"/>
      <c r="I79" s="52"/>
      <c r="J79" s="52"/>
      <c r="K79" s="63">
        <f t="shared" si="23"/>
        <v>0</v>
      </c>
      <c r="L79" s="52"/>
      <c r="M79" s="52">
        <v>1</v>
      </c>
      <c r="N79" s="52">
        <v>1</v>
      </c>
      <c r="O79" s="63">
        <f t="shared" si="24"/>
        <v>25</v>
      </c>
      <c r="P79" s="52">
        <v>4</v>
      </c>
      <c r="Q79" s="52"/>
      <c r="R79" s="52">
        <v>2</v>
      </c>
      <c r="S79" s="63">
        <f t="shared" si="25"/>
        <v>75</v>
      </c>
      <c r="T79" s="52"/>
      <c r="U79" s="52"/>
      <c r="V79" s="52"/>
      <c r="W79" s="63">
        <f t="shared" si="26"/>
        <v>0</v>
      </c>
      <c r="X79" s="63">
        <f>((H79*1)+(I79*2)+(J79*3)+(L79*4)+(M79*5)+(N79*6)+(P79*7)+(Q79*8)+(R79*9)+(T79*10)+(U79*11)+(V79*12))/F79</f>
        <v>7.125</v>
      </c>
      <c r="Y79" s="63">
        <f>S79+W79</f>
        <v>75</v>
      </c>
    </row>
    <row r="80" spans="1:25" x14ac:dyDescent="0.35">
      <c r="A80" s="35"/>
      <c r="B80" s="97"/>
      <c r="C80" s="8"/>
      <c r="D80" s="8"/>
      <c r="E80" s="8"/>
      <c r="F80" s="10">
        <f t="shared" si="20"/>
        <v>0</v>
      </c>
      <c r="G80" s="97"/>
      <c r="H80" s="37"/>
      <c r="I80" s="37"/>
      <c r="J80" s="37"/>
      <c r="K80" s="63" t="e">
        <f t="shared" si="23"/>
        <v>#DIV/0!</v>
      </c>
      <c r="L80" s="52"/>
      <c r="M80" s="52"/>
      <c r="N80" s="52"/>
      <c r="O80" s="63" t="e">
        <f t="shared" si="24"/>
        <v>#DIV/0!</v>
      </c>
      <c r="P80" s="52"/>
      <c r="Q80" s="52"/>
      <c r="R80" s="52"/>
      <c r="S80" s="63" t="e">
        <f t="shared" si="25"/>
        <v>#DIV/0!</v>
      </c>
      <c r="T80" s="52"/>
      <c r="U80" s="52"/>
      <c r="V80" s="52"/>
      <c r="W80" s="63" t="e">
        <f t="shared" si="26"/>
        <v>#DIV/0!</v>
      </c>
      <c r="X80" s="60">
        <f>X79-X78</f>
        <v>0.125</v>
      </c>
      <c r="Y80" s="60">
        <f>Y79-Y78</f>
        <v>8.3333333333333286</v>
      </c>
    </row>
    <row r="81" spans="1:25" x14ac:dyDescent="0.35">
      <c r="A81" s="35"/>
      <c r="B81" s="36"/>
      <c r="C81" s="19" t="s">
        <v>31</v>
      </c>
      <c r="D81" s="8"/>
      <c r="E81" s="8"/>
      <c r="F81" s="10">
        <f t="shared" si="20"/>
        <v>0</v>
      </c>
      <c r="G81" s="18" t="s">
        <v>95</v>
      </c>
      <c r="H81" s="37"/>
      <c r="I81" s="37"/>
      <c r="J81" s="37"/>
      <c r="K81" s="63" t="e">
        <f t="shared" si="23"/>
        <v>#DIV/0!</v>
      </c>
      <c r="L81" s="52"/>
      <c r="M81" s="52"/>
      <c r="N81" s="52"/>
      <c r="O81" s="63" t="e">
        <f t="shared" si="24"/>
        <v>#DIV/0!</v>
      </c>
      <c r="P81" s="52"/>
      <c r="Q81" s="52"/>
      <c r="R81" s="52"/>
      <c r="S81" s="63" t="e">
        <f t="shared" si="25"/>
        <v>#DIV/0!</v>
      </c>
      <c r="T81" s="52"/>
      <c r="U81" s="52"/>
      <c r="V81" s="52"/>
      <c r="W81" s="63" t="e">
        <f t="shared" si="26"/>
        <v>#DIV/0!</v>
      </c>
      <c r="X81" s="56">
        <f>AVERAGE(X79,X73,X66,X58,X50,X42,X34,X27,X21,X16)</f>
        <v>7.1993476898768662</v>
      </c>
      <c r="Y81" s="56">
        <f>AVERAGE(Y79,Y73,Y66,Y58,Y50,Y42,Y34,Y27,Y21,Y16)</f>
        <v>65.393252152119416</v>
      </c>
    </row>
    <row r="82" spans="1:25" x14ac:dyDescent="0.35">
      <c r="A82" s="35"/>
      <c r="B82" s="36"/>
      <c r="C82" s="21" t="s">
        <v>24</v>
      </c>
      <c r="D82" s="8"/>
      <c r="E82" s="8"/>
      <c r="F82" s="10">
        <f t="shared" si="20"/>
        <v>0</v>
      </c>
      <c r="G82" s="84" t="s">
        <v>95</v>
      </c>
      <c r="H82" s="37"/>
      <c r="I82" s="37"/>
      <c r="J82" s="37"/>
      <c r="K82" s="63" t="e">
        <f t="shared" si="23"/>
        <v>#DIV/0!</v>
      </c>
      <c r="L82" s="52"/>
      <c r="M82" s="52"/>
      <c r="N82" s="52"/>
      <c r="O82" s="63" t="e">
        <f t="shared" si="24"/>
        <v>#DIV/0!</v>
      </c>
      <c r="P82" s="52"/>
      <c r="Q82" s="52"/>
      <c r="R82" s="52"/>
      <c r="S82" s="63" t="e">
        <f t="shared" si="25"/>
        <v>#DIV/0!</v>
      </c>
      <c r="T82" s="52"/>
      <c r="U82" s="52"/>
      <c r="V82" s="52"/>
      <c r="W82" s="63" t="e">
        <f t="shared" si="26"/>
        <v>#DIV/0!</v>
      </c>
      <c r="X82" s="58">
        <f t="shared" ref="X82:Y84" si="27">AVERAGE(X74,X67,X59,X51,X43,X35,X28,X22,X17,X12)</f>
        <v>7.2492445578830011</v>
      </c>
      <c r="Y82" s="58">
        <f t="shared" si="27"/>
        <v>63.212156645795083</v>
      </c>
    </row>
    <row r="83" spans="1:25" x14ac:dyDescent="0.35">
      <c r="A83" s="35"/>
      <c r="B83" s="36"/>
      <c r="C83" s="21" t="s">
        <v>27</v>
      </c>
      <c r="D83" s="8"/>
      <c r="E83" s="8"/>
      <c r="F83" s="10"/>
      <c r="G83" s="84" t="s">
        <v>95</v>
      </c>
      <c r="H83" s="37"/>
      <c r="I83" s="37"/>
      <c r="J83" s="37"/>
      <c r="K83" s="63"/>
      <c r="L83" s="52"/>
      <c r="M83" s="52"/>
      <c r="N83" s="52"/>
      <c r="O83" s="63"/>
      <c r="P83" s="52"/>
      <c r="Q83" s="52"/>
      <c r="R83" s="52"/>
      <c r="S83" s="63"/>
      <c r="T83" s="52"/>
      <c r="U83" s="52"/>
      <c r="V83" s="52"/>
      <c r="W83" s="63"/>
      <c r="X83" s="58">
        <f t="shared" si="27"/>
        <v>6.2979208472686734</v>
      </c>
      <c r="Y83" s="58">
        <f t="shared" si="27"/>
        <v>54.2445453097627</v>
      </c>
    </row>
    <row r="84" spans="1:25" x14ac:dyDescent="0.35">
      <c r="A84" s="35"/>
      <c r="B84" s="36"/>
      <c r="C84" s="21" t="s">
        <v>29</v>
      </c>
      <c r="D84" s="8"/>
      <c r="E84" s="8"/>
      <c r="F84" s="10"/>
      <c r="G84" s="84" t="s">
        <v>95</v>
      </c>
      <c r="H84" s="37"/>
      <c r="I84" s="37"/>
      <c r="J84" s="37"/>
      <c r="K84" s="63"/>
      <c r="L84" s="52"/>
      <c r="M84" s="52"/>
      <c r="N84" s="52"/>
      <c r="O84" s="63"/>
      <c r="P84" s="52"/>
      <c r="Q84" s="52"/>
      <c r="R84" s="52"/>
      <c r="S84" s="63"/>
      <c r="T84" s="52"/>
      <c r="U84" s="52"/>
      <c r="V84" s="52"/>
      <c r="W84" s="63"/>
      <c r="X84" s="58">
        <f t="shared" si="27"/>
        <v>6.0758239453147933</v>
      </c>
      <c r="Y84" s="58">
        <f t="shared" si="27"/>
        <v>53.807472276007744</v>
      </c>
    </row>
    <row r="85" spans="1:25" x14ac:dyDescent="0.35">
      <c r="A85" s="35"/>
      <c r="B85" s="36"/>
      <c r="C85" s="8"/>
      <c r="D85" s="8"/>
      <c r="E85" s="8"/>
      <c r="F85" s="10">
        <f>H85+I85+J85+L85+M85+N85+P85+Q85+R85+T85+U85+V85</f>
        <v>0</v>
      </c>
      <c r="G85" s="97"/>
      <c r="H85" s="37"/>
      <c r="I85" s="37"/>
      <c r="J85" s="37"/>
      <c r="K85" s="63" t="e">
        <f t="shared" ref="K85:K116" si="28">SUM(H85:J85)*100/F85</f>
        <v>#DIV/0!</v>
      </c>
      <c r="L85" s="52"/>
      <c r="M85" s="52"/>
      <c r="N85" s="52"/>
      <c r="O85" s="63" t="e">
        <f t="shared" ref="O85:O116" si="29">SUM(L85:N85)*100/F85</f>
        <v>#DIV/0!</v>
      </c>
      <c r="P85" s="52"/>
      <c r="Q85" s="52"/>
      <c r="R85" s="52"/>
      <c r="S85" s="63" t="e">
        <f t="shared" ref="S85:S116" si="30">SUM(P85:R85)*100/F85</f>
        <v>#DIV/0!</v>
      </c>
      <c r="T85" s="52"/>
      <c r="U85" s="52"/>
      <c r="V85" s="52"/>
      <c r="W85" s="63" t="e">
        <f t="shared" ref="W85:W116" si="31">SUM(T85:V85)*100/F85</f>
        <v>#DIV/0!</v>
      </c>
      <c r="X85" s="60">
        <f>X84-X83</f>
        <v>-0.2220969019538801</v>
      </c>
      <c r="Y85" s="60">
        <f>Y84-Y83</f>
        <v>-0.43707303375495599</v>
      </c>
    </row>
    <row r="86" spans="1:25" x14ac:dyDescent="0.35">
      <c r="A86" s="35"/>
      <c r="B86" s="42" t="s">
        <v>81</v>
      </c>
      <c r="C86" s="21" t="s">
        <v>24</v>
      </c>
      <c r="D86" s="8">
        <v>3</v>
      </c>
      <c r="E86" s="8">
        <v>20</v>
      </c>
      <c r="F86" s="10">
        <f>H86+I86+J86+L86+M86+N86+P86+Q86+R86+T86+U86+V86</f>
        <v>20</v>
      </c>
      <c r="G86" s="76" t="s">
        <v>105</v>
      </c>
      <c r="H86" s="37"/>
      <c r="I86" s="37"/>
      <c r="J86" s="37"/>
      <c r="K86" s="63">
        <f t="shared" si="28"/>
        <v>0</v>
      </c>
      <c r="L86" s="52">
        <v>1</v>
      </c>
      <c r="M86" s="52">
        <v>2</v>
      </c>
      <c r="N86" s="52">
        <v>1</v>
      </c>
      <c r="O86" s="63">
        <f t="shared" si="29"/>
        <v>20</v>
      </c>
      <c r="P86" s="52">
        <v>2</v>
      </c>
      <c r="Q86" s="52">
        <v>4</v>
      </c>
      <c r="R86" s="52">
        <v>5</v>
      </c>
      <c r="S86" s="63">
        <f t="shared" si="30"/>
        <v>55</v>
      </c>
      <c r="T86" s="52">
        <v>4</v>
      </c>
      <c r="U86" s="52">
        <v>1</v>
      </c>
      <c r="V86" s="52"/>
      <c r="W86" s="63">
        <f t="shared" si="31"/>
        <v>25</v>
      </c>
      <c r="X86" s="12">
        <f>((H86*1)+(I86*2)+(J86*3)+(L86*4)+(M86*5)+(N86*6)+(P86*7)+(Q86*8)+(R86*9)+(T86*10)+(U86*11)+(V86*12))/F86</f>
        <v>8.1</v>
      </c>
      <c r="Y86" s="12">
        <f>S86+W86</f>
        <v>80</v>
      </c>
    </row>
    <row r="87" spans="1:25" x14ac:dyDescent="0.35">
      <c r="A87" s="35"/>
      <c r="B87" s="42" t="s">
        <v>34</v>
      </c>
      <c r="C87" s="21" t="s">
        <v>27</v>
      </c>
      <c r="D87" s="8">
        <v>4</v>
      </c>
      <c r="E87" s="8">
        <v>21</v>
      </c>
      <c r="F87" s="10">
        <f>H87+I87+J87+L87+M87+N87+P87+Q87+R87+T87+U87+V87</f>
        <v>21</v>
      </c>
      <c r="G87" s="76" t="s">
        <v>106</v>
      </c>
      <c r="H87" s="37">
        <v>1</v>
      </c>
      <c r="I87" s="37"/>
      <c r="J87" s="37"/>
      <c r="K87" s="63">
        <f t="shared" si="28"/>
        <v>4.7619047619047619</v>
      </c>
      <c r="L87" s="52">
        <v>3</v>
      </c>
      <c r="M87" s="52"/>
      <c r="N87" s="52">
        <v>3</v>
      </c>
      <c r="O87" s="63">
        <f t="shared" si="29"/>
        <v>28.571428571428573</v>
      </c>
      <c r="P87" s="52">
        <v>2</v>
      </c>
      <c r="Q87" s="52">
        <v>1</v>
      </c>
      <c r="R87" s="52">
        <v>4</v>
      </c>
      <c r="S87" s="63">
        <f t="shared" si="30"/>
        <v>33.333333333333336</v>
      </c>
      <c r="T87" s="52">
        <v>5</v>
      </c>
      <c r="U87" s="52">
        <v>2</v>
      </c>
      <c r="V87" s="52"/>
      <c r="W87" s="63">
        <f t="shared" si="31"/>
        <v>33.333333333333336</v>
      </c>
      <c r="X87" s="12">
        <f>((H87*1)+(I87*2)+(J87*3)+(L87*4)+(M87*5)+(N87*6)+(P87*7)+(Q87*8)+(R87*9)+(T87*10)+(U87*11)+(V87*12))/F87</f>
        <v>7.666666666666667</v>
      </c>
      <c r="Y87" s="12">
        <f>S87+W87</f>
        <v>66.666666666666671</v>
      </c>
    </row>
    <row r="88" spans="1:25" x14ac:dyDescent="0.35">
      <c r="A88" s="35"/>
      <c r="B88" s="42" t="s">
        <v>96</v>
      </c>
      <c r="C88" s="21" t="s">
        <v>29</v>
      </c>
      <c r="D88" s="8">
        <v>5</v>
      </c>
      <c r="E88" s="8">
        <v>23</v>
      </c>
      <c r="F88" s="10">
        <v>23</v>
      </c>
      <c r="G88" s="76" t="s">
        <v>107</v>
      </c>
      <c r="H88" s="37"/>
      <c r="I88" s="37"/>
      <c r="J88" s="37">
        <v>2</v>
      </c>
      <c r="K88" s="63">
        <f t="shared" si="28"/>
        <v>8.695652173913043</v>
      </c>
      <c r="L88" s="52">
        <v>3</v>
      </c>
      <c r="M88" s="52">
        <v>1</v>
      </c>
      <c r="N88" s="52">
        <v>3</v>
      </c>
      <c r="O88" s="63">
        <f t="shared" si="29"/>
        <v>30.434782608695652</v>
      </c>
      <c r="P88" s="52">
        <v>4</v>
      </c>
      <c r="Q88" s="52">
        <v>3</v>
      </c>
      <c r="R88" s="52">
        <v>3</v>
      </c>
      <c r="S88" s="63">
        <f t="shared" si="30"/>
        <v>43.478260869565219</v>
      </c>
      <c r="T88" s="52">
        <v>2</v>
      </c>
      <c r="U88" s="52">
        <v>2</v>
      </c>
      <c r="V88" s="52"/>
      <c r="W88" s="63">
        <f t="shared" si="31"/>
        <v>17.391304347826086</v>
      </c>
      <c r="X88" s="12">
        <f>((H88*1)+(I88*2)+(J88*3)+(L88*4)+(M88*5)+(N88*6)+(P88*7)+(Q88*8)+(R88*9)+(T88*10)+(U88*11)+(V88*12))/F88</f>
        <v>7.0434782608695654</v>
      </c>
      <c r="Y88" s="12">
        <f>S88+W88</f>
        <v>60.869565217391305</v>
      </c>
    </row>
    <row r="89" spans="1:25" x14ac:dyDescent="0.35">
      <c r="A89" s="35"/>
      <c r="B89" s="41"/>
      <c r="C89" s="15"/>
      <c r="D89" s="15"/>
      <c r="E89" s="15"/>
      <c r="F89" s="10">
        <f>H89+I89+J89+L89+M89+N89+P89+Q89+R89+T89+U89+V89</f>
        <v>0</v>
      </c>
      <c r="G89" s="75"/>
      <c r="H89" s="37"/>
      <c r="I89" s="37"/>
      <c r="J89" s="37"/>
      <c r="K89" s="63" t="e">
        <f t="shared" si="28"/>
        <v>#DIV/0!</v>
      </c>
      <c r="L89" s="37"/>
      <c r="M89" s="37"/>
      <c r="N89" s="37"/>
      <c r="O89" s="63" t="e">
        <f t="shared" si="29"/>
        <v>#DIV/0!</v>
      </c>
      <c r="P89" s="37"/>
      <c r="Q89" s="37"/>
      <c r="R89" s="37"/>
      <c r="S89" s="63" t="e">
        <f t="shared" si="30"/>
        <v>#DIV/0!</v>
      </c>
      <c r="T89" s="37"/>
      <c r="U89" s="37"/>
      <c r="V89" s="37"/>
      <c r="W89" s="63" t="e">
        <f t="shared" si="31"/>
        <v>#DIV/0!</v>
      </c>
      <c r="X89" s="60">
        <f>X88-X87</f>
        <v>-0.62318840579710155</v>
      </c>
      <c r="Y89" s="60">
        <f>Y88-Y87</f>
        <v>-5.7971014492753667</v>
      </c>
    </row>
    <row r="90" spans="1:25" x14ac:dyDescent="0.35">
      <c r="A90" s="35"/>
      <c r="B90" s="42" t="s">
        <v>108</v>
      </c>
      <c r="C90" s="19" t="s">
        <v>31</v>
      </c>
      <c r="D90" s="19" t="s">
        <v>32</v>
      </c>
      <c r="E90" s="19">
        <v>14</v>
      </c>
      <c r="F90" s="10">
        <f>H90+I90+J90+L90+M90+N90+P90+Q90+R90+T90+U90+V90</f>
        <v>14</v>
      </c>
      <c r="G90" s="105" t="s">
        <v>105</v>
      </c>
      <c r="H90" s="99"/>
      <c r="I90" s="99"/>
      <c r="J90" s="99"/>
      <c r="K90" s="63">
        <f t="shared" si="28"/>
        <v>0</v>
      </c>
      <c r="L90" s="99"/>
      <c r="M90" s="99"/>
      <c r="N90" s="99">
        <v>1</v>
      </c>
      <c r="O90" s="63">
        <f t="shared" si="29"/>
        <v>7.1428571428571432</v>
      </c>
      <c r="P90" s="99">
        <v>2</v>
      </c>
      <c r="Q90" s="99"/>
      <c r="R90" s="99">
        <v>3</v>
      </c>
      <c r="S90" s="63">
        <f t="shared" si="30"/>
        <v>35.714285714285715</v>
      </c>
      <c r="T90" s="99">
        <v>2</v>
      </c>
      <c r="U90" s="99">
        <v>5</v>
      </c>
      <c r="V90" s="99">
        <v>1</v>
      </c>
      <c r="W90" s="63">
        <f t="shared" si="31"/>
        <v>57.142857142857146</v>
      </c>
      <c r="X90" s="63">
        <f>((H90*1)+(I90*2)+(J90*3)+(L90*4)+(M90*5)+(N90*6)+(P90*7)+(Q90*8)+(R90*9)+(T90*10)+(U90*11)+(V90*12))/F90</f>
        <v>9.5714285714285712</v>
      </c>
      <c r="Y90" s="63">
        <f>S90+W90</f>
        <v>92.857142857142861</v>
      </c>
    </row>
    <row r="91" spans="1:25" x14ac:dyDescent="0.35">
      <c r="A91" s="35"/>
      <c r="B91" s="42" t="s">
        <v>108</v>
      </c>
      <c r="C91" s="21" t="s">
        <v>24</v>
      </c>
      <c r="D91" s="19" t="s">
        <v>33</v>
      </c>
      <c r="E91" s="19">
        <v>14</v>
      </c>
      <c r="F91" s="10">
        <f>H91+I91+J91+L91+M91+N91+P91+Q91+R91+T91+U91+V91</f>
        <v>14</v>
      </c>
      <c r="G91" s="76" t="s">
        <v>105</v>
      </c>
      <c r="H91" s="99"/>
      <c r="I91" s="99"/>
      <c r="J91" s="99"/>
      <c r="K91" s="63">
        <f t="shared" si="28"/>
        <v>0</v>
      </c>
      <c r="L91" s="99">
        <v>1</v>
      </c>
      <c r="M91" s="99"/>
      <c r="N91" s="99">
        <v>2</v>
      </c>
      <c r="O91" s="63">
        <f t="shared" si="29"/>
        <v>21.428571428571427</v>
      </c>
      <c r="P91" s="99"/>
      <c r="Q91" s="99">
        <v>1</v>
      </c>
      <c r="R91" s="99">
        <v>2</v>
      </c>
      <c r="S91" s="63">
        <f t="shared" si="30"/>
        <v>21.428571428571427</v>
      </c>
      <c r="T91" s="99">
        <v>3</v>
      </c>
      <c r="U91" s="99">
        <v>3</v>
      </c>
      <c r="V91" s="99">
        <v>2</v>
      </c>
      <c r="W91" s="63">
        <f t="shared" si="31"/>
        <v>57.142857142857146</v>
      </c>
      <c r="X91" s="12">
        <f>((H91*1)+(I91*2)+(J91*3)+(L91*4)+(M91*5)+(N91*6)+(P91*7)+(Q91*8)+(R91*9)+(T91*10)+(U91*11)+(V91*12))/F91</f>
        <v>9.2142857142857135</v>
      </c>
      <c r="Y91" s="12">
        <f>S91+W91</f>
        <v>78.571428571428569</v>
      </c>
    </row>
    <row r="92" spans="1:25" x14ac:dyDescent="0.35">
      <c r="A92" s="35"/>
      <c r="B92" s="42" t="s">
        <v>97</v>
      </c>
      <c r="C92" s="21" t="s">
        <v>27</v>
      </c>
      <c r="D92" s="19" t="s">
        <v>35</v>
      </c>
      <c r="E92" s="19">
        <v>13</v>
      </c>
      <c r="F92" s="10">
        <f>H92+I92+J92+L92+M92+N92+P92+Q92+R92+T92+U92+V92</f>
        <v>13</v>
      </c>
      <c r="G92" s="76" t="s">
        <v>107</v>
      </c>
      <c r="H92" s="99"/>
      <c r="I92" s="99"/>
      <c r="J92" s="99"/>
      <c r="K92" s="63">
        <f t="shared" si="28"/>
        <v>0</v>
      </c>
      <c r="L92" s="99"/>
      <c r="M92" s="99">
        <v>1</v>
      </c>
      <c r="N92" s="99"/>
      <c r="O92" s="63">
        <f t="shared" si="29"/>
        <v>7.6923076923076925</v>
      </c>
      <c r="P92" s="99">
        <v>2</v>
      </c>
      <c r="Q92" s="99"/>
      <c r="R92" s="99">
        <v>4</v>
      </c>
      <c r="S92" s="63">
        <f t="shared" si="30"/>
        <v>46.153846153846153</v>
      </c>
      <c r="T92" s="99">
        <v>3</v>
      </c>
      <c r="U92" s="99">
        <v>3</v>
      </c>
      <c r="V92" s="99"/>
      <c r="W92" s="63">
        <f t="shared" si="31"/>
        <v>46.153846153846153</v>
      </c>
      <c r="X92" s="12">
        <f>((H92*1)+(I92*2)+(J92*3)+(L92*4)+(M92*5)+(N92*6)+(P92*7)+(Q92*8)+(R92*9)+(T92*10)+(U92*11)+(V92*12))/F92</f>
        <v>9.0769230769230766</v>
      </c>
      <c r="Y92" s="12">
        <f>S92+W92</f>
        <v>92.307692307692307</v>
      </c>
    </row>
    <row r="93" spans="1:25" x14ac:dyDescent="0.35">
      <c r="A93" s="35"/>
      <c r="B93" s="42" t="s">
        <v>97</v>
      </c>
      <c r="C93" s="21" t="s">
        <v>29</v>
      </c>
      <c r="D93" s="19" t="s">
        <v>36</v>
      </c>
      <c r="E93" s="19">
        <v>13</v>
      </c>
      <c r="F93" s="10">
        <v>13</v>
      </c>
      <c r="G93" s="76" t="s">
        <v>107</v>
      </c>
      <c r="H93" s="99"/>
      <c r="I93" s="99"/>
      <c r="J93" s="99"/>
      <c r="K93" s="63">
        <f t="shared" si="28"/>
        <v>0</v>
      </c>
      <c r="L93" s="99"/>
      <c r="M93" s="99">
        <v>2</v>
      </c>
      <c r="N93" s="99">
        <v>1</v>
      </c>
      <c r="O93" s="63">
        <f t="shared" si="29"/>
        <v>23.076923076923077</v>
      </c>
      <c r="P93" s="99">
        <v>2</v>
      </c>
      <c r="Q93" s="99">
        <v>2</v>
      </c>
      <c r="R93" s="99">
        <v>2</v>
      </c>
      <c r="S93" s="63">
        <f t="shared" si="30"/>
        <v>46.153846153846153</v>
      </c>
      <c r="T93" s="99">
        <v>2</v>
      </c>
      <c r="U93" s="99">
        <v>2</v>
      </c>
      <c r="V93" s="99"/>
      <c r="W93" s="63">
        <f t="shared" si="31"/>
        <v>30.76923076923077</v>
      </c>
      <c r="X93" s="12">
        <f>((H93*1)+(I93*2)+(J93*3)+(L93*4)+(M93*5)+(N93*6)+(P93*7)+(Q93*8)+(R93*9)+(T93*10)+(U93*11)+(V93*12))/F93</f>
        <v>8.1538461538461533</v>
      </c>
      <c r="Y93" s="12">
        <f>S93+W93</f>
        <v>76.92307692307692</v>
      </c>
    </row>
    <row r="94" spans="1:25" x14ac:dyDescent="0.35">
      <c r="A94" s="35"/>
      <c r="B94" s="41"/>
      <c r="C94" s="15"/>
      <c r="D94" s="15"/>
      <c r="E94" s="15"/>
      <c r="F94" s="10">
        <f>H94+I94+J94+L94+M94+N94+P94+Q94+R94+T94+U94+V94</f>
        <v>0</v>
      </c>
      <c r="G94" s="75"/>
      <c r="H94" s="37"/>
      <c r="I94" s="37"/>
      <c r="J94" s="37"/>
      <c r="K94" s="63" t="e">
        <f t="shared" si="28"/>
        <v>#DIV/0!</v>
      </c>
      <c r="L94" s="37"/>
      <c r="M94" s="37"/>
      <c r="N94" s="37"/>
      <c r="O94" s="63" t="e">
        <f t="shared" si="29"/>
        <v>#DIV/0!</v>
      </c>
      <c r="P94" s="37"/>
      <c r="Q94" s="37"/>
      <c r="R94" s="37"/>
      <c r="S94" s="63" t="e">
        <f t="shared" si="30"/>
        <v>#DIV/0!</v>
      </c>
      <c r="T94" s="37"/>
      <c r="U94" s="37"/>
      <c r="V94" s="37"/>
      <c r="W94" s="63" t="e">
        <f t="shared" si="31"/>
        <v>#DIV/0!</v>
      </c>
      <c r="X94" s="60">
        <f>X93-X92</f>
        <v>-0.92307692307692335</v>
      </c>
      <c r="Y94" s="60">
        <f>Y93-Y92</f>
        <v>-15.384615384615387</v>
      </c>
    </row>
    <row r="95" spans="1:25" x14ac:dyDescent="0.35">
      <c r="A95" s="35"/>
      <c r="B95" s="42" t="s">
        <v>34</v>
      </c>
      <c r="C95" s="19" t="s">
        <v>98</v>
      </c>
      <c r="D95" s="19" t="s">
        <v>37</v>
      </c>
      <c r="E95" s="19">
        <v>16</v>
      </c>
      <c r="F95" s="10">
        <f>H95+I95+J95+L95+M95+N95+P95+Q95+R95+T95+U95+V95</f>
        <v>16</v>
      </c>
      <c r="G95" s="105" t="s">
        <v>105</v>
      </c>
      <c r="H95" s="99"/>
      <c r="I95" s="99"/>
      <c r="J95" s="99"/>
      <c r="K95" s="63">
        <f t="shared" si="28"/>
        <v>0</v>
      </c>
      <c r="L95" s="99"/>
      <c r="M95" s="99"/>
      <c r="N95" s="99">
        <v>3</v>
      </c>
      <c r="O95" s="63">
        <f t="shared" si="29"/>
        <v>18.75</v>
      </c>
      <c r="P95" s="99">
        <v>2</v>
      </c>
      <c r="Q95" s="99">
        <v>3</v>
      </c>
      <c r="R95" s="99">
        <v>2</v>
      </c>
      <c r="S95" s="63">
        <f t="shared" si="30"/>
        <v>43.75</v>
      </c>
      <c r="T95" s="99">
        <v>3</v>
      </c>
      <c r="U95" s="99">
        <v>3</v>
      </c>
      <c r="V95" s="99"/>
      <c r="W95" s="63">
        <f t="shared" si="31"/>
        <v>37.5</v>
      </c>
      <c r="X95" s="63">
        <f>((H95*1)+(I95*2)+(J95*3)+(L95*4)+(M95*5)+(N95*6)+(P95*7)+(Q95*8)+(R95*9)+(T95*10)+(U95*11)+(V95*12))/F95</f>
        <v>8.5625</v>
      </c>
      <c r="Y95" s="63">
        <f>S95+W95</f>
        <v>81.25</v>
      </c>
    </row>
    <row r="96" spans="1:25" x14ac:dyDescent="0.35">
      <c r="A96" s="35"/>
      <c r="B96" s="42" t="s">
        <v>34</v>
      </c>
      <c r="C96" s="21" t="s">
        <v>24</v>
      </c>
      <c r="D96" s="19" t="s">
        <v>38</v>
      </c>
      <c r="E96" s="19">
        <v>15</v>
      </c>
      <c r="F96" s="10">
        <f>H96+I96+J96+L96+M96+N96+P96+Q96+R96+T96+U96+V96</f>
        <v>15</v>
      </c>
      <c r="G96" s="76" t="s">
        <v>105</v>
      </c>
      <c r="H96" s="99"/>
      <c r="I96" s="99"/>
      <c r="J96" s="99"/>
      <c r="K96" s="63">
        <f t="shared" si="28"/>
        <v>0</v>
      </c>
      <c r="L96" s="99"/>
      <c r="M96" s="99"/>
      <c r="N96" s="99">
        <v>3</v>
      </c>
      <c r="O96" s="63">
        <f t="shared" si="29"/>
        <v>20</v>
      </c>
      <c r="P96" s="99">
        <v>1</v>
      </c>
      <c r="Q96" s="99">
        <v>3</v>
      </c>
      <c r="R96" s="99">
        <v>2</v>
      </c>
      <c r="S96" s="63">
        <f t="shared" si="30"/>
        <v>40</v>
      </c>
      <c r="T96" s="99">
        <v>3</v>
      </c>
      <c r="U96" s="99">
        <v>3</v>
      </c>
      <c r="V96" s="99"/>
      <c r="W96" s="63">
        <f t="shared" si="31"/>
        <v>40</v>
      </c>
      <c r="X96" s="12">
        <f>((H96*1)+(I96*2)+(J96*3)+(L96*4)+(M96*5)+(N96*6)+(P96*7)+(Q96*8)+(R96*9)+(T96*10)+(U96*11)+(V96*12))/F96</f>
        <v>8.6666666666666661</v>
      </c>
      <c r="Y96" s="12">
        <f>S96+W96</f>
        <v>80</v>
      </c>
    </row>
    <row r="97" spans="1:25" x14ac:dyDescent="0.35">
      <c r="A97" s="35"/>
      <c r="B97" s="42" t="s">
        <v>34</v>
      </c>
      <c r="C97" s="21" t="s">
        <v>27</v>
      </c>
      <c r="D97" s="19" t="s">
        <v>39</v>
      </c>
      <c r="E97" s="19">
        <v>15</v>
      </c>
      <c r="F97" s="10">
        <f>H97+I97+J97+L97+M97+N97+P97+Q97+R97+T97+U97+V97</f>
        <v>15</v>
      </c>
      <c r="G97" s="76" t="s">
        <v>107</v>
      </c>
      <c r="H97" s="99"/>
      <c r="I97" s="99"/>
      <c r="J97" s="99"/>
      <c r="K97" s="63">
        <f t="shared" si="28"/>
        <v>0</v>
      </c>
      <c r="L97" s="99">
        <v>1</v>
      </c>
      <c r="M97" s="99"/>
      <c r="N97" s="99">
        <v>2</v>
      </c>
      <c r="O97" s="63">
        <f t="shared" si="29"/>
        <v>20</v>
      </c>
      <c r="P97" s="99">
        <v>2</v>
      </c>
      <c r="Q97" s="99">
        <v>3</v>
      </c>
      <c r="R97" s="99">
        <v>1</v>
      </c>
      <c r="S97" s="63">
        <f t="shared" si="30"/>
        <v>40</v>
      </c>
      <c r="T97" s="99">
        <v>2</v>
      </c>
      <c r="U97" s="99">
        <v>4</v>
      </c>
      <c r="V97" s="99"/>
      <c r="W97" s="63">
        <f t="shared" si="31"/>
        <v>40</v>
      </c>
      <c r="X97" s="12">
        <f>((H97*1)+(I97*2)+(J97*3)+(L97*4)+(M97*5)+(N97*6)+(P97*7)+(Q97*8)+(R97*9)+(T97*10)+(U97*11)+(V97*12))/F97</f>
        <v>8.4666666666666668</v>
      </c>
      <c r="Y97" s="12">
        <f>S97+W97</f>
        <v>80</v>
      </c>
    </row>
    <row r="98" spans="1:25" x14ac:dyDescent="0.35">
      <c r="A98" s="35"/>
      <c r="B98" s="42" t="s">
        <v>99</v>
      </c>
      <c r="C98" s="21" t="s">
        <v>29</v>
      </c>
      <c r="D98" s="19" t="s">
        <v>41</v>
      </c>
      <c r="E98" s="19">
        <v>15</v>
      </c>
      <c r="F98" s="10">
        <v>15</v>
      </c>
      <c r="G98" s="76" t="s">
        <v>107</v>
      </c>
      <c r="H98" s="99"/>
      <c r="I98" s="99"/>
      <c r="J98" s="99"/>
      <c r="K98" s="63">
        <f t="shared" si="28"/>
        <v>0</v>
      </c>
      <c r="L98" s="99"/>
      <c r="M98" s="99"/>
      <c r="N98" s="99">
        <v>1</v>
      </c>
      <c r="O98" s="63">
        <f t="shared" si="29"/>
        <v>6.666666666666667</v>
      </c>
      <c r="P98" s="99">
        <v>4</v>
      </c>
      <c r="Q98" s="99">
        <v>2</v>
      </c>
      <c r="R98" s="99">
        <v>4</v>
      </c>
      <c r="S98" s="63">
        <f t="shared" si="30"/>
        <v>66.666666666666671</v>
      </c>
      <c r="T98" s="99">
        <v>1</v>
      </c>
      <c r="U98" s="99">
        <v>3</v>
      </c>
      <c r="V98" s="99"/>
      <c r="W98" s="63">
        <f t="shared" si="31"/>
        <v>26.666666666666668</v>
      </c>
      <c r="X98" s="12">
        <f>((H98*1)+(I98*2)+(J98*3)+(L98*4)+(M98*5)+(N98*6)+(P98*7)+(Q98*8)+(R98*9)+(T98*10)+(U98*11)+(V98*12))/F98</f>
        <v>8.6</v>
      </c>
      <c r="Y98" s="12">
        <f>S98+W98</f>
        <v>93.333333333333343</v>
      </c>
    </row>
    <row r="99" spans="1:25" x14ac:dyDescent="0.35">
      <c r="A99" s="35"/>
      <c r="B99" s="41"/>
      <c r="C99" s="15"/>
      <c r="D99" s="15"/>
      <c r="E99" s="15"/>
      <c r="F99" s="10">
        <f>H99+I99+J99+L99+M99+N99+P99+Q99+R99+T99+U99+V99</f>
        <v>0</v>
      </c>
      <c r="G99" s="75"/>
      <c r="H99" s="37"/>
      <c r="I99" s="37"/>
      <c r="J99" s="37"/>
      <c r="K99" s="63" t="e">
        <f t="shared" si="28"/>
        <v>#DIV/0!</v>
      </c>
      <c r="L99" s="37"/>
      <c r="M99" s="37"/>
      <c r="N99" s="37"/>
      <c r="O99" s="63" t="e">
        <f t="shared" si="29"/>
        <v>#DIV/0!</v>
      </c>
      <c r="P99" s="37"/>
      <c r="Q99" s="37"/>
      <c r="R99" s="37"/>
      <c r="S99" s="63" t="e">
        <f t="shared" si="30"/>
        <v>#DIV/0!</v>
      </c>
      <c r="T99" s="37"/>
      <c r="U99" s="37"/>
      <c r="V99" s="37"/>
      <c r="W99" s="63" t="e">
        <f t="shared" si="31"/>
        <v>#DIV/0!</v>
      </c>
      <c r="X99" s="60">
        <f>X98-X97</f>
        <v>0.13333333333333286</v>
      </c>
      <c r="Y99" s="60">
        <f>Y98-Y97</f>
        <v>13.333333333333343</v>
      </c>
    </row>
    <row r="100" spans="1:25" x14ac:dyDescent="0.35">
      <c r="A100" s="35"/>
      <c r="B100" s="27" t="s">
        <v>109</v>
      </c>
      <c r="C100" s="26" t="s">
        <v>42</v>
      </c>
      <c r="D100" s="26">
        <v>3</v>
      </c>
      <c r="E100" s="26">
        <v>20</v>
      </c>
      <c r="F100" s="10">
        <f>H100+I100+J100+L100+M100+N100+P100+Q100+R100+T100+U100+V100</f>
        <v>20</v>
      </c>
      <c r="G100" s="74" t="s">
        <v>110</v>
      </c>
      <c r="H100" s="40"/>
      <c r="I100" s="40"/>
      <c r="J100" s="40"/>
      <c r="K100" s="63">
        <f t="shared" si="28"/>
        <v>0</v>
      </c>
      <c r="L100" s="40">
        <v>1</v>
      </c>
      <c r="M100" s="40"/>
      <c r="N100" s="40"/>
      <c r="O100" s="63">
        <f t="shared" si="29"/>
        <v>5</v>
      </c>
      <c r="P100" s="40">
        <v>3</v>
      </c>
      <c r="Q100" s="40">
        <v>6</v>
      </c>
      <c r="R100" s="40">
        <v>3</v>
      </c>
      <c r="S100" s="63">
        <f t="shared" si="30"/>
        <v>60</v>
      </c>
      <c r="T100" s="40">
        <v>2</v>
      </c>
      <c r="U100" s="40">
        <v>5</v>
      </c>
      <c r="V100" s="40"/>
      <c r="W100" s="63">
        <f t="shared" si="31"/>
        <v>35</v>
      </c>
      <c r="X100" s="29">
        <f>((H100*1)+(I100*2)+(J100*3)+(L100*4)+(M100*5)+(N100*6)+(P100*7)+(Q100*8)+(R100*9)+(T100*10)+(U100*11)+(V100*12))/F100</f>
        <v>8.75</v>
      </c>
      <c r="Y100" s="30">
        <f>S100+W100</f>
        <v>95</v>
      </c>
    </row>
    <row r="101" spans="1:25" x14ac:dyDescent="0.35">
      <c r="A101" s="35"/>
      <c r="B101" s="41" t="s">
        <v>109</v>
      </c>
      <c r="C101" s="19" t="s">
        <v>31</v>
      </c>
      <c r="D101" s="8">
        <v>4</v>
      </c>
      <c r="E101" s="8">
        <v>20</v>
      </c>
      <c r="F101" s="10">
        <f>H101+I101+J101+L101+M101+N101+P101+Q101+R101+T101+U101+V101</f>
        <v>20</v>
      </c>
      <c r="G101" s="105" t="s">
        <v>105</v>
      </c>
      <c r="H101" s="52"/>
      <c r="I101" s="52"/>
      <c r="J101" s="52"/>
      <c r="K101" s="63">
        <f t="shared" si="28"/>
        <v>0</v>
      </c>
      <c r="L101" s="52">
        <v>1</v>
      </c>
      <c r="M101" s="52"/>
      <c r="N101" s="52">
        <v>1</v>
      </c>
      <c r="O101" s="63">
        <f t="shared" si="29"/>
        <v>10</v>
      </c>
      <c r="P101" s="52">
        <v>4</v>
      </c>
      <c r="Q101" s="52">
        <v>1</v>
      </c>
      <c r="R101" s="52">
        <v>4</v>
      </c>
      <c r="S101" s="63">
        <f t="shared" si="30"/>
        <v>45</v>
      </c>
      <c r="T101" s="52">
        <v>5</v>
      </c>
      <c r="U101" s="52">
        <v>4</v>
      </c>
      <c r="V101" s="52"/>
      <c r="W101" s="63">
        <f t="shared" si="31"/>
        <v>45</v>
      </c>
      <c r="X101" s="63">
        <f>((H101*1)+(I101*2)+(J101*3)+(L101*4)+(M101*5)+(N101*6)+(P101*7)+(Q101*8)+(R101*9)+(T101*10)+(U101*11)+(V101*12))/F101</f>
        <v>8.8000000000000007</v>
      </c>
      <c r="Y101" s="63">
        <f>S101+W101</f>
        <v>90</v>
      </c>
    </row>
    <row r="102" spans="1:25" x14ac:dyDescent="0.35">
      <c r="A102" s="35"/>
      <c r="B102" s="41" t="s">
        <v>97</v>
      </c>
      <c r="C102" s="21" t="s">
        <v>24</v>
      </c>
      <c r="D102" s="8">
        <v>5</v>
      </c>
      <c r="E102" s="8">
        <v>20</v>
      </c>
      <c r="F102" s="10">
        <f>H102+I102+J102+L102+M102+N102+P102+Q102+R102+T102+U102+V102</f>
        <v>20</v>
      </c>
      <c r="G102" s="76" t="s">
        <v>107</v>
      </c>
      <c r="H102" s="52"/>
      <c r="I102" s="52"/>
      <c r="J102" s="52"/>
      <c r="K102" s="63">
        <f t="shared" si="28"/>
        <v>0</v>
      </c>
      <c r="L102" s="52">
        <v>1</v>
      </c>
      <c r="M102" s="52">
        <v>1</v>
      </c>
      <c r="N102" s="52">
        <v>1</v>
      </c>
      <c r="O102" s="63">
        <f t="shared" si="29"/>
        <v>15</v>
      </c>
      <c r="P102" s="52">
        <v>1</v>
      </c>
      <c r="Q102" s="52">
        <v>4</v>
      </c>
      <c r="R102" s="52">
        <v>4</v>
      </c>
      <c r="S102" s="63">
        <f t="shared" si="30"/>
        <v>45</v>
      </c>
      <c r="T102" s="52">
        <v>7</v>
      </c>
      <c r="U102" s="52">
        <v>1</v>
      </c>
      <c r="V102" s="52"/>
      <c r="W102" s="63">
        <f t="shared" si="31"/>
        <v>40</v>
      </c>
      <c r="X102" s="12">
        <f>((H102*1)+(I102*2)+(J102*3)+(L102*4)+(M102*5)+(N102*6)+(P102*7)+(Q102*8)+(R102*9)+(T102*10)+(U102*11)+(V102*12))/F102</f>
        <v>8.5500000000000007</v>
      </c>
      <c r="Y102" s="12">
        <f>S102+W102</f>
        <v>85</v>
      </c>
    </row>
    <row r="103" spans="1:25" x14ac:dyDescent="0.35">
      <c r="A103" s="35"/>
      <c r="B103" s="41" t="s">
        <v>97</v>
      </c>
      <c r="C103" s="21" t="s">
        <v>27</v>
      </c>
      <c r="D103" s="8">
        <v>6</v>
      </c>
      <c r="E103" s="8">
        <v>20</v>
      </c>
      <c r="F103" s="10">
        <f>H103+I103+J103+L103+M103+N103+P103+Q103+R103+T103+U103+V103</f>
        <v>20</v>
      </c>
      <c r="G103" s="76" t="s">
        <v>107</v>
      </c>
      <c r="H103" s="52"/>
      <c r="I103" s="52"/>
      <c r="J103" s="52">
        <v>2</v>
      </c>
      <c r="K103" s="63">
        <f t="shared" si="28"/>
        <v>10</v>
      </c>
      <c r="L103" s="52"/>
      <c r="M103" s="52">
        <v>1</v>
      </c>
      <c r="N103" s="52"/>
      <c r="O103" s="63">
        <f t="shared" si="29"/>
        <v>5</v>
      </c>
      <c r="P103" s="52">
        <v>4</v>
      </c>
      <c r="Q103" s="52">
        <v>5</v>
      </c>
      <c r="R103" s="52">
        <v>7</v>
      </c>
      <c r="S103" s="63">
        <f t="shared" si="30"/>
        <v>80</v>
      </c>
      <c r="T103" s="52">
        <v>1</v>
      </c>
      <c r="U103" s="52"/>
      <c r="V103" s="52"/>
      <c r="W103" s="63">
        <f t="shared" si="31"/>
        <v>5</v>
      </c>
      <c r="X103" s="12">
        <f>((H103*1)+(I103*2)+(J103*3)+(L103*4)+(M103*5)+(N103*6)+(P103*7)+(Q103*8)+(R103*9)+(T103*10)+(U103*11)+(V103*12))/F103</f>
        <v>7.6</v>
      </c>
      <c r="Y103" s="12">
        <f>S103+W103</f>
        <v>85</v>
      </c>
    </row>
    <row r="104" spans="1:25" x14ac:dyDescent="0.35">
      <c r="A104" s="35"/>
      <c r="B104" s="41" t="s">
        <v>97</v>
      </c>
      <c r="C104" s="21" t="s">
        <v>29</v>
      </c>
      <c r="D104" s="8">
        <v>7</v>
      </c>
      <c r="E104" s="8">
        <v>19</v>
      </c>
      <c r="F104" s="10">
        <v>19</v>
      </c>
      <c r="G104" s="76" t="s">
        <v>107</v>
      </c>
      <c r="H104" s="52"/>
      <c r="I104" s="52"/>
      <c r="J104" s="52">
        <v>1</v>
      </c>
      <c r="K104" s="63">
        <f t="shared" si="28"/>
        <v>5.2631578947368425</v>
      </c>
      <c r="L104" s="52">
        <v>1</v>
      </c>
      <c r="M104" s="52"/>
      <c r="N104" s="52">
        <v>4</v>
      </c>
      <c r="O104" s="63">
        <f t="shared" si="29"/>
        <v>26.315789473684209</v>
      </c>
      <c r="P104" s="52">
        <v>2</v>
      </c>
      <c r="Q104" s="52">
        <v>5</v>
      </c>
      <c r="R104" s="52">
        <v>5</v>
      </c>
      <c r="S104" s="63">
        <f t="shared" si="30"/>
        <v>63.157894736842103</v>
      </c>
      <c r="T104" s="52">
        <v>1</v>
      </c>
      <c r="U104" s="52"/>
      <c r="V104" s="52"/>
      <c r="W104" s="63">
        <f t="shared" si="31"/>
        <v>5.2631578947368425</v>
      </c>
      <c r="X104" s="12">
        <f>((H104*1)+(I104*2)+(J104*3)+(L104*4)+(M104*5)+(N104*6)+(P104*7)+(Q104*8)+(R104*9)+(T104*10)+(U104*11)+(V104*12))/F104</f>
        <v>7.3684210526315788</v>
      </c>
      <c r="Y104" s="12">
        <f>S104+W104</f>
        <v>68.421052631578945</v>
      </c>
    </row>
    <row r="105" spans="1:25" x14ac:dyDescent="0.35">
      <c r="A105" s="35"/>
      <c r="B105" s="41"/>
      <c r="C105" s="15"/>
      <c r="D105" s="15"/>
      <c r="E105" s="15"/>
      <c r="F105" s="10">
        <f t="shared" ref="F105:F110" si="32">H105+I105+J105+L105+M105+N105+P105+Q105+R105+T105+U105+V105</f>
        <v>0</v>
      </c>
      <c r="G105" s="75"/>
      <c r="H105" s="37"/>
      <c r="I105" s="37"/>
      <c r="J105" s="37"/>
      <c r="K105" s="63" t="e">
        <f t="shared" si="28"/>
        <v>#DIV/0!</v>
      </c>
      <c r="L105" s="37"/>
      <c r="M105" s="37"/>
      <c r="N105" s="37"/>
      <c r="O105" s="63" t="e">
        <f t="shared" si="29"/>
        <v>#DIV/0!</v>
      </c>
      <c r="P105" s="37"/>
      <c r="Q105" s="37"/>
      <c r="R105" s="37"/>
      <c r="S105" s="63" t="e">
        <f t="shared" si="30"/>
        <v>#DIV/0!</v>
      </c>
      <c r="T105" s="37"/>
      <c r="U105" s="37"/>
      <c r="V105" s="37"/>
      <c r="W105" s="63" t="e">
        <f t="shared" si="31"/>
        <v>#DIV/0!</v>
      </c>
      <c r="X105" s="60">
        <f>X104-X103</f>
        <v>-0.23157894736842088</v>
      </c>
      <c r="Y105" s="60">
        <f>Y104-Y103</f>
        <v>-16.578947368421055</v>
      </c>
    </row>
    <row r="106" spans="1:25" x14ac:dyDescent="0.35">
      <c r="A106" s="35"/>
      <c r="B106" s="97" t="s">
        <v>45</v>
      </c>
      <c r="C106" s="8" t="s">
        <v>46</v>
      </c>
      <c r="D106" s="8">
        <v>3</v>
      </c>
      <c r="E106" s="8">
        <v>21</v>
      </c>
      <c r="F106" s="10">
        <f t="shared" si="32"/>
        <v>21</v>
      </c>
      <c r="G106" s="97" t="s">
        <v>105</v>
      </c>
      <c r="H106" s="37"/>
      <c r="I106" s="37"/>
      <c r="J106" s="37">
        <v>1</v>
      </c>
      <c r="K106" s="63">
        <f t="shared" si="28"/>
        <v>4.7619047619047619</v>
      </c>
      <c r="L106" s="52">
        <v>1</v>
      </c>
      <c r="M106" s="52">
        <v>1</v>
      </c>
      <c r="N106" s="52"/>
      <c r="O106" s="63">
        <f t="shared" si="29"/>
        <v>9.5238095238095237</v>
      </c>
      <c r="P106" s="52">
        <v>2</v>
      </c>
      <c r="Q106" s="52">
        <v>4</v>
      </c>
      <c r="R106" s="52">
        <v>4</v>
      </c>
      <c r="S106" s="63">
        <f t="shared" si="30"/>
        <v>47.61904761904762</v>
      </c>
      <c r="T106" s="52">
        <v>4</v>
      </c>
      <c r="U106" s="52">
        <v>3</v>
      </c>
      <c r="V106" s="52">
        <v>1</v>
      </c>
      <c r="W106" s="63">
        <f t="shared" si="31"/>
        <v>38.095238095238095</v>
      </c>
      <c r="X106" s="53">
        <f t="shared" ref="X106:X111" si="33">((H106*1)+(I106*2)+(J106*3)+(L106*4)+(M106*5)+(N106*6)+(P106*7)+(Q106*8)+(R106*9)+(T106*10)+(U106*11)+(V106*12))/F106</f>
        <v>8.5238095238095237</v>
      </c>
      <c r="Y106" s="54">
        <f t="shared" ref="Y106:Y111" si="34">S106+W106</f>
        <v>85.714285714285722</v>
      </c>
    </row>
    <row r="107" spans="1:25" x14ac:dyDescent="0.35">
      <c r="A107" s="35"/>
      <c r="B107" s="27" t="s">
        <v>111</v>
      </c>
      <c r="C107" s="26" t="s">
        <v>42</v>
      </c>
      <c r="D107" s="26">
        <v>4</v>
      </c>
      <c r="E107" s="26">
        <v>20</v>
      </c>
      <c r="F107" s="10">
        <f t="shared" si="32"/>
        <v>20</v>
      </c>
      <c r="G107" s="74" t="s">
        <v>112</v>
      </c>
      <c r="H107" s="40"/>
      <c r="I107" s="40"/>
      <c r="J107" s="40">
        <v>1</v>
      </c>
      <c r="K107" s="63">
        <f t="shared" si="28"/>
        <v>5</v>
      </c>
      <c r="L107" s="40">
        <v>2</v>
      </c>
      <c r="M107" s="40">
        <v>1</v>
      </c>
      <c r="N107" s="40"/>
      <c r="O107" s="63">
        <f t="shared" si="29"/>
        <v>15</v>
      </c>
      <c r="P107" s="40">
        <v>2</v>
      </c>
      <c r="Q107" s="40">
        <v>2</v>
      </c>
      <c r="R107" s="40">
        <v>4</v>
      </c>
      <c r="S107" s="63">
        <f t="shared" si="30"/>
        <v>40</v>
      </c>
      <c r="T107" s="40">
        <v>4</v>
      </c>
      <c r="U107" s="40">
        <v>4</v>
      </c>
      <c r="V107" s="40"/>
      <c r="W107" s="63">
        <f t="shared" si="31"/>
        <v>40</v>
      </c>
      <c r="X107" s="29">
        <f t="shared" si="33"/>
        <v>8.3000000000000007</v>
      </c>
      <c r="Y107" s="30">
        <f t="shared" si="34"/>
        <v>80</v>
      </c>
    </row>
    <row r="108" spans="1:25" x14ac:dyDescent="0.35">
      <c r="A108" s="35"/>
      <c r="B108" s="41" t="s">
        <v>103</v>
      </c>
      <c r="C108" s="19" t="s">
        <v>31</v>
      </c>
      <c r="D108" s="8">
        <v>5</v>
      </c>
      <c r="E108" s="8">
        <v>19</v>
      </c>
      <c r="F108" s="10">
        <f t="shared" si="32"/>
        <v>19</v>
      </c>
      <c r="G108" s="105" t="s">
        <v>113</v>
      </c>
      <c r="H108" s="52"/>
      <c r="I108" s="52">
        <v>2</v>
      </c>
      <c r="J108" s="52"/>
      <c r="K108" s="63">
        <f t="shared" si="28"/>
        <v>10.526315789473685</v>
      </c>
      <c r="L108" s="52">
        <v>2</v>
      </c>
      <c r="M108" s="52"/>
      <c r="N108" s="52">
        <v>4</v>
      </c>
      <c r="O108" s="63">
        <f t="shared" si="29"/>
        <v>31.578947368421051</v>
      </c>
      <c r="P108" s="52">
        <v>1</v>
      </c>
      <c r="Q108" s="52">
        <v>6</v>
      </c>
      <c r="R108" s="52">
        <v>1</v>
      </c>
      <c r="S108" s="63">
        <f t="shared" si="30"/>
        <v>42.10526315789474</v>
      </c>
      <c r="T108" s="52">
        <v>1</v>
      </c>
      <c r="U108" s="52">
        <v>2</v>
      </c>
      <c r="V108" s="52"/>
      <c r="W108" s="63">
        <f t="shared" si="31"/>
        <v>15.789473684210526</v>
      </c>
      <c r="X108" s="63">
        <f t="shared" si="33"/>
        <v>6.9473684210526319</v>
      </c>
      <c r="Y108" s="63">
        <f t="shared" si="34"/>
        <v>57.894736842105267</v>
      </c>
    </row>
    <row r="109" spans="1:25" x14ac:dyDescent="0.35">
      <c r="A109" s="35"/>
      <c r="B109" s="41" t="s">
        <v>103</v>
      </c>
      <c r="C109" s="21" t="s">
        <v>24</v>
      </c>
      <c r="D109" s="8">
        <v>6</v>
      </c>
      <c r="E109" s="8">
        <v>19</v>
      </c>
      <c r="F109" s="10">
        <f t="shared" si="32"/>
        <v>19</v>
      </c>
      <c r="G109" s="76" t="s">
        <v>113</v>
      </c>
      <c r="H109" s="52">
        <v>1</v>
      </c>
      <c r="I109" s="52">
        <v>1</v>
      </c>
      <c r="J109" s="52"/>
      <c r="K109" s="63">
        <f t="shared" si="28"/>
        <v>10.526315789473685</v>
      </c>
      <c r="L109" s="52">
        <v>1</v>
      </c>
      <c r="M109" s="52"/>
      <c r="N109" s="52">
        <v>4</v>
      </c>
      <c r="O109" s="63">
        <f t="shared" si="29"/>
        <v>26.315789473684209</v>
      </c>
      <c r="P109" s="52">
        <v>3</v>
      </c>
      <c r="Q109" s="52">
        <v>3</v>
      </c>
      <c r="R109" s="52">
        <v>2</v>
      </c>
      <c r="S109" s="63">
        <f t="shared" si="30"/>
        <v>42.10526315789474</v>
      </c>
      <c r="T109" s="52">
        <v>3</v>
      </c>
      <c r="U109" s="52">
        <v>1</v>
      </c>
      <c r="V109" s="52"/>
      <c r="W109" s="63">
        <f t="shared" si="31"/>
        <v>21.05263157894737</v>
      </c>
      <c r="X109" s="12">
        <f t="shared" si="33"/>
        <v>7.1052631578947372</v>
      </c>
      <c r="Y109" s="12">
        <f t="shared" si="34"/>
        <v>63.15789473684211</v>
      </c>
    </row>
    <row r="110" spans="1:25" x14ac:dyDescent="0.35">
      <c r="A110" s="35"/>
      <c r="B110" s="41" t="s">
        <v>103</v>
      </c>
      <c r="C110" s="21" t="s">
        <v>27</v>
      </c>
      <c r="D110" s="8">
        <v>7</v>
      </c>
      <c r="E110" s="8">
        <v>20</v>
      </c>
      <c r="F110" s="10">
        <f t="shared" si="32"/>
        <v>20</v>
      </c>
      <c r="G110" s="76" t="s">
        <v>107</v>
      </c>
      <c r="H110" s="52"/>
      <c r="I110" s="52">
        <v>3</v>
      </c>
      <c r="J110" s="52"/>
      <c r="K110" s="63">
        <f t="shared" si="28"/>
        <v>15</v>
      </c>
      <c r="L110" s="52"/>
      <c r="M110" s="52">
        <v>2</v>
      </c>
      <c r="N110" s="52">
        <v>3</v>
      </c>
      <c r="O110" s="63">
        <f t="shared" si="29"/>
        <v>25</v>
      </c>
      <c r="P110" s="52">
        <v>2</v>
      </c>
      <c r="Q110" s="52">
        <v>6</v>
      </c>
      <c r="R110" s="52">
        <v>1</v>
      </c>
      <c r="S110" s="63">
        <f t="shared" si="30"/>
        <v>45</v>
      </c>
      <c r="T110" s="52">
        <v>3</v>
      </c>
      <c r="U110" s="52"/>
      <c r="V110" s="52"/>
      <c r="W110" s="63">
        <f t="shared" si="31"/>
        <v>15</v>
      </c>
      <c r="X110" s="12">
        <f t="shared" si="33"/>
        <v>6.75</v>
      </c>
      <c r="Y110" s="12">
        <f t="shared" si="34"/>
        <v>60</v>
      </c>
    </row>
    <row r="111" spans="1:25" x14ac:dyDescent="0.35">
      <c r="A111" s="35"/>
      <c r="B111" s="41" t="s">
        <v>103</v>
      </c>
      <c r="C111" s="21" t="s">
        <v>29</v>
      </c>
      <c r="D111" s="8">
        <v>8</v>
      </c>
      <c r="E111" s="8">
        <v>20</v>
      </c>
      <c r="F111" s="10">
        <v>20</v>
      </c>
      <c r="G111" s="76" t="s">
        <v>107</v>
      </c>
      <c r="H111" s="52"/>
      <c r="I111" s="52">
        <v>3</v>
      </c>
      <c r="J111" s="52"/>
      <c r="K111" s="63">
        <f t="shared" si="28"/>
        <v>15</v>
      </c>
      <c r="L111" s="52">
        <v>4</v>
      </c>
      <c r="M111" s="52">
        <v>1</v>
      </c>
      <c r="N111" s="52">
        <v>2</v>
      </c>
      <c r="O111" s="63">
        <f t="shared" si="29"/>
        <v>35</v>
      </c>
      <c r="P111" s="52">
        <v>5</v>
      </c>
      <c r="Q111" s="52">
        <v>2</v>
      </c>
      <c r="R111" s="52">
        <v>1</v>
      </c>
      <c r="S111" s="63">
        <f t="shared" si="30"/>
        <v>40</v>
      </c>
      <c r="T111" s="52">
        <v>1</v>
      </c>
      <c r="U111" s="52">
        <v>1</v>
      </c>
      <c r="V111" s="52"/>
      <c r="W111" s="63">
        <f t="shared" si="31"/>
        <v>10</v>
      </c>
      <c r="X111" s="12">
        <f t="shared" si="33"/>
        <v>6</v>
      </c>
      <c r="Y111" s="12">
        <f t="shared" si="34"/>
        <v>50</v>
      </c>
    </row>
    <row r="112" spans="1:25" x14ac:dyDescent="0.35">
      <c r="A112" s="35"/>
      <c r="B112" s="36"/>
      <c r="C112" s="15"/>
      <c r="D112" s="15"/>
      <c r="E112" s="15"/>
      <c r="F112" s="10">
        <f t="shared" ref="F112:F118" si="35">H112+I112+J112+L112+M112+N112+P112+Q112+R112+T112+U112+V112</f>
        <v>0</v>
      </c>
      <c r="G112" s="14"/>
      <c r="H112" s="37"/>
      <c r="I112" s="37"/>
      <c r="J112" s="37"/>
      <c r="K112" s="63" t="e">
        <f t="shared" si="28"/>
        <v>#DIV/0!</v>
      </c>
      <c r="L112" s="37"/>
      <c r="M112" s="37"/>
      <c r="N112" s="37"/>
      <c r="O112" s="63" t="e">
        <f t="shared" si="29"/>
        <v>#DIV/0!</v>
      </c>
      <c r="P112" s="37"/>
      <c r="Q112" s="37"/>
      <c r="R112" s="37"/>
      <c r="S112" s="63" t="e">
        <f t="shared" si="30"/>
        <v>#DIV/0!</v>
      </c>
      <c r="T112" s="37"/>
      <c r="U112" s="37"/>
      <c r="V112" s="37"/>
      <c r="W112" s="63" t="e">
        <f t="shared" si="31"/>
        <v>#DIV/0!</v>
      </c>
      <c r="X112" s="60">
        <f>X111-X110</f>
        <v>-0.75</v>
      </c>
      <c r="Y112" s="60">
        <f>Y111-Y110</f>
        <v>-10</v>
      </c>
    </row>
    <row r="113" spans="1:25" x14ac:dyDescent="0.35">
      <c r="A113" s="35"/>
      <c r="B113" s="73" t="s">
        <v>47</v>
      </c>
      <c r="C113" s="44" t="s">
        <v>48</v>
      </c>
      <c r="D113" s="44">
        <v>3</v>
      </c>
      <c r="E113" s="44">
        <v>13</v>
      </c>
      <c r="F113" s="10">
        <f t="shared" si="35"/>
        <v>13</v>
      </c>
      <c r="G113" s="73" t="s">
        <v>113</v>
      </c>
      <c r="H113" s="62"/>
      <c r="I113" s="62"/>
      <c r="J113" s="62"/>
      <c r="K113" s="63">
        <f t="shared" si="28"/>
        <v>0</v>
      </c>
      <c r="L113" s="62"/>
      <c r="M113" s="62"/>
      <c r="N113" s="62"/>
      <c r="O113" s="63">
        <f t="shared" si="29"/>
        <v>0</v>
      </c>
      <c r="P113" s="62">
        <v>3</v>
      </c>
      <c r="Q113" s="62">
        <v>2</v>
      </c>
      <c r="R113" s="62">
        <v>7</v>
      </c>
      <c r="S113" s="63">
        <f t="shared" si="30"/>
        <v>92.307692307692307</v>
      </c>
      <c r="T113" s="62"/>
      <c r="U113" s="62">
        <v>1</v>
      </c>
      <c r="V113" s="62"/>
      <c r="W113" s="63">
        <f t="shared" si="31"/>
        <v>7.6923076923076925</v>
      </c>
      <c r="X113" s="49">
        <f t="shared" ref="X113:X119" si="36">((H113*1)+(I113*2)+(J113*3)+(L113*4)+(M113*5)+(N113*6)+(P113*7)+(Q113*8)+(R113*9)+(T113*10)+(U113*11)+(V113*12))/F113</f>
        <v>8.5384615384615383</v>
      </c>
      <c r="Y113" s="50">
        <f t="shared" ref="Y113:Y119" si="37">S113+W113</f>
        <v>100</v>
      </c>
    </row>
    <row r="114" spans="1:25" x14ac:dyDescent="0.35">
      <c r="A114" s="35"/>
      <c r="B114" s="97" t="s">
        <v>47</v>
      </c>
      <c r="C114" s="8" t="s">
        <v>46</v>
      </c>
      <c r="D114" s="8">
        <v>4</v>
      </c>
      <c r="E114" s="8">
        <v>13</v>
      </c>
      <c r="F114" s="10">
        <f t="shared" si="35"/>
        <v>13</v>
      </c>
      <c r="G114" s="97" t="s">
        <v>105</v>
      </c>
      <c r="H114" s="37"/>
      <c r="I114" s="37"/>
      <c r="J114" s="37"/>
      <c r="K114" s="63">
        <f t="shared" si="28"/>
        <v>0</v>
      </c>
      <c r="L114" s="52"/>
      <c r="M114" s="52"/>
      <c r="N114" s="52">
        <v>1</v>
      </c>
      <c r="O114" s="63">
        <f t="shared" si="29"/>
        <v>7.6923076923076925</v>
      </c>
      <c r="P114" s="52">
        <v>1</v>
      </c>
      <c r="Q114" s="52">
        <v>1</v>
      </c>
      <c r="R114" s="52">
        <v>3</v>
      </c>
      <c r="S114" s="63">
        <f t="shared" si="30"/>
        <v>38.46153846153846</v>
      </c>
      <c r="T114" s="52">
        <v>3</v>
      </c>
      <c r="U114" s="52">
        <v>3</v>
      </c>
      <c r="V114" s="52">
        <v>1</v>
      </c>
      <c r="W114" s="63">
        <f t="shared" si="31"/>
        <v>53.846153846153847</v>
      </c>
      <c r="X114" s="53">
        <f t="shared" si="36"/>
        <v>9.4615384615384617</v>
      </c>
      <c r="Y114" s="54">
        <f t="shared" si="37"/>
        <v>92.307692307692307</v>
      </c>
    </row>
    <row r="115" spans="1:25" x14ac:dyDescent="0.35">
      <c r="A115" s="35"/>
      <c r="B115" s="74" t="s">
        <v>99</v>
      </c>
      <c r="C115" s="26" t="s">
        <v>42</v>
      </c>
      <c r="D115" s="26">
        <v>5</v>
      </c>
      <c r="E115" s="26">
        <v>13</v>
      </c>
      <c r="F115" s="10">
        <f t="shared" si="35"/>
        <v>13</v>
      </c>
      <c r="G115" s="74" t="s">
        <v>113</v>
      </c>
      <c r="H115" s="40"/>
      <c r="I115" s="40"/>
      <c r="J115" s="40"/>
      <c r="K115" s="63">
        <f t="shared" si="28"/>
        <v>0</v>
      </c>
      <c r="L115" s="40"/>
      <c r="M115" s="40"/>
      <c r="N115" s="40">
        <v>1</v>
      </c>
      <c r="O115" s="63">
        <f t="shared" si="29"/>
        <v>7.6923076923076925</v>
      </c>
      <c r="P115" s="40">
        <v>3</v>
      </c>
      <c r="Q115" s="40">
        <v>4</v>
      </c>
      <c r="R115" s="40">
        <v>3</v>
      </c>
      <c r="S115" s="63">
        <f t="shared" si="30"/>
        <v>76.92307692307692</v>
      </c>
      <c r="T115" s="40">
        <v>1</v>
      </c>
      <c r="U115" s="40">
        <v>1</v>
      </c>
      <c r="V115" s="40"/>
      <c r="W115" s="63">
        <f t="shared" si="31"/>
        <v>15.384615384615385</v>
      </c>
      <c r="X115" s="29">
        <f t="shared" si="36"/>
        <v>8.2307692307692299</v>
      </c>
      <c r="Y115" s="30">
        <f t="shared" si="37"/>
        <v>92.307692307692307</v>
      </c>
    </row>
    <row r="116" spans="1:25" x14ac:dyDescent="0.35">
      <c r="A116" s="35"/>
      <c r="B116" s="74" t="s">
        <v>99</v>
      </c>
      <c r="C116" s="19" t="s">
        <v>31</v>
      </c>
      <c r="D116" s="8">
        <v>6</v>
      </c>
      <c r="E116" s="8">
        <v>14</v>
      </c>
      <c r="F116" s="10">
        <f t="shared" si="35"/>
        <v>14</v>
      </c>
      <c r="G116" s="105" t="s">
        <v>113</v>
      </c>
      <c r="H116" s="52"/>
      <c r="I116" s="52"/>
      <c r="J116" s="52"/>
      <c r="K116" s="63">
        <f t="shared" si="28"/>
        <v>0</v>
      </c>
      <c r="L116" s="52">
        <v>1</v>
      </c>
      <c r="M116" s="52"/>
      <c r="N116" s="52">
        <v>2</v>
      </c>
      <c r="O116" s="63">
        <f t="shared" si="29"/>
        <v>21.428571428571427</v>
      </c>
      <c r="P116" s="52">
        <v>5</v>
      </c>
      <c r="Q116" s="52">
        <v>2</v>
      </c>
      <c r="R116" s="52">
        <v>2</v>
      </c>
      <c r="S116" s="63">
        <f t="shared" si="30"/>
        <v>64.285714285714292</v>
      </c>
      <c r="T116" s="52">
        <v>1</v>
      </c>
      <c r="U116" s="52">
        <v>1</v>
      </c>
      <c r="V116" s="52"/>
      <c r="W116" s="63">
        <f t="shared" si="31"/>
        <v>14.285714285714286</v>
      </c>
      <c r="X116" s="63">
        <f t="shared" si="36"/>
        <v>7.5714285714285712</v>
      </c>
      <c r="Y116" s="63">
        <f t="shared" si="37"/>
        <v>78.571428571428584</v>
      </c>
    </row>
    <row r="117" spans="1:25" x14ac:dyDescent="0.35">
      <c r="A117" s="35"/>
      <c r="B117" s="74" t="s">
        <v>99</v>
      </c>
      <c r="C117" s="21" t="s">
        <v>24</v>
      </c>
      <c r="D117" s="8">
        <v>7</v>
      </c>
      <c r="E117" s="8">
        <v>13</v>
      </c>
      <c r="F117" s="10">
        <f t="shared" si="35"/>
        <v>13</v>
      </c>
      <c r="G117" s="76" t="s">
        <v>113</v>
      </c>
      <c r="H117" s="52"/>
      <c r="I117" s="52"/>
      <c r="J117" s="52">
        <v>1</v>
      </c>
      <c r="K117" s="63">
        <f t="shared" ref="K117:K148" si="38">SUM(H117:J117)*100/F117</f>
        <v>7.6923076923076925</v>
      </c>
      <c r="L117" s="52"/>
      <c r="M117" s="52"/>
      <c r="N117" s="52">
        <v>3</v>
      </c>
      <c r="O117" s="63">
        <f t="shared" ref="O117:O148" si="39">SUM(L117:N117)*100/F117</f>
        <v>23.076923076923077</v>
      </c>
      <c r="P117" s="52">
        <v>2</v>
      </c>
      <c r="Q117" s="52">
        <v>1</v>
      </c>
      <c r="R117" s="52">
        <v>2</v>
      </c>
      <c r="S117" s="63">
        <f t="shared" ref="S117:S148" si="40">SUM(P117:R117)*100/F117</f>
        <v>38.46153846153846</v>
      </c>
      <c r="T117" s="52">
        <v>4</v>
      </c>
      <c r="U117" s="52"/>
      <c r="V117" s="52"/>
      <c r="W117" s="63">
        <f t="shared" ref="W117:W148" si="41">SUM(T117:V117)*100/F117</f>
        <v>30.76923076923077</v>
      </c>
      <c r="X117" s="12">
        <f t="shared" si="36"/>
        <v>7.7692307692307692</v>
      </c>
      <c r="Y117" s="12">
        <f t="shared" si="37"/>
        <v>69.230769230769226</v>
      </c>
    </row>
    <row r="118" spans="1:25" x14ac:dyDescent="0.35">
      <c r="A118" s="35"/>
      <c r="B118" s="74" t="s">
        <v>99</v>
      </c>
      <c r="C118" s="21" t="s">
        <v>27</v>
      </c>
      <c r="D118" s="8">
        <v>8</v>
      </c>
      <c r="E118" s="8">
        <v>14</v>
      </c>
      <c r="F118" s="10">
        <f t="shared" si="35"/>
        <v>14</v>
      </c>
      <c r="G118" s="76" t="s">
        <v>113</v>
      </c>
      <c r="H118" s="52">
        <v>1</v>
      </c>
      <c r="I118" s="52"/>
      <c r="J118" s="52">
        <v>1</v>
      </c>
      <c r="K118" s="63">
        <f t="shared" si="38"/>
        <v>14.285714285714286</v>
      </c>
      <c r="L118" s="52">
        <v>2</v>
      </c>
      <c r="M118" s="52"/>
      <c r="N118" s="52">
        <v>2</v>
      </c>
      <c r="O118" s="63">
        <f t="shared" si="39"/>
        <v>28.571428571428573</v>
      </c>
      <c r="P118" s="52">
        <v>1</v>
      </c>
      <c r="Q118" s="52">
        <v>2</v>
      </c>
      <c r="R118" s="52">
        <v>2</v>
      </c>
      <c r="S118" s="63">
        <f t="shared" si="40"/>
        <v>35.714285714285715</v>
      </c>
      <c r="T118" s="52">
        <v>2</v>
      </c>
      <c r="U118" s="52">
        <v>1</v>
      </c>
      <c r="V118" s="52"/>
      <c r="W118" s="63">
        <f t="shared" si="41"/>
        <v>21.428571428571427</v>
      </c>
      <c r="X118" s="12">
        <f t="shared" si="36"/>
        <v>6.8571428571428568</v>
      </c>
      <c r="Y118" s="12">
        <f t="shared" si="37"/>
        <v>57.142857142857139</v>
      </c>
    </row>
    <row r="119" spans="1:25" x14ac:dyDescent="0.35">
      <c r="A119" s="35"/>
      <c r="B119" s="74" t="s">
        <v>99</v>
      </c>
      <c r="C119" s="21" t="s">
        <v>29</v>
      </c>
      <c r="D119" s="8">
        <v>9</v>
      </c>
      <c r="E119" s="8">
        <v>13</v>
      </c>
      <c r="F119" s="10">
        <v>13</v>
      </c>
      <c r="G119" s="76" t="s">
        <v>107</v>
      </c>
      <c r="H119" s="52">
        <v>1</v>
      </c>
      <c r="I119" s="52"/>
      <c r="J119" s="52">
        <v>1</v>
      </c>
      <c r="K119" s="63">
        <f t="shared" si="38"/>
        <v>15.384615384615385</v>
      </c>
      <c r="L119" s="52">
        <v>1</v>
      </c>
      <c r="M119" s="52">
        <v>2</v>
      </c>
      <c r="N119" s="52">
        <v>1</v>
      </c>
      <c r="O119" s="63">
        <f t="shared" si="39"/>
        <v>30.76923076923077</v>
      </c>
      <c r="P119" s="52"/>
      <c r="Q119" s="52">
        <v>2</v>
      </c>
      <c r="R119" s="52">
        <v>4</v>
      </c>
      <c r="S119" s="63">
        <f t="shared" si="40"/>
        <v>46.153846153846153</v>
      </c>
      <c r="T119" s="52">
        <v>1</v>
      </c>
      <c r="U119" s="52"/>
      <c r="V119" s="52"/>
      <c r="W119" s="63">
        <f t="shared" si="41"/>
        <v>7.6923076923076925</v>
      </c>
      <c r="X119" s="12">
        <f t="shared" si="36"/>
        <v>6.615384615384615</v>
      </c>
      <c r="Y119" s="12">
        <f t="shared" si="37"/>
        <v>53.846153846153847</v>
      </c>
    </row>
    <row r="120" spans="1:25" x14ac:dyDescent="0.35">
      <c r="A120" s="35"/>
      <c r="B120" s="97"/>
      <c r="C120" s="15"/>
      <c r="D120" s="15"/>
      <c r="E120" s="15"/>
      <c r="F120" s="10">
        <f t="shared" ref="F120:F126" si="42">H120+I120+J120+L120+M120+N120+P120+Q120+R120+T120+U120+V120</f>
        <v>0</v>
      </c>
      <c r="G120" s="14"/>
      <c r="H120" s="37"/>
      <c r="I120" s="37"/>
      <c r="J120" s="37"/>
      <c r="K120" s="63" t="e">
        <f t="shared" si="38"/>
        <v>#DIV/0!</v>
      </c>
      <c r="L120" s="37"/>
      <c r="M120" s="37"/>
      <c r="N120" s="37"/>
      <c r="O120" s="63" t="e">
        <f t="shared" si="39"/>
        <v>#DIV/0!</v>
      </c>
      <c r="P120" s="37"/>
      <c r="Q120" s="37"/>
      <c r="R120" s="37"/>
      <c r="S120" s="63" t="e">
        <f t="shared" si="40"/>
        <v>#DIV/0!</v>
      </c>
      <c r="T120" s="37"/>
      <c r="U120" s="37"/>
      <c r="V120" s="37"/>
      <c r="W120" s="63" t="e">
        <f t="shared" si="41"/>
        <v>#DIV/0!</v>
      </c>
      <c r="X120" s="60">
        <f>X119-X118</f>
        <v>-0.24175824175824179</v>
      </c>
      <c r="Y120" s="60">
        <f>Y119-Y118</f>
        <v>-3.2967032967032921</v>
      </c>
    </row>
    <row r="121" spans="1:25" x14ac:dyDescent="0.35">
      <c r="A121" s="35"/>
      <c r="B121" s="73" t="s">
        <v>34</v>
      </c>
      <c r="C121" s="44" t="s">
        <v>48</v>
      </c>
      <c r="D121" s="44">
        <v>4</v>
      </c>
      <c r="E121" s="44">
        <v>26</v>
      </c>
      <c r="F121" s="10">
        <f t="shared" si="42"/>
        <v>28</v>
      </c>
      <c r="G121" s="73" t="s">
        <v>113</v>
      </c>
      <c r="H121" s="62"/>
      <c r="I121" s="62">
        <v>1</v>
      </c>
      <c r="J121" s="62"/>
      <c r="K121" s="63">
        <f t="shared" si="38"/>
        <v>3.5714285714285716</v>
      </c>
      <c r="L121" s="62">
        <v>1</v>
      </c>
      <c r="M121" s="62">
        <v>6</v>
      </c>
      <c r="N121" s="62">
        <v>2</v>
      </c>
      <c r="O121" s="63">
        <f t="shared" si="39"/>
        <v>32.142857142857146</v>
      </c>
      <c r="P121" s="62">
        <v>2</v>
      </c>
      <c r="Q121" s="62">
        <v>7</v>
      </c>
      <c r="R121" s="62">
        <v>1</v>
      </c>
      <c r="S121" s="63">
        <f t="shared" si="40"/>
        <v>35.714285714285715</v>
      </c>
      <c r="T121" s="62">
        <v>4</v>
      </c>
      <c r="U121" s="62">
        <v>4</v>
      </c>
      <c r="V121" s="62"/>
      <c r="W121" s="63">
        <f t="shared" si="41"/>
        <v>28.571428571428573</v>
      </c>
      <c r="X121" s="49">
        <f t="shared" ref="X121:X127" si="43">((H121*1)+(I121*2)+(J121*3)+(L121*4)+(M121*5)+(N121*6)+(P121*7)+(Q121*8)+(R121*9)+(T121*10)+(U121*11)+(V121*12))/F121</f>
        <v>7.5357142857142856</v>
      </c>
      <c r="Y121" s="50">
        <f t="shared" ref="Y121:Y127" si="44">S121+W121</f>
        <v>64.285714285714292</v>
      </c>
    </row>
    <row r="122" spans="1:25" x14ac:dyDescent="0.35">
      <c r="A122" s="35"/>
      <c r="B122" s="97" t="s">
        <v>97</v>
      </c>
      <c r="C122" s="8" t="s">
        <v>46</v>
      </c>
      <c r="D122" s="8">
        <v>5</v>
      </c>
      <c r="E122" s="8">
        <v>23</v>
      </c>
      <c r="F122" s="10">
        <f t="shared" si="42"/>
        <v>23</v>
      </c>
      <c r="G122" s="97" t="s">
        <v>113</v>
      </c>
      <c r="H122" s="37"/>
      <c r="I122" s="37">
        <v>2</v>
      </c>
      <c r="J122" s="37"/>
      <c r="K122" s="63">
        <f t="shared" si="38"/>
        <v>8.695652173913043</v>
      </c>
      <c r="L122" s="52"/>
      <c r="M122" s="52">
        <v>2</v>
      </c>
      <c r="N122" s="52">
        <v>6</v>
      </c>
      <c r="O122" s="63">
        <f t="shared" si="39"/>
        <v>34.782608695652172</v>
      </c>
      <c r="P122" s="52">
        <v>2</v>
      </c>
      <c r="Q122" s="52">
        <v>2</v>
      </c>
      <c r="R122" s="52">
        <v>2</v>
      </c>
      <c r="S122" s="63">
        <f t="shared" si="40"/>
        <v>26.086956521739129</v>
      </c>
      <c r="T122" s="52">
        <v>3</v>
      </c>
      <c r="U122" s="52">
        <v>2</v>
      </c>
      <c r="V122" s="52">
        <v>2</v>
      </c>
      <c r="W122" s="63">
        <f t="shared" si="41"/>
        <v>30.434782608695652</v>
      </c>
      <c r="X122" s="49">
        <f t="shared" si="43"/>
        <v>7.5652173913043477</v>
      </c>
      <c r="Y122" s="54">
        <f t="shared" si="44"/>
        <v>56.521739130434781</v>
      </c>
    </row>
    <row r="123" spans="1:25" x14ac:dyDescent="0.35">
      <c r="A123" s="35"/>
      <c r="B123" s="74" t="s">
        <v>97</v>
      </c>
      <c r="C123" s="26" t="s">
        <v>42</v>
      </c>
      <c r="D123" s="26">
        <v>6</v>
      </c>
      <c r="E123" s="26">
        <v>23</v>
      </c>
      <c r="F123" s="10">
        <f t="shared" si="42"/>
        <v>23</v>
      </c>
      <c r="G123" s="74" t="s">
        <v>113</v>
      </c>
      <c r="H123" s="40"/>
      <c r="I123" s="40">
        <v>2</v>
      </c>
      <c r="J123" s="40"/>
      <c r="K123" s="63">
        <f t="shared" si="38"/>
        <v>8.695652173913043</v>
      </c>
      <c r="L123" s="40">
        <v>1</v>
      </c>
      <c r="M123" s="40">
        <v>2</v>
      </c>
      <c r="N123" s="40">
        <v>6</v>
      </c>
      <c r="O123" s="63">
        <f t="shared" si="39"/>
        <v>39.130434782608695</v>
      </c>
      <c r="P123" s="40">
        <v>3</v>
      </c>
      <c r="Q123" s="40">
        <v>2</v>
      </c>
      <c r="R123" s="40">
        <v>4</v>
      </c>
      <c r="S123" s="63">
        <f t="shared" si="40"/>
        <v>39.130434782608695</v>
      </c>
      <c r="T123" s="40">
        <v>3</v>
      </c>
      <c r="U123" s="40"/>
      <c r="V123" s="40"/>
      <c r="W123" s="63">
        <f t="shared" si="41"/>
        <v>13.043478260869565</v>
      </c>
      <c r="X123" s="49">
        <f t="shared" si="43"/>
        <v>6.8260869565217392</v>
      </c>
      <c r="Y123" s="30">
        <f t="shared" si="44"/>
        <v>52.173913043478258</v>
      </c>
    </row>
    <row r="124" spans="1:25" x14ac:dyDescent="0.35">
      <c r="A124" s="35"/>
      <c r="B124" s="74" t="s">
        <v>97</v>
      </c>
      <c r="C124" s="19" t="s">
        <v>31</v>
      </c>
      <c r="D124" s="8">
        <v>7</v>
      </c>
      <c r="E124" s="8">
        <v>23</v>
      </c>
      <c r="F124" s="10">
        <f t="shared" si="42"/>
        <v>23</v>
      </c>
      <c r="G124" s="105" t="s">
        <v>113</v>
      </c>
      <c r="H124" s="52"/>
      <c r="I124" s="52">
        <v>2</v>
      </c>
      <c r="J124" s="52">
        <v>1</v>
      </c>
      <c r="K124" s="63">
        <f t="shared" si="38"/>
        <v>13.043478260869565</v>
      </c>
      <c r="L124" s="52">
        <v>3</v>
      </c>
      <c r="M124" s="52">
        <v>4</v>
      </c>
      <c r="N124" s="52">
        <v>2</v>
      </c>
      <c r="O124" s="63">
        <f t="shared" si="39"/>
        <v>39.130434782608695</v>
      </c>
      <c r="P124" s="52">
        <v>4</v>
      </c>
      <c r="Q124" s="52"/>
      <c r="R124" s="52">
        <v>4</v>
      </c>
      <c r="S124" s="63">
        <f t="shared" si="40"/>
        <v>34.782608695652172</v>
      </c>
      <c r="T124" s="52">
        <v>3</v>
      </c>
      <c r="U124" s="52"/>
      <c r="V124" s="52"/>
      <c r="W124" s="63">
        <f t="shared" si="41"/>
        <v>13.043478260869565</v>
      </c>
      <c r="X124" s="49">
        <f t="shared" si="43"/>
        <v>6.3043478260869561</v>
      </c>
      <c r="Y124" s="106">
        <f t="shared" si="44"/>
        <v>47.826086956521735</v>
      </c>
    </row>
    <row r="125" spans="1:25" x14ac:dyDescent="0.35">
      <c r="A125" s="35"/>
      <c r="B125" s="74" t="s">
        <v>97</v>
      </c>
      <c r="C125" s="21" t="s">
        <v>24</v>
      </c>
      <c r="D125" s="8">
        <v>8</v>
      </c>
      <c r="E125" s="8">
        <v>23</v>
      </c>
      <c r="F125" s="10">
        <f t="shared" si="42"/>
        <v>23</v>
      </c>
      <c r="G125" s="76" t="s">
        <v>113</v>
      </c>
      <c r="H125" s="52"/>
      <c r="I125" s="52">
        <v>1</v>
      </c>
      <c r="J125" s="52">
        <v>1</v>
      </c>
      <c r="K125" s="63">
        <f t="shared" si="38"/>
        <v>8.695652173913043</v>
      </c>
      <c r="L125" s="52">
        <v>5</v>
      </c>
      <c r="M125" s="52">
        <v>2</v>
      </c>
      <c r="N125" s="52">
        <v>3</v>
      </c>
      <c r="O125" s="63">
        <f t="shared" si="39"/>
        <v>43.478260869565219</v>
      </c>
      <c r="P125" s="52">
        <v>4</v>
      </c>
      <c r="Q125" s="52">
        <v>2</v>
      </c>
      <c r="R125" s="52">
        <v>3</v>
      </c>
      <c r="S125" s="63">
        <f t="shared" si="40"/>
        <v>39.130434782608695</v>
      </c>
      <c r="T125" s="52">
        <v>2</v>
      </c>
      <c r="U125" s="52"/>
      <c r="V125" s="52"/>
      <c r="W125" s="63">
        <f t="shared" si="41"/>
        <v>8.695652173913043</v>
      </c>
      <c r="X125" s="58">
        <f t="shared" si="43"/>
        <v>6.2608695652173916</v>
      </c>
      <c r="Y125" s="69">
        <f t="shared" si="44"/>
        <v>47.826086956521735</v>
      </c>
    </row>
    <row r="126" spans="1:25" x14ac:dyDescent="0.35">
      <c r="A126" s="35"/>
      <c r="B126" s="74" t="s">
        <v>97</v>
      </c>
      <c r="C126" s="21" t="s">
        <v>27</v>
      </c>
      <c r="D126" s="8">
        <v>9</v>
      </c>
      <c r="E126" s="8">
        <v>23</v>
      </c>
      <c r="F126" s="10">
        <f t="shared" si="42"/>
        <v>23</v>
      </c>
      <c r="G126" s="76" t="s">
        <v>113</v>
      </c>
      <c r="H126" s="52">
        <v>1</v>
      </c>
      <c r="I126" s="52">
        <v>2</v>
      </c>
      <c r="J126" s="52">
        <v>2</v>
      </c>
      <c r="K126" s="63">
        <f t="shared" si="38"/>
        <v>21.739130434782609</v>
      </c>
      <c r="L126" s="52">
        <v>5</v>
      </c>
      <c r="M126" s="52">
        <v>2</v>
      </c>
      <c r="N126" s="52">
        <v>1</v>
      </c>
      <c r="O126" s="63">
        <f t="shared" si="39"/>
        <v>34.782608695652172</v>
      </c>
      <c r="P126" s="52">
        <v>4</v>
      </c>
      <c r="Q126" s="52">
        <v>2</v>
      </c>
      <c r="R126" s="52">
        <v>2</v>
      </c>
      <c r="S126" s="63">
        <f t="shared" si="40"/>
        <v>34.782608695652172</v>
      </c>
      <c r="T126" s="52">
        <v>2</v>
      </c>
      <c r="U126" s="52"/>
      <c r="V126" s="52"/>
      <c r="W126" s="63">
        <f t="shared" si="41"/>
        <v>8.695652173913043</v>
      </c>
      <c r="X126" s="58">
        <f t="shared" si="43"/>
        <v>5.6086956521739131</v>
      </c>
      <c r="Y126" s="69">
        <f t="shared" si="44"/>
        <v>43.478260869565219</v>
      </c>
    </row>
    <row r="127" spans="1:25" x14ac:dyDescent="0.35">
      <c r="A127" s="35"/>
      <c r="B127" s="74" t="s">
        <v>97</v>
      </c>
      <c r="C127" s="21" t="s">
        <v>29</v>
      </c>
      <c r="D127" s="8">
        <v>10</v>
      </c>
      <c r="E127" s="8">
        <v>12</v>
      </c>
      <c r="F127" s="10">
        <v>12</v>
      </c>
      <c r="G127" s="76" t="s">
        <v>107</v>
      </c>
      <c r="H127" s="52"/>
      <c r="I127" s="52">
        <v>1</v>
      </c>
      <c r="J127" s="52">
        <v>2</v>
      </c>
      <c r="K127" s="63">
        <f t="shared" si="38"/>
        <v>25</v>
      </c>
      <c r="L127" s="52">
        <v>1</v>
      </c>
      <c r="M127" s="52">
        <v>2</v>
      </c>
      <c r="N127" s="52">
        <v>1</v>
      </c>
      <c r="O127" s="63">
        <f t="shared" si="39"/>
        <v>33.333333333333336</v>
      </c>
      <c r="P127" s="52">
        <v>3</v>
      </c>
      <c r="Q127" s="52">
        <v>2</v>
      </c>
      <c r="R127" s="52"/>
      <c r="S127" s="63">
        <f t="shared" si="40"/>
        <v>41.666666666666664</v>
      </c>
      <c r="T127" s="52"/>
      <c r="U127" s="52"/>
      <c r="V127" s="52"/>
      <c r="W127" s="63">
        <f t="shared" si="41"/>
        <v>0</v>
      </c>
      <c r="X127" s="58">
        <f t="shared" si="43"/>
        <v>5.416666666666667</v>
      </c>
      <c r="Y127" s="69">
        <f t="shared" si="44"/>
        <v>41.666666666666664</v>
      </c>
    </row>
    <row r="128" spans="1:25" x14ac:dyDescent="0.35">
      <c r="A128" s="35"/>
      <c r="B128" s="97"/>
      <c r="C128" s="15"/>
      <c r="D128" s="15"/>
      <c r="E128" s="15"/>
      <c r="F128" s="10">
        <f t="shared" ref="F128:F134" si="45">H128+I128+J128+L128+M128+N128+P128+Q128+R128+T128+U128+V128</f>
        <v>0</v>
      </c>
      <c r="G128" s="14"/>
      <c r="H128" s="37"/>
      <c r="I128" s="37"/>
      <c r="J128" s="37"/>
      <c r="K128" s="63" t="e">
        <f t="shared" si="38"/>
        <v>#DIV/0!</v>
      </c>
      <c r="L128" s="37"/>
      <c r="M128" s="37"/>
      <c r="N128" s="37"/>
      <c r="O128" s="63" t="e">
        <f t="shared" si="39"/>
        <v>#DIV/0!</v>
      </c>
      <c r="P128" s="37"/>
      <c r="Q128" s="37"/>
      <c r="R128" s="37"/>
      <c r="S128" s="63" t="e">
        <f t="shared" si="40"/>
        <v>#DIV/0!</v>
      </c>
      <c r="T128" s="37"/>
      <c r="U128" s="37"/>
      <c r="V128" s="37"/>
      <c r="W128" s="63" t="e">
        <f t="shared" si="41"/>
        <v>#DIV/0!</v>
      </c>
      <c r="X128" s="60">
        <f>X127-X126</f>
        <v>-0.19202898550724612</v>
      </c>
      <c r="Y128" s="60">
        <f>Y127-Y126</f>
        <v>-1.8115942028985543</v>
      </c>
    </row>
    <row r="129" spans="1:25" x14ac:dyDescent="0.35">
      <c r="A129" s="35"/>
      <c r="B129" s="73" t="s">
        <v>99</v>
      </c>
      <c r="C129" s="44" t="s">
        <v>48</v>
      </c>
      <c r="D129" s="44">
        <v>5</v>
      </c>
      <c r="E129" s="44">
        <v>21</v>
      </c>
      <c r="F129" s="10">
        <f t="shared" si="45"/>
        <v>21</v>
      </c>
      <c r="G129" s="73" t="s">
        <v>113</v>
      </c>
      <c r="H129" s="62"/>
      <c r="I129" s="62">
        <v>1</v>
      </c>
      <c r="J129" s="62">
        <v>1</v>
      </c>
      <c r="K129" s="63">
        <f t="shared" si="38"/>
        <v>9.5238095238095237</v>
      </c>
      <c r="L129" s="62"/>
      <c r="M129" s="62"/>
      <c r="N129" s="62">
        <v>1</v>
      </c>
      <c r="O129" s="63">
        <f t="shared" si="39"/>
        <v>4.7619047619047619</v>
      </c>
      <c r="P129" s="62">
        <v>3</v>
      </c>
      <c r="Q129" s="62">
        <v>8</v>
      </c>
      <c r="R129" s="62">
        <v>1</v>
      </c>
      <c r="S129" s="63">
        <f t="shared" si="40"/>
        <v>57.142857142857146</v>
      </c>
      <c r="T129" s="62">
        <v>6</v>
      </c>
      <c r="U129" s="62"/>
      <c r="V129" s="62"/>
      <c r="W129" s="63">
        <f t="shared" si="41"/>
        <v>28.571428571428573</v>
      </c>
      <c r="X129" s="49">
        <f t="shared" ref="X129:X135" si="46">((H129*1)+(I129*2)+(J129*3)+(L129*4)+(M129*5)+(N129*6)+(P129*7)+(Q129*8)+(R129*9)+(T129*10)+(U129*11)+(V129*12))/F129</f>
        <v>7.8571428571428568</v>
      </c>
      <c r="Y129" s="50">
        <f>S129+W129</f>
        <v>85.714285714285722</v>
      </c>
    </row>
    <row r="130" spans="1:25" x14ac:dyDescent="0.35">
      <c r="A130" s="35"/>
      <c r="B130" s="97" t="s">
        <v>99</v>
      </c>
      <c r="C130" s="8" t="s">
        <v>46</v>
      </c>
      <c r="D130" s="8">
        <v>6</v>
      </c>
      <c r="E130" s="8">
        <v>21</v>
      </c>
      <c r="F130" s="10">
        <f t="shared" si="45"/>
        <v>21</v>
      </c>
      <c r="G130" s="97" t="s">
        <v>113</v>
      </c>
      <c r="H130" s="37">
        <v>1</v>
      </c>
      <c r="I130" s="37">
        <v>1</v>
      </c>
      <c r="J130" s="37"/>
      <c r="K130" s="63">
        <f t="shared" si="38"/>
        <v>9.5238095238095237</v>
      </c>
      <c r="L130" s="52"/>
      <c r="M130" s="52">
        <v>1</v>
      </c>
      <c r="N130" s="52">
        <v>2</v>
      </c>
      <c r="O130" s="63">
        <f t="shared" si="39"/>
        <v>14.285714285714286</v>
      </c>
      <c r="P130" s="52">
        <v>5</v>
      </c>
      <c r="Q130" s="52">
        <v>5</v>
      </c>
      <c r="R130" s="52">
        <v>1</v>
      </c>
      <c r="S130" s="63">
        <f t="shared" si="40"/>
        <v>52.38095238095238</v>
      </c>
      <c r="T130" s="52">
        <v>5</v>
      </c>
      <c r="U130" s="52"/>
      <c r="V130" s="52"/>
      <c r="W130" s="63">
        <f t="shared" si="41"/>
        <v>23.80952380952381</v>
      </c>
      <c r="X130" s="53">
        <f t="shared" si="46"/>
        <v>7.333333333333333</v>
      </c>
      <c r="Y130" s="54">
        <f>S130+W130</f>
        <v>76.19047619047619</v>
      </c>
    </row>
    <row r="131" spans="1:25" x14ac:dyDescent="0.35">
      <c r="A131" s="35"/>
      <c r="B131" s="74" t="s">
        <v>99</v>
      </c>
      <c r="C131" s="26" t="s">
        <v>42</v>
      </c>
      <c r="D131" s="26">
        <v>7</v>
      </c>
      <c r="E131" s="26">
        <v>20</v>
      </c>
      <c r="F131" s="10">
        <f t="shared" si="45"/>
        <v>20</v>
      </c>
      <c r="G131" s="74" t="s">
        <v>113</v>
      </c>
      <c r="H131" s="40">
        <v>1</v>
      </c>
      <c r="I131" s="40">
        <v>1</v>
      </c>
      <c r="J131" s="40"/>
      <c r="K131" s="63">
        <f t="shared" si="38"/>
        <v>10</v>
      </c>
      <c r="L131" s="40"/>
      <c r="M131" s="40">
        <v>3</v>
      </c>
      <c r="N131" s="40">
        <v>1</v>
      </c>
      <c r="O131" s="63">
        <f t="shared" si="39"/>
        <v>20</v>
      </c>
      <c r="P131" s="40">
        <v>7</v>
      </c>
      <c r="Q131" s="40">
        <v>2</v>
      </c>
      <c r="R131" s="40">
        <v>2</v>
      </c>
      <c r="S131" s="63">
        <f t="shared" si="40"/>
        <v>55</v>
      </c>
      <c r="T131" s="40">
        <v>3</v>
      </c>
      <c r="U131" s="40"/>
      <c r="V131" s="40"/>
      <c r="W131" s="63">
        <f t="shared" si="41"/>
        <v>15</v>
      </c>
      <c r="X131" s="29">
        <f t="shared" si="46"/>
        <v>6.85</v>
      </c>
      <c r="Y131" s="30">
        <f>S131+W131</f>
        <v>70</v>
      </c>
    </row>
    <row r="132" spans="1:25" x14ac:dyDescent="0.35">
      <c r="A132" s="35"/>
      <c r="B132" s="74" t="s">
        <v>99</v>
      </c>
      <c r="C132" s="19" t="s">
        <v>31</v>
      </c>
      <c r="D132" s="8">
        <v>8</v>
      </c>
      <c r="E132" s="8">
        <v>20</v>
      </c>
      <c r="F132" s="10">
        <f t="shared" si="45"/>
        <v>20</v>
      </c>
      <c r="G132" s="105" t="s">
        <v>113</v>
      </c>
      <c r="H132" s="52">
        <v>1</v>
      </c>
      <c r="I132" s="52">
        <v>1</v>
      </c>
      <c r="J132" s="52"/>
      <c r="K132" s="63">
        <f t="shared" si="38"/>
        <v>10</v>
      </c>
      <c r="L132" s="52"/>
      <c r="M132" s="52">
        <v>5</v>
      </c>
      <c r="N132" s="52">
        <v>2</v>
      </c>
      <c r="O132" s="63">
        <f t="shared" si="39"/>
        <v>35</v>
      </c>
      <c r="P132" s="52">
        <v>3</v>
      </c>
      <c r="Q132" s="52">
        <v>3</v>
      </c>
      <c r="R132" s="52">
        <v>4</v>
      </c>
      <c r="S132" s="63">
        <f t="shared" si="40"/>
        <v>50</v>
      </c>
      <c r="T132" s="52">
        <v>1</v>
      </c>
      <c r="U132" s="52"/>
      <c r="V132" s="52"/>
      <c r="W132" s="63">
        <f t="shared" si="41"/>
        <v>5</v>
      </c>
      <c r="X132" s="63">
        <f t="shared" si="46"/>
        <v>6.55</v>
      </c>
      <c r="Y132" s="63">
        <f>S132+W132</f>
        <v>55</v>
      </c>
    </row>
    <row r="133" spans="1:25" x14ac:dyDescent="0.35">
      <c r="A133" s="35"/>
      <c r="B133" s="74" t="s">
        <v>99</v>
      </c>
      <c r="C133" s="21" t="s">
        <v>24</v>
      </c>
      <c r="D133" s="8">
        <v>9</v>
      </c>
      <c r="E133" s="8">
        <v>20</v>
      </c>
      <c r="F133" s="10">
        <f t="shared" si="45"/>
        <v>20</v>
      </c>
      <c r="G133" s="76" t="s">
        <v>113</v>
      </c>
      <c r="H133" s="52">
        <v>1</v>
      </c>
      <c r="I133" s="52">
        <v>1</v>
      </c>
      <c r="J133" s="52"/>
      <c r="K133" s="63">
        <f t="shared" si="38"/>
        <v>10</v>
      </c>
      <c r="L133" s="52"/>
      <c r="M133" s="52">
        <v>1</v>
      </c>
      <c r="N133" s="52">
        <v>4</v>
      </c>
      <c r="O133" s="63">
        <f t="shared" si="39"/>
        <v>25</v>
      </c>
      <c r="P133" s="52">
        <v>5</v>
      </c>
      <c r="Q133" s="52">
        <v>2</v>
      </c>
      <c r="R133" s="52">
        <v>4</v>
      </c>
      <c r="S133" s="63">
        <f t="shared" si="40"/>
        <v>55</v>
      </c>
      <c r="T133" s="52">
        <v>2</v>
      </c>
      <c r="U133" s="52"/>
      <c r="V133" s="52"/>
      <c r="W133" s="63">
        <f t="shared" si="41"/>
        <v>10</v>
      </c>
      <c r="X133" s="12">
        <f t="shared" si="46"/>
        <v>6.95</v>
      </c>
      <c r="Y133" s="12">
        <f>S133+W133</f>
        <v>65</v>
      </c>
    </row>
    <row r="134" spans="1:25" x14ac:dyDescent="0.35">
      <c r="A134" s="35"/>
      <c r="B134" s="74" t="s">
        <v>99</v>
      </c>
      <c r="C134" s="21" t="s">
        <v>27</v>
      </c>
      <c r="D134" s="8">
        <v>10</v>
      </c>
      <c r="E134" s="8">
        <v>12</v>
      </c>
      <c r="F134" s="10">
        <f t="shared" si="45"/>
        <v>12</v>
      </c>
      <c r="G134" s="76" t="s">
        <v>113</v>
      </c>
      <c r="H134" s="52"/>
      <c r="I134" s="52"/>
      <c r="J134" s="52"/>
      <c r="K134" s="63">
        <f t="shared" si="38"/>
        <v>0</v>
      </c>
      <c r="L134" s="52"/>
      <c r="M134" s="52">
        <v>1</v>
      </c>
      <c r="N134" s="52">
        <v>4</v>
      </c>
      <c r="O134" s="63">
        <f t="shared" si="39"/>
        <v>41.666666666666664</v>
      </c>
      <c r="P134" s="52">
        <v>2</v>
      </c>
      <c r="Q134" s="52">
        <v>1</v>
      </c>
      <c r="R134" s="52">
        <v>3</v>
      </c>
      <c r="S134" s="63">
        <f t="shared" si="40"/>
        <v>50</v>
      </c>
      <c r="T134" s="52">
        <v>1</v>
      </c>
      <c r="U134" s="52"/>
      <c r="V134" s="52"/>
      <c r="W134" s="63">
        <f t="shared" si="41"/>
        <v>8.3333333333333339</v>
      </c>
      <c r="X134" s="12">
        <f t="shared" si="46"/>
        <v>7.333333333333333</v>
      </c>
      <c r="Y134" s="12">
        <v>65</v>
      </c>
    </row>
    <row r="135" spans="1:25" x14ac:dyDescent="0.35">
      <c r="A135" s="35"/>
      <c r="B135" s="74" t="s">
        <v>99</v>
      </c>
      <c r="C135" s="21" t="s">
        <v>29</v>
      </c>
      <c r="D135" s="8">
        <v>11</v>
      </c>
      <c r="E135" s="8">
        <v>12</v>
      </c>
      <c r="F135" s="10">
        <v>12</v>
      </c>
      <c r="G135" s="76" t="s">
        <v>107</v>
      </c>
      <c r="H135" s="52"/>
      <c r="I135" s="52"/>
      <c r="J135" s="52"/>
      <c r="K135" s="63">
        <f t="shared" si="38"/>
        <v>0</v>
      </c>
      <c r="L135" s="52">
        <v>2</v>
      </c>
      <c r="M135" s="52">
        <v>1</v>
      </c>
      <c r="N135" s="52">
        <v>3</v>
      </c>
      <c r="O135" s="63">
        <f t="shared" si="39"/>
        <v>50</v>
      </c>
      <c r="P135" s="52">
        <v>1</v>
      </c>
      <c r="Q135" s="52">
        <v>2</v>
      </c>
      <c r="R135" s="52">
        <v>3</v>
      </c>
      <c r="S135" s="63">
        <f t="shared" si="40"/>
        <v>50</v>
      </c>
      <c r="T135" s="52"/>
      <c r="U135" s="52"/>
      <c r="V135" s="52"/>
      <c r="W135" s="63">
        <f t="shared" si="41"/>
        <v>0</v>
      </c>
      <c r="X135" s="12">
        <f t="shared" si="46"/>
        <v>6.75</v>
      </c>
      <c r="Y135" s="12">
        <v>66</v>
      </c>
    </row>
    <row r="136" spans="1:25" x14ac:dyDescent="0.35">
      <c r="A136" s="35"/>
      <c r="B136" s="97"/>
      <c r="C136" s="15"/>
      <c r="D136" s="15"/>
      <c r="E136" s="15"/>
      <c r="F136" s="10">
        <f t="shared" ref="F136:F156" si="47">H136+I136+J136+L136+M136+N136+P136+Q136+R136+T136+U136+V136</f>
        <v>0</v>
      </c>
      <c r="G136" s="14"/>
      <c r="H136" s="37"/>
      <c r="I136" s="37"/>
      <c r="J136" s="37"/>
      <c r="K136" s="63" t="e">
        <f t="shared" si="38"/>
        <v>#DIV/0!</v>
      </c>
      <c r="L136" s="37"/>
      <c r="M136" s="37"/>
      <c r="N136" s="37"/>
      <c r="O136" s="63" t="e">
        <f t="shared" si="39"/>
        <v>#DIV/0!</v>
      </c>
      <c r="P136" s="37"/>
      <c r="Q136" s="37"/>
      <c r="R136" s="37"/>
      <c r="S136" s="63" t="e">
        <f t="shared" si="40"/>
        <v>#DIV/0!</v>
      </c>
      <c r="T136" s="37"/>
      <c r="U136" s="37"/>
      <c r="V136" s="37"/>
      <c r="W136" s="63" t="e">
        <f t="shared" si="41"/>
        <v>#DIV/0!</v>
      </c>
      <c r="X136" s="60">
        <f>X135-X134</f>
        <v>-0.58333333333333304</v>
      </c>
      <c r="Y136" s="60">
        <f>Y135-Y134</f>
        <v>1</v>
      </c>
    </row>
    <row r="137" spans="1:25" x14ac:dyDescent="0.35">
      <c r="A137" s="35"/>
      <c r="B137" s="73" t="s">
        <v>99</v>
      </c>
      <c r="C137" s="44" t="s">
        <v>48</v>
      </c>
      <c r="D137" s="44">
        <v>6</v>
      </c>
      <c r="E137" s="44">
        <v>22</v>
      </c>
      <c r="F137" s="10">
        <f t="shared" si="47"/>
        <v>22</v>
      </c>
      <c r="G137" s="73" t="s">
        <v>113</v>
      </c>
      <c r="H137" s="62"/>
      <c r="I137" s="62">
        <v>1</v>
      </c>
      <c r="J137" s="62"/>
      <c r="K137" s="63">
        <f t="shared" si="38"/>
        <v>4.5454545454545459</v>
      </c>
      <c r="L137" s="62">
        <v>2</v>
      </c>
      <c r="M137" s="62"/>
      <c r="N137" s="62">
        <v>3</v>
      </c>
      <c r="O137" s="63">
        <f t="shared" si="39"/>
        <v>22.727272727272727</v>
      </c>
      <c r="P137" s="62">
        <v>2</v>
      </c>
      <c r="Q137" s="62">
        <v>7</v>
      </c>
      <c r="R137" s="62">
        <v>2</v>
      </c>
      <c r="S137" s="63">
        <f t="shared" si="40"/>
        <v>50</v>
      </c>
      <c r="T137" s="62">
        <v>5</v>
      </c>
      <c r="U137" s="62"/>
      <c r="V137" s="62"/>
      <c r="W137" s="63">
        <f t="shared" si="41"/>
        <v>22.727272727272727</v>
      </c>
      <c r="X137" s="49">
        <f t="shared" ref="X137:X142" si="48">((H137*1)+(I137*2)+(J137*3)+(L137*4)+(M137*5)+(N137*6)+(P137*7)+(Q137*8)+(R137*9)+(T137*10)+(U137*11)+(V137*12))/F137</f>
        <v>7.5454545454545459</v>
      </c>
      <c r="Y137" s="50">
        <f t="shared" ref="Y137:Y142" si="49">S137+W137</f>
        <v>72.72727272727272</v>
      </c>
    </row>
    <row r="138" spans="1:25" x14ac:dyDescent="0.35">
      <c r="A138" s="35"/>
      <c r="B138" s="36" t="s">
        <v>99</v>
      </c>
      <c r="C138" s="8" t="s">
        <v>46</v>
      </c>
      <c r="D138" s="8">
        <v>7</v>
      </c>
      <c r="E138" s="8">
        <v>21</v>
      </c>
      <c r="F138" s="10">
        <f t="shared" si="47"/>
        <v>21</v>
      </c>
      <c r="G138" s="97" t="s">
        <v>113</v>
      </c>
      <c r="H138" s="37"/>
      <c r="I138" s="37">
        <v>1</v>
      </c>
      <c r="J138" s="37">
        <v>2</v>
      </c>
      <c r="K138" s="63">
        <f t="shared" si="38"/>
        <v>14.285714285714286</v>
      </c>
      <c r="L138" s="52">
        <v>1</v>
      </c>
      <c r="M138" s="52">
        <v>3</v>
      </c>
      <c r="N138" s="52">
        <v>3</v>
      </c>
      <c r="O138" s="63">
        <f t="shared" si="39"/>
        <v>33.333333333333336</v>
      </c>
      <c r="P138" s="52">
        <v>5</v>
      </c>
      <c r="Q138" s="52">
        <v>1</v>
      </c>
      <c r="R138" s="52"/>
      <c r="S138" s="63">
        <f t="shared" si="40"/>
        <v>28.571428571428573</v>
      </c>
      <c r="T138" s="52">
        <v>5</v>
      </c>
      <c r="U138" s="52"/>
      <c r="V138" s="52"/>
      <c r="W138" s="63">
        <f t="shared" si="41"/>
        <v>23.80952380952381</v>
      </c>
      <c r="X138" s="53">
        <f t="shared" si="48"/>
        <v>6.5714285714285712</v>
      </c>
      <c r="Y138" s="54">
        <f t="shared" si="49"/>
        <v>52.38095238095238</v>
      </c>
    </row>
    <row r="139" spans="1:25" x14ac:dyDescent="0.35">
      <c r="A139" s="35"/>
      <c r="B139" s="27" t="s">
        <v>99</v>
      </c>
      <c r="C139" s="26" t="s">
        <v>42</v>
      </c>
      <c r="D139" s="26">
        <v>8</v>
      </c>
      <c r="E139" s="26">
        <v>20</v>
      </c>
      <c r="F139" s="10">
        <f t="shared" si="47"/>
        <v>20</v>
      </c>
      <c r="G139" s="74" t="s">
        <v>113</v>
      </c>
      <c r="H139" s="40"/>
      <c r="I139" s="40"/>
      <c r="J139" s="40">
        <v>1</v>
      </c>
      <c r="K139" s="63">
        <f t="shared" si="38"/>
        <v>5</v>
      </c>
      <c r="L139" s="40">
        <v>3</v>
      </c>
      <c r="M139" s="40">
        <v>3</v>
      </c>
      <c r="N139" s="40">
        <v>2</v>
      </c>
      <c r="O139" s="63">
        <f t="shared" si="39"/>
        <v>40</v>
      </c>
      <c r="P139" s="40">
        <v>4</v>
      </c>
      <c r="Q139" s="40">
        <v>1</v>
      </c>
      <c r="R139" s="40">
        <v>2</v>
      </c>
      <c r="S139" s="63">
        <f t="shared" si="40"/>
        <v>35</v>
      </c>
      <c r="T139" s="40">
        <v>4</v>
      </c>
      <c r="U139" s="40"/>
      <c r="V139" s="40"/>
      <c r="W139" s="63">
        <f t="shared" si="41"/>
        <v>20</v>
      </c>
      <c r="X139" s="29">
        <f t="shared" si="48"/>
        <v>6.8</v>
      </c>
      <c r="Y139" s="30">
        <f t="shared" si="49"/>
        <v>55</v>
      </c>
    </row>
    <row r="140" spans="1:25" x14ac:dyDescent="0.35">
      <c r="A140" s="35"/>
      <c r="B140" s="27" t="s">
        <v>99</v>
      </c>
      <c r="C140" s="19" t="s">
        <v>31</v>
      </c>
      <c r="D140" s="8">
        <v>9</v>
      </c>
      <c r="E140" s="8">
        <v>20</v>
      </c>
      <c r="F140" s="10">
        <f t="shared" si="47"/>
        <v>20</v>
      </c>
      <c r="G140" s="105" t="s">
        <v>113</v>
      </c>
      <c r="H140" s="52"/>
      <c r="I140" s="52"/>
      <c r="J140" s="52">
        <v>1</v>
      </c>
      <c r="K140" s="63">
        <f t="shared" si="38"/>
        <v>5</v>
      </c>
      <c r="L140" s="52">
        <v>2</v>
      </c>
      <c r="M140" s="52">
        <v>4</v>
      </c>
      <c r="N140" s="52"/>
      <c r="O140" s="63">
        <f t="shared" si="39"/>
        <v>30</v>
      </c>
      <c r="P140" s="52">
        <v>7</v>
      </c>
      <c r="Q140" s="52"/>
      <c r="R140" s="52">
        <v>2</v>
      </c>
      <c r="S140" s="63">
        <f t="shared" si="40"/>
        <v>45</v>
      </c>
      <c r="T140" s="52">
        <v>4</v>
      </c>
      <c r="U140" s="52"/>
      <c r="V140" s="52"/>
      <c r="W140" s="63">
        <f t="shared" si="41"/>
        <v>20</v>
      </c>
      <c r="X140" s="63">
        <f t="shared" si="48"/>
        <v>6.9</v>
      </c>
      <c r="Y140" s="63">
        <f t="shared" si="49"/>
        <v>65</v>
      </c>
    </row>
    <row r="141" spans="1:25" x14ac:dyDescent="0.35">
      <c r="A141" s="35"/>
      <c r="B141" s="27" t="s">
        <v>99</v>
      </c>
      <c r="C141" s="21" t="s">
        <v>24</v>
      </c>
      <c r="D141" s="8">
        <v>10</v>
      </c>
      <c r="E141" s="8">
        <v>13</v>
      </c>
      <c r="F141" s="10">
        <f t="shared" si="47"/>
        <v>13</v>
      </c>
      <c r="G141" s="76" t="s">
        <v>113</v>
      </c>
      <c r="H141" s="52"/>
      <c r="I141" s="52"/>
      <c r="J141" s="52"/>
      <c r="K141" s="63">
        <f t="shared" si="38"/>
        <v>0</v>
      </c>
      <c r="L141" s="52"/>
      <c r="M141" s="52">
        <v>2</v>
      </c>
      <c r="N141" s="52">
        <v>2</v>
      </c>
      <c r="O141" s="63">
        <f t="shared" si="39"/>
        <v>30.76923076923077</v>
      </c>
      <c r="P141" s="52">
        <v>4</v>
      </c>
      <c r="Q141" s="52">
        <v>1</v>
      </c>
      <c r="R141" s="52">
        <v>1</v>
      </c>
      <c r="S141" s="63">
        <f t="shared" si="40"/>
        <v>46.153846153846153</v>
      </c>
      <c r="T141" s="52">
        <v>3</v>
      </c>
      <c r="U141" s="52"/>
      <c r="V141" s="52"/>
      <c r="W141" s="63">
        <f t="shared" si="41"/>
        <v>23.076923076923077</v>
      </c>
      <c r="X141" s="12">
        <f t="shared" si="48"/>
        <v>7.4615384615384617</v>
      </c>
      <c r="Y141" s="12">
        <f t="shared" si="49"/>
        <v>69.230769230769226</v>
      </c>
    </row>
    <row r="142" spans="1:25" x14ac:dyDescent="0.35">
      <c r="A142" s="35"/>
      <c r="B142" s="27" t="s">
        <v>99</v>
      </c>
      <c r="C142" s="21" t="s">
        <v>27</v>
      </c>
      <c r="D142" s="8">
        <v>11</v>
      </c>
      <c r="E142" s="8">
        <v>13</v>
      </c>
      <c r="F142" s="10">
        <f t="shared" si="47"/>
        <v>13</v>
      </c>
      <c r="G142" s="76" t="s">
        <v>113</v>
      </c>
      <c r="H142" s="52"/>
      <c r="I142" s="52"/>
      <c r="J142" s="52"/>
      <c r="K142" s="63">
        <f t="shared" si="38"/>
        <v>0</v>
      </c>
      <c r="L142" s="52">
        <v>2</v>
      </c>
      <c r="M142" s="52">
        <v>2</v>
      </c>
      <c r="N142" s="52">
        <v>2</v>
      </c>
      <c r="O142" s="63">
        <f t="shared" si="39"/>
        <v>46.153846153846153</v>
      </c>
      <c r="P142" s="52">
        <v>3</v>
      </c>
      <c r="Q142" s="52">
        <v>2</v>
      </c>
      <c r="R142" s="52"/>
      <c r="S142" s="63">
        <f t="shared" si="40"/>
        <v>38.46153846153846</v>
      </c>
      <c r="T142" s="52">
        <v>2</v>
      </c>
      <c r="U142" s="52"/>
      <c r="V142" s="52"/>
      <c r="W142" s="63">
        <f t="shared" si="41"/>
        <v>15.384615384615385</v>
      </c>
      <c r="X142" s="12">
        <f t="shared" si="48"/>
        <v>6.6923076923076925</v>
      </c>
      <c r="Y142" s="12">
        <f t="shared" si="49"/>
        <v>53.846153846153847</v>
      </c>
    </row>
    <row r="143" spans="1:25" x14ac:dyDescent="0.35">
      <c r="A143" s="35"/>
      <c r="B143" s="36"/>
      <c r="C143" s="15"/>
      <c r="D143" s="15"/>
      <c r="E143" s="15"/>
      <c r="F143" s="10">
        <f t="shared" si="47"/>
        <v>0</v>
      </c>
      <c r="G143" s="14"/>
      <c r="H143" s="37"/>
      <c r="I143" s="37"/>
      <c r="J143" s="37"/>
      <c r="K143" s="63" t="e">
        <f t="shared" si="38"/>
        <v>#DIV/0!</v>
      </c>
      <c r="L143" s="37"/>
      <c r="M143" s="37"/>
      <c r="N143" s="37"/>
      <c r="O143" s="63" t="e">
        <f t="shared" si="39"/>
        <v>#DIV/0!</v>
      </c>
      <c r="P143" s="37"/>
      <c r="Q143" s="37"/>
      <c r="R143" s="37"/>
      <c r="S143" s="63" t="e">
        <f t="shared" si="40"/>
        <v>#DIV/0!</v>
      </c>
      <c r="T143" s="37"/>
      <c r="U143" s="37"/>
      <c r="V143" s="37"/>
      <c r="W143" s="63" t="e">
        <f t="shared" si="41"/>
        <v>#DIV/0!</v>
      </c>
      <c r="X143" s="60">
        <f>X142-X141</f>
        <v>-0.76923076923076916</v>
      </c>
      <c r="Y143" s="60">
        <f>Y142-Y141</f>
        <v>-15.38461538461538</v>
      </c>
    </row>
    <row r="144" spans="1:25" x14ac:dyDescent="0.35">
      <c r="A144" s="35"/>
      <c r="B144" s="43" t="s">
        <v>97</v>
      </c>
      <c r="C144" s="44" t="s">
        <v>48</v>
      </c>
      <c r="D144" s="44">
        <v>7</v>
      </c>
      <c r="E144" s="44">
        <v>25</v>
      </c>
      <c r="F144" s="10">
        <f t="shared" si="47"/>
        <v>25</v>
      </c>
      <c r="G144" s="73" t="s">
        <v>113</v>
      </c>
      <c r="H144" s="62"/>
      <c r="I144" s="62">
        <v>2</v>
      </c>
      <c r="J144" s="62">
        <v>1</v>
      </c>
      <c r="K144" s="63">
        <f t="shared" si="38"/>
        <v>12</v>
      </c>
      <c r="L144" s="62"/>
      <c r="M144" s="62">
        <v>2</v>
      </c>
      <c r="N144" s="62">
        <v>3</v>
      </c>
      <c r="O144" s="63">
        <f t="shared" si="39"/>
        <v>20</v>
      </c>
      <c r="P144" s="62">
        <v>3</v>
      </c>
      <c r="Q144" s="62">
        <v>4</v>
      </c>
      <c r="R144" s="62">
        <v>4</v>
      </c>
      <c r="S144" s="63">
        <f t="shared" si="40"/>
        <v>44</v>
      </c>
      <c r="T144" s="62">
        <v>6</v>
      </c>
      <c r="U144" s="62"/>
      <c r="V144" s="62"/>
      <c r="W144" s="63">
        <f t="shared" si="41"/>
        <v>24</v>
      </c>
      <c r="X144" s="49">
        <f>((H144*1)+(I144*2)+(J144*3)+(L144*4)+(M144*5)+(N144*6)+(P144*7)+(Q144*8)+(R144*9)+(T144*10)+(U144*11)+(V144*12))/F144</f>
        <v>7.36</v>
      </c>
      <c r="Y144" s="50">
        <f>S144+W144</f>
        <v>68</v>
      </c>
    </row>
    <row r="145" spans="1:25" x14ac:dyDescent="0.35">
      <c r="A145" s="35"/>
      <c r="B145" s="6" t="s">
        <v>97</v>
      </c>
      <c r="C145" s="8" t="s">
        <v>46</v>
      </c>
      <c r="D145" s="8">
        <v>8</v>
      </c>
      <c r="E145" s="8">
        <v>25</v>
      </c>
      <c r="F145" s="10">
        <f t="shared" si="47"/>
        <v>25</v>
      </c>
      <c r="G145" s="97" t="s">
        <v>113</v>
      </c>
      <c r="H145" s="37"/>
      <c r="I145" s="37">
        <v>3</v>
      </c>
      <c r="J145" s="37"/>
      <c r="K145" s="63">
        <f t="shared" si="38"/>
        <v>12</v>
      </c>
      <c r="L145" s="52">
        <v>3</v>
      </c>
      <c r="M145" s="52">
        <v>1</v>
      </c>
      <c r="N145" s="52">
        <v>3</v>
      </c>
      <c r="O145" s="63">
        <f t="shared" si="39"/>
        <v>28</v>
      </c>
      <c r="P145" s="52">
        <v>1</v>
      </c>
      <c r="Q145" s="52">
        <v>2</v>
      </c>
      <c r="R145" s="52">
        <v>7</v>
      </c>
      <c r="S145" s="63">
        <f t="shared" si="40"/>
        <v>40</v>
      </c>
      <c r="T145" s="52">
        <v>5</v>
      </c>
      <c r="U145" s="52"/>
      <c r="V145" s="52"/>
      <c r="W145" s="63">
        <f t="shared" si="41"/>
        <v>20</v>
      </c>
      <c r="X145" s="53">
        <f>((H145*1)+(I145*2)+(J145*3)+(L145*4)+(M145*5)+(N145*6)+(P145*7)+(Q145*8)+(R145*9)+(T145*10)+(U145*11)+(V145*12))/F145</f>
        <v>7.08</v>
      </c>
      <c r="Y145" s="54">
        <f>S145+W145</f>
        <v>60</v>
      </c>
    </row>
    <row r="146" spans="1:25" x14ac:dyDescent="0.35">
      <c r="A146" s="35"/>
      <c r="B146" s="24" t="s">
        <v>97</v>
      </c>
      <c r="C146" s="26" t="s">
        <v>42</v>
      </c>
      <c r="D146" s="26">
        <v>9</v>
      </c>
      <c r="E146" s="26">
        <v>24</v>
      </c>
      <c r="F146" s="10">
        <f t="shared" si="47"/>
        <v>24</v>
      </c>
      <c r="G146" s="74" t="s">
        <v>113</v>
      </c>
      <c r="H146" s="40"/>
      <c r="I146" s="40">
        <v>3</v>
      </c>
      <c r="J146" s="40"/>
      <c r="K146" s="63">
        <f t="shared" si="38"/>
        <v>12.5</v>
      </c>
      <c r="L146" s="40">
        <v>1</v>
      </c>
      <c r="M146" s="40">
        <v>2</v>
      </c>
      <c r="N146" s="40">
        <v>2</v>
      </c>
      <c r="O146" s="63">
        <f t="shared" si="39"/>
        <v>20.833333333333332</v>
      </c>
      <c r="P146" s="40">
        <v>7</v>
      </c>
      <c r="Q146" s="40">
        <v>2</v>
      </c>
      <c r="R146" s="40">
        <v>5</v>
      </c>
      <c r="S146" s="63">
        <f t="shared" si="40"/>
        <v>58.333333333333336</v>
      </c>
      <c r="T146" s="40">
        <v>2</v>
      </c>
      <c r="U146" s="40"/>
      <c r="V146" s="40"/>
      <c r="W146" s="63">
        <f t="shared" si="41"/>
        <v>8.3333333333333339</v>
      </c>
      <c r="X146" s="29">
        <f>((H146*1)+(I146*2)+(J146*3)+(L146*4)+(M146*5)+(N146*6)+(P146*7)+(Q146*8)+(R146*9)+(T146*10)+(U146*11)+(V146*12))/F146</f>
        <v>6.75</v>
      </c>
      <c r="Y146" s="30">
        <f>S146+W146</f>
        <v>66.666666666666671</v>
      </c>
    </row>
    <row r="147" spans="1:25" x14ac:dyDescent="0.35">
      <c r="A147" s="35"/>
      <c r="B147" s="24" t="s">
        <v>97</v>
      </c>
      <c r="C147" s="19" t="s">
        <v>31</v>
      </c>
      <c r="D147" s="8">
        <v>10</v>
      </c>
      <c r="E147" s="8">
        <v>15</v>
      </c>
      <c r="F147" s="10">
        <f t="shared" si="47"/>
        <v>15</v>
      </c>
      <c r="G147" s="105" t="s">
        <v>113</v>
      </c>
      <c r="H147" s="52">
        <v>2</v>
      </c>
      <c r="I147" s="52"/>
      <c r="J147" s="52">
        <v>1</v>
      </c>
      <c r="K147" s="63">
        <f t="shared" si="38"/>
        <v>20</v>
      </c>
      <c r="L147" s="52"/>
      <c r="M147" s="52"/>
      <c r="N147" s="52">
        <v>2</v>
      </c>
      <c r="O147" s="63">
        <f t="shared" si="39"/>
        <v>13.333333333333334</v>
      </c>
      <c r="P147" s="52">
        <v>3</v>
      </c>
      <c r="Q147" s="52">
        <v>2</v>
      </c>
      <c r="R147" s="52">
        <v>2</v>
      </c>
      <c r="S147" s="63">
        <f t="shared" si="40"/>
        <v>46.666666666666664</v>
      </c>
      <c r="T147" s="52">
        <v>3</v>
      </c>
      <c r="U147" s="52"/>
      <c r="V147" s="52"/>
      <c r="W147" s="63">
        <f t="shared" si="41"/>
        <v>20</v>
      </c>
      <c r="X147" s="63">
        <f>((H147*1)+(I147*2)+(J147*3)+(L147*4)+(M147*5)+(N147*6)+(P147*7)+(Q147*8)+(R147*9)+(T147*10)+(U147*11)+(V147*12))/F147</f>
        <v>6.8</v>
      </c>
      <c r="Y147" s="63">
        <f>S147+W147</f>
        <v>66.666666666666657</v>
      </c>
    </row>
    <row r="148" spans="1:25" x14ac:dyDescent="0.35">
      <c r="A148" s="35"/>
      <c r="B148" s="24" t="s">
        <v>97</v>
      </c>
      <c r="C148" s="21" t="s">
        <v>24</v>
      </c>
      <c r="D148" s="8">
        <v>11</v>
      </c>
      <c r="E148" s="8">
        <v>13</v>
      </c>
      <c r="F148" s="10">
        <f t="shared" si="47"/>
        <v>13</v>
      </c>
      <c r="G148" s="76" t="s">
        <v>113</v>
      </c>
      <c r="H148" s="52"/>
      <c r="I148" s="52"/>
      <c r="J148" s="52">
        <v>1</v>
      </c>
      <c r="K148" s="63">
        <f t="shared" si="38"/>
        <v>7.6923076923076925</v>
      </c>
      <c r="L148" s="52"/>
      <c r="M148" s="52"/>
      <c r="N148" s="52">
        <v>1</v>
      </c>
      <c r="O148" s="63">
        <f t="shared" si="39"/>
        <v>7.6923076923076925</v>
      </c>
      <c r="P148" s="52">
        <v>3</v>
      </c>
      <c r="Q148" s="52">
        <v>4</v>
      </c>
      <c r="R148" s="52">
        <v>3</v>
      </c>
      <c r="S148" s="63">
        <f t="shared" si="40"/>
        <v>76.92307692307692</v>
      </c>
      <c r="T148" s="52">
        <v>1</v>
      </c>
      <c r="U148" s="52"/>
      <c r="V148" s="52"/>
      <c r="W148" s="63">
        <f t="shared" si="41"/>
        <v>7.6923076923076925</v>
      </c>
      <c r="X148" s="12">
        <f>((H148*1)+(I148*2)+(J148*3)+(L148*4)+(M148*5)+(N148*6)+(P148*7)+(Q148*8)+(R148*9)+(T148*10)+(U148*11)+(V148*12))/F148</f>
        <v>7.615384615384615</v>
      </c>
      <c r="Y148" s="12">
        <f>S148+W148</f>
        <v>84.615384615384613</v>
      </c>
    </row>
    <row r="149" spans="1:25" x14ac:dyDescent="0.35">
      <c r="A149" s="35"/>
      <c r="B149" s="6"/>
      <c r="C149" s="15"/>
      <c r="D149" s="15"/>
      <c r="E149" s="15"/>
      <c r="F149" s="10">
        <f t="shared" si="47"/>
        <v>0</v>
      </c>
      <c r="G149" s="14"/>
      <c r="H149" s="37"/>
      <c r="I149" s="37"/>
      <c r="J149" s="37"/>
      <c r="K149" s="63" t="e">
        <f t="shared" ref="K149:K156" si="50">SUM(H149:J149)*100/F149</f>
        <v>#DIV/0!</v>
      </c>
      <c r="L149" s="37"/>
      <c r="M149" s="37"/>
      <c r="N149" s="37"/>
      <c r="O149" s="63" t="e">
        <f t="shared" ref="O149:O156" si="51">SUM(L149:N149)*100/F149</f>
        <v>#DIV/0!</v>
      </c>
      <c r="P149" s="37"/>
      <c r="Q149" s="37"/>
      <c r="R149" s="37"/>
      <c r="S149" s="63" t="e">
        <f t="shared" ref="S149:S156" si="52">SUM(P149:R149)*100/F149</f>
        <v>#DIV/0!</v>
      </c>
      <c r="T149" s="37"/>
      <c r="U149" s="37"/>
      <c r="V149" s="37"/>
      <c r="W149" s="63" t="e">
        <f t="shared" ref="W149:W156" si="53">SUM(T149:V149)*100/F149</f>
        <v>#DIV/0!</v>
      </c>
      <c r="X149" s="60">
        <f>X148-X147</f>
        <v>0.81538461538461515</v>
      </c>
      <c r="Y149" s="60">
        <f>Y148-Y147</f>
        <v>17.948717948717956</v>
      </c>
    </row>
    <row r="150" spans="1:25" x14ac:dyDescent="0.35">
      <c r="A150" s="35"/>
      <c r="B150" s="43" t="s">
        <v>97</v>
      </c>
      <c r="C150" s="44" t="s">
        <v>48</v>
      </c>
      <c r="D150" s="44">
        <v>8</v>
      </c>
      <c r="E150" s="44">
        <v>16</v>
      </c>
      <c r="F150" s="10">
        <f t="shared" si="47"/>
        <v>16</v>
      </c>
      <c r="G150" s="73" t="s">
        <v>113</v>
      </c>
      <c r="H150" s="62"/>
      <c r="I150" s="62">
        <v>1</v>
      </c>
      <c r="J150" s="62"/>
      <c r="K150" s="63">
        <f t="shared" si="50"/>
        <v>6.25</v>
      </c>
      <c r="L150" s="62"/>
      <c r="M150" s="62"/>
      <c r="N150" s="62">
        <v>2</v>
      </c>
      <c r="O150" s="63">
        <f t="shared" si="51"/>
        <v>12.5</v>
      </c>
      <c r="P150" s="62">
        <v>2</v>
      </c>
      <c r="Q150" s="62">
        <v>2</v>
      </c>
      <c r="R150" s="62">
        <v>5</v>
      </c>
      <c r="S150" s="63">
        <f t="shared" si="52"/>
        <v>56.25</v>
      </c>
      <c r="T150" s="62">
        <v>3</v>
      </c>
      <c r="U150" s="62">
        <v>1</v>
      </c>
      <c r="V150" s="62"/>
      <c r="W150" s="63">
        <f t="shared" si="53"/>
        <v>25</v>
      </c>
      <c r="X150" s="49">
        <f>((H150*1)+(I150*2)+(J150*3)+(L150*4)+(M150*5)+(N150*6)+(P150*7)+(Q150*8)+(R150*9)+(T150*10)+(U150*11)+(V150*12))/F150</f>
        <v>8.125</v>
      </c>
      <c r="Y150" s="50">
        <f>S150+W150</f>
        <v>81.25</v>
      </c>
    </row>
    <row r="151" spans="1:25" x14ac:dyDescent="0.35">
      <c r="A151" s="35"/>
      <c r="B151" s="36" t="s">
        <v>97</v>
      </c>
      <c r="C151" s="8" t="s">
        <v>46</v>
      </c>
      <c r="D151" s="8">
        <v>9</v>
      </c>
      <c r="E151" s="8">
        <v>17</v>
      </c>
      <c r="F151" s="10">
        <f t="shared" si="47"/>
        <v>17</v>
      </c>
      <c r="G151" s="97" t="s">
        <v>113</v>
      </c>
      <c r="H151" s="37"/>
      <c r="I151" s="37">
        <v>1</v>
      </c>
      <c r="J151" s="37"/>
      <c r="K151" s="63">
        <f t="shared" si="50"/>
        <v>5.882352941176471</v>
      </c>
      <c r="L151" s="52">
        <v>1</v>
      </c>
      <c r="M151" s="52">
        <v>1</v>
      </c>
      <c r="N151" s="52">
        <v>3</v>
      </c>
      <c r="O151" s="63">
        <f t="shared" si="51"/>
        <v>29.411764705882351</v>
      </c>
      <c r="P151" s="52">
        <v>3</v>
      </c>
      <c r="Q151" s="52">
        <v>5</v>
      </c>
      <c r="R151" s="52">
        <v>3</v>
      </c>
      <c r="S151" s="63">
        <f t="shared" si="52"/>
        <v>64.705882352941174</v>
      </c>
      <c r="T151" s="52"/>
      <c r="U151" s="52"/>
      <c r="V151" s="52"/>
      <c r="W151" s="63">
        <f t="shared" si="53"/>
        <v>0</v>
      </c>
      <c r="X151" s="53">
        <f>((H151*1)+(I151*2)+(J151*3)+(L151*4)+(M151*5)+(N151*6)+(P151*7)+(Q151*8)+(R151*9)+(T151*10)+(U151*11)+(V151*12))/F151</f>
        <v>6.882352941176471</v>
      </c>
      <c r="Y151" s="54">
        <f>S151+W151</f>
        <v>64.705882352941174</v>
      </c>
    </row>
    <row r="152" spans="1:25" x14ac:dyDescent="0.35">
      <c r="A152" s="35"/>
      <c r="B152" s="27" t="s">
        <v>97</v>
      </c>
      <c r="C152" s="26" t="s">
        <v>42</v>
      </c>
      <c r="D152" s="26">
        <v>10</v>
      </c>
      <c r="E152" s="26">
        <v>9</v>
      </c>
      <c r="F152" s="10">
        <f t="shared" si="47"/>
        <v>9</v>
      </c>
      <c r="G152" s="74" t="s">
        <v>113</v>
      </c>
      <c r="H152" s="40"/>
      <c r="I152" s="40">
        <v>1</v>
      </c>
      <c r="J152" s="40"/>
      <c r="K152" s="63">
        <f t="shared" si="50"/>
        <v>11.111111111111111</v>
      </c>
      <c r="L152" s="40">
        <v>0</v>
      </c>
      <c r="M152" s="40">
        <v>0</v>
      </c>
      <c r="N152" s="40">
        <v>1</v>
      </c>
      <c r="O152" s="63">
        <f t="shared" si="51"/>
        <v>11.111111111111111</v>
      </c>
      <c r="P152" s="40">
        <v>1</v>
      </c>
      <c r="Q152" s="40">
        <v>4</v>
      </c>
      <c r="R152" s="40">
        <v>2</v>
      </c>
      <c r="S152" s="63">
        <f t="shared" si="52"/>
        <v>77.777777777777771</v>
      </c>
      <c r="T152" s="40"/>
      <c r="U152" s="40"/>
      <c r="V152" s="40"/>
      <c r="W152" s="63">
        <f t="shared" si="53"/>
        <v>0</v>
      </c>
      <c r="X152" s="29">
        <f>((H152*1)+(I152*2)+(J152*3)+(L152*4)+(M152*5)+(N152*6)+(P152*7)+(Q152*8)+(R152*9)+(T152*10)+(U152*11)+(V152*12))/F152</f>
        <v>7.2222222222222223</v>
      </c>
      <c r="Y152" s="30">
        <f>S152+W152</f>
        <v>77.777777777777771</v>
      </c>
    </row>
    <row r="153" spans="1:25" x14ac:dyDescent="0.35">
      <c r="A153" s="35"/>
      <c r="B153" s="27" t="s">
        <v>97</v>
      </c>
      <c r="C153" s="19" t="s">
        <v>31</v>
      </c>
      <c r="D153" s="8">
        <v>11</v>
      </c>
      <c r="E153" s="8">
        <v>8</v>
      </c>
      <c r="F153" s="10">
        <f t="shared" si="47"/>
        <v>8</v>
      </c>
      <c r="G153" s="105" t="s">
        <v>113</v>
      </c>
      <c r="H153" s="52"/>
      <c r="I153" s="52"/>
      <c r="J153" s="52"/>
      <c r="K153" s="63">
        <f t="shared" si="50"/>
        <v>0</v>
      </c>
      <c r="L153" s="52"/>
      <c r="M153" s="52">
        <v>1</v>
      </c>
      <c r="N153" s="52">
        <v>3</v>
      </c>
      <c r="O153" s="63">
        <f t="shared" si="51"/>
        <v>50</v>
      </c>
      <c r="P153" s="52">
        <v>2</v>
      </c>
      <c r="Q153" s="52">
        <v>1</v>
      </c>
      <c r="R153" s="52">
        <v>1</v>
      </c>
      <c r="S153" s="63">
        <f t="shared" si="52"/>
        <v>50</v>
      </c>
      <c r="T153" s="52"/>
      <c r="U153" s="52"/>
      <c r="V153" s="52"/>
      <c r="W153" s="63">
        <f t="shared" si="53"/>
        <v>0</v>
      </c>
      <c r="X153" s="63">
        <f>((H153*1)+(I153*2)+(J153*3)+(L153*4)+(M153*5)+(N153*6)+(P153*7)+(Q153*8)+(R153*9)+(T153*10)+(U153*11)+(V153*12))/F153</f>
        <v>6.75</v>
      </c>
      <c r="Y153" s="63">
        <f>S153+W153</f>
        <v>50</v>
      </c>
    </row>
    <row r="154" spans="1:25" x14ac:dyDescent="0.35">
      <c r="A154" s="35"/>
      <c r="B154" s="36"/>
      <c r="C154" s="15"/>
      <c r="D154" s="15"/>
      <c r="E154" s="15"/>
      <c r="F154" s="10">
        <f t="shared" si="47"/>
        <v>0</v>
      </c>
      <c r="G154" s="14"/>
      <c r="H154" s="37"/>
      <c r="I154" s="37"/>
      <c r="J154" s="37"/>
      <c r="K154" s="63" t="e">
        <f t="shared" si="50"/>
        <v>#DIV/0!</v>
      </c>
      <c r="L154" s="37"/>
      <c r="M154" s="37"/>
      <c r="N154" s="37"/>
      <c r="O154" s="63" t="e">
        <f t="shared" si="51"/>
        <v>#DIV/0!</v>
      </c>
      <c r="P154" s="37"/>
      <c r="Q154" s="37"/>
      <c r="R154" s="37"/>
      <c r="S154" s="63" t="e">
        <f t="shared" si="52"/>
        <v>#DIV/0!</v>
      </c>
      <c r="T154" s="37"/>
      <c r="U154" s="37"/>
      <c r="V154" s="37"/>
      <c r="W154" s="63" t="e">
        <f t="shared" si="53"/>
        <v>#DIV/0!</v>
      </c>
      <c r="X154" s="60">
        <f>X153-X152</f>
        <v>-0.47222222222222232</v>
      </c>
      <c r="Y154" s="60">
        <f>Y153-Y152</f>
        <v>-27.777777777777771</v>
      </c>
    </row>
    <row r="155" spans="1:25" x14ac:dyDescent="0.35">
      <c r="A155" s="35"/>
      <c r="B155" s="36"/>
      <c r="C155" s="19" t="s">
        <v>31</v>
      </c>
      <c r="D155" s="8"/>
      <c r="E155" s="8"/>
      <c r="F155" s="10">
        <f t="shared" si="47"/>
        <v>0</v>
      </c>
      <c r="G155" s="105" t="s">
        <v>113</v>
      </c>
      <c r="H155" s="37"/>
      <c r="I155" s="37"/>
      <c r="J155" s="37"/>
      <c r="K155" s="63" t="e">
        <f t="shared" si="50"/>
        <v>#DIV/0!</v>
      </c>
      <c r="L155" s="52"/>
      <c r="M155" s="52"/>
      <c r="N155" s="52"/>
      <c r="O155" s="63" t="e">
        <f t="shared" si="51"/>
        <v>#DIV/0!</v>
      </c>
      <c r="P155" s="52"/>
      <c r="Q155" s="52"/>
      <c r="R155" s="52"/>
      <c r="S155" s="63" t="e">
        <f t="shared" si="52"/>
        <v>#DIV/0!</v>
      </c>
      <c r="T155" s="52"/>
      <c r="U155" s="52"/>
      <c r="V155" s="52"/>
      <c r="W155" s="63" t="e">
        <f t="shared" si="53"/>
        <v>#DIV/0!</v>
      </c>
      <c r="X155" s="107">
        <f t="shared" ref="X155:Y158" si="54">AVERAGE(X153,X147,X140,X132,X124,X116,X108,X101,X95,X90)</f>
        <v>7.4757073389996735</v>
      </c>
      <c r="Y155" s="107">
        <f t="shared" si="54"/>
        <v>68.506606189386503</v>
      </c>
    </row>
    <row r="156" spans="1:25" x14ac:dyDescent="0.35">
      <c r="A156" s="35"/>
      <c r="B156" s="36"/>
      <c r="C156" s="21" t="s">
        <v>24</v>
      </c>
      <c r="D156" s="8"/>
      <c r="E156" s="8"/>
      <c r="F156" s="10">
        <f t="shared" si="47"/>
        <v>0</v>
      </c>
      <c r="G156" s="76" t="s">
        <v>113</v>
      </c>
      <c r="H156" s="37"/>
      <c r="I156" s="37"/>
      <c r="J156" s="37"/>
      <c r="K156" s="63" t="e">
        <f t="shared" si="50"/>
        <v>#DIV/0!</v>
      </c>
      <c r="L156" s="52"/>
      <c r="M156" s="52"/>
      <c r="N156" s="52"/>
      <c r="O156" s="63" t="e">
        <f t="shared" si="51"/>
        <v>#DIV/0!</v>
      </c>
      <c r="P156" s="52"/>
      <c r="Q156" s="52"/>
      <c r="R156" s="52"/>
      <c r="S156" s="63" t="e">
        <f t="shared" si="52"/>
        <v>#DIV/0!</v>
      </c>
      <c r="T156" s="52"/>
      <c r="U156" s="52"/>
      <c r="V156" s="52"/>
      <c r="W156" s="63" t="e">
        <f t="shared" si="53"/>
        <v>#DIV/0!</v>
      </c>
      <c r="X156" s="78">
        <f t="shared" si="54"/>
        <v>6.9121016727996132</v>
      </c>
      <c r="Y156" s="78">
        <f t="shared" si="54"/>
        <v>61.485455556393767</v>
      </c>
    </row>
    <row r="157" spans="1:25" x14ac:dyDescent="0.35">
      <c r="A157" s="35"/>
      <c r="B157" s="36"/>
      <c r="C157" s="21" t="s">
        <v>27</v>
      </c>
      <c r="D157" s="8"/>
      <c r="E157" s="8"/>
      <c r="F157" s="10"/>
      <c r="G157" s="76" t="s">
        <v>113</v>
      </c>
      <c r="H157" s="37"/>
      <c r="I157" s="37"/>
      <c r="J157" s="37"/>
      <c r="K157" s="63"/>
      <c r="L157" s="52"/>
      <c r="M157" s="52"/>
      <c r="N157" s="52"/>
      <c r="O157" s="63"/>
      <c r="P157" s="52"/>
      <c r="Q157" s="52"/>
      <c r="R157" s="52"/>
      <c r="S157" s="63"/>
      <c r="T157" s="52"/>
      <c r="U157" s="52"/>
      <c r="V157" s="52"/>
      <c r="W157" s="63"/>
      <c r="X157" s="78">
        <f t="shared" si="54"/>
        <v>6.6676161232931834</v>
      </c>
      <c r="Y157" s="78">
        <f t="shared" si="54"/>
        <v>62.323028830437295</v>
      </c>
    </row>
    <row r="158" spans="1:25" x14ac:dyDescent="0.35">
      <c r="A158" s="35"/>
      <c r="B158" s="36"/>
      <c r="C158" s="21" t="s">
        <v>29</v>
      </c>
      <c r="D158" s="8"/>
      <c r="E158" s="8"/>
      <c r="F158" s="10"/>
      <c r="G158" s="76" t="s">
        <v>107</v>
      </c>
      <c r="H158" s="37"/>
      <c r="I158" s="37"/>
      <c r="J158" s="37"/>
      <c r="K158" s="63"/>
      <c r="L158" s="52"/>
      <c r="M158" s="52"/>
      <c r="N158" s="52"/>
      <c r="O158" s="63"/>
      <c r="P158" s="52"/>
      <c r="Q158" s="52"/>
      <c r="R158" s="52"/>
      <c r="S158" s="63"/>
      <c r="T158" s="52"/>
      <c r="U158" s="52"/>
      <c r="V158" s="52"/>
      <c r="W158" s="63"/>
      <c r="X158" s="78">
        <f t="shared" si="54"/>
        <v>6.3172189392097859</v>
      </c>
      <c r="Y158" s="78">
        <f t="shared" si="54"/>
        <v>57.754112357258805</v>
      </c>
    </row>
    <row r="159" spans="1:25" x14ac:dyDescent="0.35">
      <c r="A159" s="35"/>
      <c r="B159" s="36"/>
      <c r="C159" s="8"/>
      <c r="D159" s="8"/>
      <c r="E159" s="8"/>
      <c r="F159" s="10">
        <f>H159+I159+J159+L159+M159+N159+P159+Q159+R159+T159+U159+V159</f>
        <v>0</v>
      </c>
      <c r="G159" s="97"/>
      <c r="H159" s="37"/>
      <c r="I159" s="37"/>
      <c r="J159" s="37"/>
      <c r="K159" s="63" t="e">
        <f>SUM(H159:J159)*100/F159</f>
        <v>#DIV/0!</v>
      </c>
      <c r="L159" s="52"/>
      <c r="M159" s="52"/>
      <c r="N159" s="52"/>
      <c r="O159" s="63" t="e">
        <f>SUM(L159:N159)*100/F159</f>
        <v>#DIV/0!</v>
      </c>
      <c r="P159" s="52"/>
      <c r="Q159" s="52"/>
      <c r="R159" s="52"/>
      <c r="S159" s="63" t="e">
        <f>SUM(P159:R159)*100/F159</f>
        <v>#DIV/0!</v>
      </c>
      <c r="T159" s="52"/>
      <c r="U159" s="52"/>
      <c r="V159" s="52"/>
      <c r="W159" s="63" t="e">
        <f>SUM(T159:V159)*100/F159</f>
        <v>#DIV/0!</v>
      </c>
      <c r="X159" s="60">
        <f>X199-X157</f>
        <v>0.18952673384967333</v>
      </c>
      <c r="Y159" s="60">
        <f>Y158-Y157</f>
        <v>-4.5689164731784899</v>
      </c>
    </row>
    <row r="160" spans="1:25" x14ac:dyDescent="0.35">
      <c r="A160" s="35"/>
      <c r="B160" s="36" t="s">
        <v>114</v>
      </c>
      <c r="C160" s="19" t="s">
        <v>29</v>
      </c>
      <c r="D160" s="8">
        <v>5</v>
      </c>
      <c r="E160" s="8">
        <v>23</v>
      </c>
      <c r="F160" s="10">
        <v>23</v>
      </c>
      <c r="G160" s="105" t="s">
        <v>115</v>
      </c>
      <c r="H160" s="52"/>
      <c r="I160" s="52"/>
      <c r="J160" s="52">
        <v>2</v>
      </c>
      <c r="K160" s="63">
        <f>SUM(H160:J160)*100/F160</f>
        <v>8.695652173913043</v>
      </c>
      <c r="L160" s="52">
        <v>3</v>
      </c>
      <c r="M160" s="52">
        <v>4</v>
      </c>
      <c r="N160" s="52">
        <v>1</v>
      </c>
      <c r="O160" s="63">
        <f>SUM(L160:N160)*100/F160</f>
        <v>34.782608695652172</v>
      </c>
      <c r="P160" s="52">
        <v>3</v>
      </c>
      <c r="Q160" s="52">
        <v>4</v>
      </c>
      <c r="R160" s="52">
        <v>3</v>
      </c>
      <c r="S160" s="63">
        <f>SUM(P160:R160)*100/F160</f>
        <v>43.478260869565219</v>
      </c>
      <c r="T160" s="52">
        <v>3</v>
      </c>
      <c r="U160" s="52"/>
      <c r="V160" s="52"/>
      <c r="W160" s="63">
        <f>SUM(T160:V160)*100/F160</f>
        <v>13.043478260869565</v>
      </c>
      <c r="X160" s="63">
        <f>((H160*1)+(I160*2)+(J160*3)+(L160*4)+(M160*5)+(N160*6)+(P160*7)+(Q160*8)+(R160*9)+(T160*10)+(U160*11)+(V160*12))/F160</f>
        <v>6.6956521739130439</v>
      </c>
      <c r="Y160" s="63">
        <f>S160+W160</f>
        <v>56.521739130434781</v>
      </c>
    </row>
    <row r="161" spans="1:25" x14ac:dyDescent="0.35">
      <c r="A161" s="35"/>
      <c r="B161" s="36"/>
      <c r="C161" s="19"/>
      <c r="D161" s="8"/>
      <c r="E161" s="8"/>
      <c r="F161" s="10"/>
      <c r="G161" s="105"/>
      <c r="H161" s="52"/>
      <c r="I161" s="52"/>
      <c r="J161" s="52"/>
      <c r="K161" s="63"/>
      <c r="L161" s="52"/>
      <c r="M161" s="52"/>
      <c r="N161" s="52"/>
      <c r="O161" s="63"/>
      <c r="P161" s="52"/>
      <c r="Q161" s="52"/>
      <c r="R161" s="52"/>
      <c r="S161" s="63"/>
      <c r="T161" s="52"/>
      <c r="U161" s="52"/>
      <c r="V161" s="52"/>
      <c r="W161" s="63"/>
      <c r="X161" s="63"/>
      <c r="Y161" s="63"/>
    </row>
    <row r="162" spans="1:25" x14ac:dyDescent="0.35">
      <c r="A162" s="35"/>
      <c r="B162" s="36" t="s">
        <v>97</v>
      </c>
      <c r="C162" s="8" t="s">
        <v>27</v>
      </c>
      <c r="D162" s="8" t="s">
        <v>35</v>
      </c>
      <c r="E162" s="8">
        <v>13</v>
      </c>
      <c r="F162" s="10">
        <f>H162+I162+J162+L162+M162+N162+P162+Q162+R162+T162+U162+V162</f>
        <v>13</v>
      </c>
      <c r="G162" s="97" t="s">
        <v>116</v>
      </c>
      <c r="H162" s="37"/>
      <c r="I162" s="37"/>
      <c r="J162" s="37"/>
      <c r="K162" s="63">
        <f t="shared" ref="K162:K193" si="55">SUM(H162:J162)*100/F162</f>
        <v>0</v>
      </c>
      <c r="L162" s="52">
        <v>2</v>
      </c>
      <c r="M162" s="52"/>
      <c r="N162" s="52">
        <v>1</v>
      </c>
      <c r="O162" s="63">
        <f t="shared" ref="O162:O193" si="56">SUM(L162:N162)*100/F162</f>
        <v>23.076923076923077</v>
      </c>
      <c r="P162" s="52"/>
      <c r="Q162" s="52">
        <v>1</v>
      </c>
      <c r="R162" s="52">
        <v>4</v>
      </c>
      <c r="S162" s="63">
        <f t="shared" ref="S162:S193" si="57">SUM(P162:R162)*100/F162</f>
        <v>38.46153846153846</v>
      </c>
      <c r="T162" s="52">
        <v>3</v>
      </c>
      <c r="U162" s="52">
        <v>2</v>
      </c>
      <c r="V162" s="52"/>
      <c r="W162" s="63">
        <f t="shared" ref="W162:W193" si="58">SUM(T162:V162)*100/F162</f>
        <v>38.46153846153846</v>
      </c>
      <c r="X162" s="63">
        <f>((H162*1)+(I162*2)+(J162*3)+(L162*4)+(M162*5)+(N162*6)+(P162*7)+(Q162*8)+(R162*9)+(T162*10)+(U162*11)+(V162*12))/F162</f>
        <v>8.4615384615384617</v>
      </c>
      <c r="Y162" s="63">
        <f>S162+W162</f>
        <v>76.92307692307692</v>
      </c>
    </row>
    <row r="163" spans="1:25" x14ac:dyDescent="0.35">
      <c r="A163" s="35"/>
      <c r="B163" s="36" t="s">
        <v>97</v>
      </c>
      <c r="C163" s="19" t="s">
        <v>29</v>
      </c>
      <c r="D163" s="8" t="s">
        <v>36</v>
      </c>
      <c r="E163" s="8">
        <v>13</v>
      </c>
      <c r="F163" s="10">
        <v>13</v>
      </c>
      <c r="G163" s="105" t="s">
        <v>115</v>
      </c>
      <c r="H163" s="52"/>
      <c r="I163" s="52"/>
      <c r="J163" s="52"/>
      <c r="K163" s="63">
        <f t="shared" si="55"/>
        <v>0</v>
      </c>
      <c r="L163" s="52">
        <v>1</v>
      </c>
      <c r="M163" s="52">
        <v>1</v>
      </c>
      <c r="N163" s="52"/>
      <c r="O163" s="63">
        <f t="shared" si="56"/>
        <v>15.384615384615385</v>
      </c>
      <c r="P163" s="52">
        <v>2</v>
      </c>
      <c r="Q163" s="52">
        <v>3</v>
      </c>
      <c r="R163" s="52">
        <v>2</v>
      </c>
      <c r="S163" s="63">
        <f t="shared" si="57"/>
        <v>53.846153846153847</v>
      </c>
      <c r="T163" s="52">
        <v>4</v>
      </c>
      <c r="U163" s="52"/>
      <c r="V163" s="52"/>
      <c r="W163" s="63">
        <f t="shared" si="58"/>
        <v>30.76923076923077</v>
      </c>
      <c r="X163" s="63">
        <f>((H163*1)+(I163*2)+(J163*3)+(L163*4)+(M163*5)+(N163*6)+(P163*7)+(Q163*8)+(R163*9)+(T163*10)+(U163*11)+(V163*12))/F163</f>
        <v>8.0769230769230766</v>
      </c>
      <c r="Y163" s="63">
        <f>S163+W163</f>
        <v>84.615384615384613</v>
      </c>
    </row>
    <row r="164" spans="1:25" x14ac:dyDescent="0.35">
      <c r="A164" s="35"/>
      <c r="B164" s="36"/>
      <c r="C164" s="15" t="s">
        <v>29</v>
      </c>
      <c r="D164" s="15"/>
      <c r="E164" s="15"/>
      <c r="F164" s="10">
        <f>H164+I164+J164+L164+M164+N164+P164+Q164+R164+T164+U164+V164</f>
        <v>0</v>
      </c>
      <c r="G164" s="14" t="s">
        <v>117</v>
      </c>
      <c r="H164" s="37"/>
      <c r="I164" s="37"/>
      <c r="J164" s="37"/>
      <c r="K164" s="63" t="e">
        <f t="shared" si="55"/>
        <v>#DIV/0!</v>
      </c>
      <c r="L164" s="37"/>
      <c r="M164" s="37"/>
      <c r="N164" s="37"/>
      <c r="O164" s="63" t="e">
        <f t="shared" si="56"/>
        <v>#DIV/0!</v>
      </c>
      <c r="P164" s="37"/>
      <c r="Q164" s="37"/>
      <c r="R164" s="37"/>
      <c r="S164" s="63" t="e">
        <f t="shared" si="57"/>
        <v>#DIV/0!</v>
      </c>
      <c r="T164" s="37"/>
      <c r="U164" s="37"/>
      <c r="V164" s="37"/>
      <c r="W164" s="63" t="e">
        <f t="shared" si="58"/>
        <v>#DIV/0!</v>
      </c>
      <c r="X164" s="60">
        <f>X163-X162</f>
        <v>-0.38461538461538503</v>
      </c>
      <c r="Y164" s="60">
        <f>Y163-Y162</f>
        <v>7.6923076923076934</v>
      </c>
    </row>
    <row r="165" spans="1:25" x14ac:dyDescent="0.35">
      <c r="A165" s="35"/>
      <c r="B165" s="36" t="s">
        <v>34</v>
      </c>
      <c r="C165" s="8" t="s">
        <v>27</v>
      </c>
      <c r="D165" s="8" t="s">
        <v>39</v>
      </c>
      <c r="E165" s="8">
        <v>15</v>
      </c>
      <c r="F165" s="10">
        <v>15</v>
      </c>
      <c r="G165" s="97" t="s">
        <v>117</v>
      </c>
      <c r="H165" s="37"/>
      <c r="I165" s="37"/>
      <c r="J165" s="37"/>
      <c r="K165" s="63">
        <f t="shared" si="55"/>
        <v>0</v>
      </c>
      <c r="L165" s="52"/>
      <c r="M165" s="52">
        <v>1</v>
      </c>
      <c r="N165" s="52">
        <v>1</v>
      </c>
      <c r="O165" s="63">
        <f t="shared" si="56"/>
        <v>13.333333333333334</v>
      </c>
      <c r="P165" s="52">
        <v>2</v>
      </c>
      <c r="Q165" s="52">
        <v>4</v>
      </c>
      <c r="R165" s="52">
        <v>1</v>
      </c>
      <c r="S165" s="63">
        <f t="shared" si="57"/>
        <v>46.666666666666664</v>
      </c>
      <c r="T165" s="52">
        <v>2</v>
      </c>
      <c r="U165" s="52">
        <v>4</v>
      </c>
      <c r="V165" s="52"/>
      <c r="W165" s="63">
        <f t="shared" si="58"/>
        <v>40</v>
      </c>
      <c r="X165" s="12">
        <f>((H165*1)+(I165*2)+(J165*3)+(L165*4)+(M165*5)+(N165*6)+(P165*7)+(Q165*8)+(R165*9)+(T165*10)+(U165*11)+(V165*12))/F165</f>
        <v>8.6666666666666661</v>
      </c>
      <c r="Y165" s="12">
        <f>S165+W165</f>
        <v>86.666666666666657</v>
      </c>
    </row>
    <row r="166" spans="1:25" x14ac:dyDescent="0.35">
      <c r="A166" s="35"/>
      <c r="B166" s="36" t="s">
        <v>118</v>
      </c>
      <c r="C166" s="8" t="s">
        <v>29</v>
      </c>
      <c r="D166" s="8" t="s">
        <v>41</v>
      </c>
      <c r="E166" s="8">
        <v>15</v>
      </c>
      <c r="F166" s="10">
        <v>15</v>
      </c>
      <c r="G166" s="97" t="s">
        <v>119</v>
      </c>
      <c r="H166" s="37"/>
      <c r="I166" s="37"/>
      <c r="J166" s="37"/>
      <c r="K166" s="63">
        <f t="shared" si="55"/>
        <v>0</v>
      </c>
      <c r="L166" s="52"/>
      <c r="M166" s="52"/>
      <c r="N166" s="52">
        <v>1</v>
      </c>
      <c r="O166" s="63">
        <f t="shared" si="56"/>
        <v>6.666666666666667</v>
      </c>
      <c r="P166" s="52">
        <v>3</v>
      </c>
      <c r="Q166" s="52">
        <v>3</v>
      </c>
      <c r="R166" s="52">
        <v>2</v>
      </c>
      <c r="S166" s="63">
        <f t="shared" si="57"/>
        <v>53.333333333333336</v>
      </c>
      <c r="T166" s="52">
        <v>3</v>
      </c>
      <c r="U166" s="52"/>
      <c r="V166" s="52">
        <v>3</v>
      </c>
      <c r="W166" s="63">
        <f t="shared" si="58"/>
        <v>40</v>
      </c>
      <c r="X166" s="12">
        <f>((H166*1)+(I166*2)+(J166*3)+(L166*4)+(M166*5)+(N166*6)+(P166*7)+(Q166*8)+(R166*9)+(T166*10)+(U166*11)+(V166*12))/F166</f>
        <v>9</v>
      </c>
      <c r="Y166" s="12">
        <f>S166+W166</f>
        <v>93.333333333333343</v>
      </c>
    </row>
    <row r="167" spans="1:25" x14ac:dyDescent="0.35">
      <c r="A167" s="35"/>
      <c r="B167" s="36"/>
      <c r="C167" s="15" t="s">
        <v>29</v>
      </c>
      <c r="D167" s="15"/>
      <c r="E167" s="15"/>
      <c r="F167" s="10">
        <f>H167+I167+J167+L167+M167+N167+P167+Q167+R167+T167+U167+V167</f>
        <v>0</v>
      </c>
      <c r="G167" s="14" t="s">
        <v>117</v>
      </c>
      <c r="H167" s="37"/>
      <c r="I167" s="37"/>
      <c r="J167" s="37"/>
      <c r="K167" s="63" t="e">
        <f t="shared" si="55"/>
        <v>#DIV/0!</v>
      </c>
      <c r="L167" s="37"/>
      <c r="M167" s="37"/>
      <c r="N167" s="37"/>
      <c r="O167" s="63" t="e">
        <f t="shared" si="56"/>
        <v>#DIV/0!</v>
      </c>
      <c r="P167" s="37"/>
      <c r="Q167" s="37"/>
      <c r="R167" s="37"/>
      <c r="S167" s="63" t="e">
        <f t="shared" si="57"/>
        <v>#DIV/0!</v>
      </c>
      <c r="T167" s="37"/>
      <c r="U167" s="37"/>
      <c r="V167" s="37"/>
      <c r="W167" s="63" t="e">
        <f t="shared" si="58"/>
        <v>#DIV/0!</v>
      </c>
      <c r="X167" s="60">
        <f>X166-X165</f>
        <v>0.33333333333333393</v>
      </c>
      <c r="Y167" s="60">
        <f>Y166-Y165</f>
        <v>6.6666666666666856</v>
      </c>
    </row>
    <row r="168" spans="1:25" x14ac:dyDescent="0.35">
      <c r="A168" s="35"/>
      <c r="B168" s="36" t="s">
        <v>120</v>
      </c>
      <c r="C168" s="21" t="s">
        <v>24</v>
      </c>
      <c r="D168" s="8">
        <v>5</v>
      </c>
      <c r="E168" s="8">
        <v>20</v>
      </c>
      <c r="F168" s="10">
        <f>H168+I168+J168+L168+M168+N168+P168+Q168+R168+T168+U168+V168</f>
        <v>20</v>
      </c>
      <c r="G168" s="76" t="s">
        <v>115</v>
      </c>
      <c r="H168" s="37"/>
      <c r="I168" s="37"/>
      <c r="J168" s="37">
        <v>1</v>
      </c>
      <c r="K168" s="63">
        <f t="shared" si="55"/>
        <v>5</v>
      </c>
      <c r="L168" s="52">
        <v>1</v>
      </c>
      <c r="M168" s="52"/>
      <c r="N168" s="52">
        <v>1</v>
      </c>
      <c r="O168" s="63">
        <f t="shared" si="56"/>
        <v>10</v>
      </c>
      <c r="P168" s="52">
        <v>3</v>
      </c>
      <c r="Q168" s="52">
        <v>3</v>
      </c>
      <c r="R168" s="52">
        <v>2</v>
      </c>
      <c r="S168" s="63">
        <f t="shared" si="57"/>
        <v>40</v>
      </c>
      <c r="T168" s="52">
        <v>9</v>
      </c>
      <c r="U168" s="52"/>
      <c r="V168" s="52"/>
      <c r="W168" s="63">
        <f t="shared" si="58"/>
        <v>45</v>
      </c>
      <c r="X168" s="12">
        <f>((H168*1)+(I168*2)+(J168*3)+(L168*4)+(M168*5)+(N168*6)+(P168*7)+(Q168*8)+(R168*9)+(T168*10)+(U168*11)+(V168*12))/F168</f>
        <v>8.3000000000000007</v>
      </c>
      <c r="Y168" s="12">
        <f>S168+W168</f>
        <v>85</v>
      </c>
    </row>
    <row r="169" spans="1:25" x14ac:dyDescent="0.35">
      <c r="A169" s="35"/>
      <c r="B169" s="36" t="s">
        <v>97</v>
      </c>
      <c r="C169" s="21" t="s">
        <v>27</v>
      </c>
      <c r="D169" s="8">
        <v>6</v>
      </c>
      <c r="E169" s="8">
        <v>20</v>
      </c>
      <c r="F169" s="10">
        <f>H169+I169+J169+L169+M169+N169+P169+Q169+R169+T169+U169+V169</f>
        <v>20</v>
      </c>
      <c r="G169" s="76" t="s">
        <v>117</v>
      </c>
      <c r="H169" s="37"/>
      <c r="I169" s="37">
        <v>1</v>
      </c>
      <c r="J169" s="37">
        <v>2</v>
      </c>
      <c r="K169" s="63">
        <f t="shared" si="55"/>
        <v>15</v>
      </c>
      <c r="L169" s="52"/>
      <c r="M169" s="52"/>
      <c r="N169" s="52">
        <v>3</v>
      </c>
      <c r="O169" s="63">
        <f t="shared" si="56"/>
        <v>15</v>
      </c>
      <c r="P169" s="52">
        <v>6</v>
      </c>
      <c r="Q169" s="52">
        <v>3</v>
      </c>
      <c r="R169" s="52">
        <v>4</v>
      </c>
      <c r="S169" s="63">
        <f t="shared" si="57"/>
        <v>65</v>
      </c>
      <c r="T169" s="52"/>
      <c r="U169" s="52">
        <v>1</v>
      </c>
      <c r="V169" s="52"/>
      <c r="W169" s="63">
        <f t="shared" si="58"/>
        <v>5</v>
      </c>
      <c r="X169" s="12">
        <f>((H169*1)+(I169*2)+(J169*3)+(L169*4)+(M169*5)+(N169*6)+(P169*7)+(Q169*8)+(R169*9)+(T169*10)+(U169*11)+(V169*12))/F169</f>
        <v>6.95</v>
      </c>
      <c r="Y169" s="12">
        <f>S169+W169</f>
        <v>70</v>
      </c>
    </row>
    <row r="170" spans="1:25" x14ac:dyDescent="0.35">
      <c r="A170" s="35"/>
      <c r="B170" s="36" t="s">
        <v>97</v>
      </c>
      <c r="C170" s="21" t="s">
        <v>29</v>
      </c>
      <c r="D170" s="8">
        <v>7</v>
      </c>
      <c r="E170" s="8">
        <v>20</v>
      </c>
      <c r="F170" s="10">
        <v>20</v>
      </c>
      <c r="G170" s="76" t="s">
        <v>119</v>
      </c>
      <c r="H170" s="37"/>
      <c r="I170" s="37"/>
      <c r="J170" s="37">
        <v>1</v>
      </c>
      <c r="K170" s="63">
        <f t="shared" si="55"/>
        <v>5</v>
      </c>
      <c r="L170" s="52">
        <v>4</v>
      </c>
      <c r="M170" s="52"/>
      <c r="N170" s="52">
        <v>4</v>
      </c>
      <c r="O170" s="63">
        <f t="shared" si="56"/>
        <v>40</v>
      </c>
      <c r="P170" s="52">
        <v>3</v>
      </c>
      <c r="Q170" s="52">
        <v>5</v>
      </c>
      <c r="R170" s="52">
        <v>4</v>
      </c>
      <c r="S170" s="63">
        <f t="shared" si="57"/>
        <v>60</v>
      </c>
      <c r="T170" s="52">
        <v>1</v>
      </c>
      <c r="U170" s="52"/>
      <c r="V170" s="52"/>
      <c r="W170" s="63">
        <f t="shared" si="58"/>
        <v>5</v>
      </c>
      <c r="X170" s="12">
        <f>((H170*1)+(I170*2)+(J170*3)+(L170*4)+(M170*5)+(N170*6)+(P170*7)+(Q170*8)+(R170*9)+(T170*10)+(U170*11)+(V170*12))/F170</f>
        <v>7.5</v>
      </c>
      <c r="Y170" s="12">
        <f>S170+W170</f>
        <v>65</v>
      </c>
    </row>
    <row r="171" spans="1:25" x14ac:dyDescent="0.35">
      <c r="A171" s="35"/>
      <c r="B171" s="36"/>
      <c r="C171" s="8"/>
      <c r="D171" s="8"/>
      <c r="E171" s="8"/>
      <c r="F171" s="10">
        <f>H171+I171+J171+L171+M171+N171+P171+Q171+R171+T171+U171+V171</f>
        <v>0</v>
      </c>
      <c r="G171" s="97"/>
      <c r="H171" s="37"/>
      <c r="I171" s="37"/>
      <c r="J171" s="37"/>
      <c r="K171" s="63" t="e">
        <f t="shared" si="55"/>
        <v>#DIV/0!</v>
      </c>
      <c r="L171" s="52"/>
      <c r="M171" s="52"/>
      <c r="N171" s="52"/>
      <c r="O171" s="63" t="e">
        <f t="shared" si="56"/>
        <v>#DIV/0!</v>
      </c>
      <c r="P171" s="52"/>
      <c r="Q171" s="52"/>
      <c r="R171" s="52"/>
      <c r="S171" s="63" t="e">
        <f t="shared" si="57"/>
        <v>#DIV/0!</v>
      </c>
      <c r="T171" s="52"/>
      <c r="U171" s="52"/>
      <c r="V171" s="52"/>
      <c r="W171" s="63" t="e">
        <f t="shared" si="58"/>
        <v>#DIV/0!</v>
      </c>
      <c r="X171" s="60">
        <f>X170-X169</f>
        <v>0.54999999999999982</v>
      </c>
      <c r="Y171" s="60">
        <f>Y170-Y169</f>
        <v>-5</v>
      </c>
    </row>
    <row r="172" spans="1:25" x14ac:dyDescent="0.35">
      <c r="A172" s="35"/>
      <c r="B172" s="36" t="s">
        <v>121</v>
      </c>
      <c r="C172" s="19" t="s">
        <v>31</v>
      </c>
      <c r="D172" s="8">
        <v>5</v>
      </c>
      <c r="E172" s="8">
        <v>19</v>
      </c>
      <c r="F172" s="10">
        <f>H172+I172+J172+L172+M172+N172+P172+Q172+R172+T172+U172+V172</f>
        <v>19</v>
      </c>
      <c r="G172" s="105" t="s">
        <v>115</v>
      </c>
      <c r="H172" s="52"/>
      <c r="I172" s="52"/>
      <c r="J172" s="52"/>
      <c r="K172" s="63">
        <f t="shared" si="55"/>
        <v>0</v>
      </c>
      <c r="L172" s="52">
        <v>4</v>
      </c>
      <c r="M172" s="52">
        <v>1</v>
      </c>
      <c r="N172" s="52">
        <v>1</v>
      </c>
      <c r="O172" s="63">
        <f t="shared" si="56"/>
        <v>31.578947368421051</v>
      </c>
      <c r="P172" s="52">
        <v>1</v>
      </c>
      <c r="Q172" s="52">
        <v>4</v>
      </c>
      <c r="R172" s="52">
        <v>6</v>
      </c>
      <c r="S172" s="63">
        <f t="shared" si="57"/>
        <v>57.89473684210526</v>
      </c>
      <c r="T172" s="52">
        <v>2</v>
      </c>
      <c r="U172" s="52"/>
      <c r="V172" s="52"/>
      <c r="W172" s="63">
        <f t="shared" si="58"/>
        <v>10.526315789473685</v>
      </c>
      <c r="X172" s="63">
        <f>((H172*1)+(I172*2)+(J172*3)+(L172*4)+(M172*5)+(N172*6)+(P172*7)+(Q172*8)+(R172*9)+(T172*10)+(U172*11)+(V172*12))/F172</f>
        <v>7.3684210526315788</v>
      </c>
      <c r="Y172" s="63">
        <f>S172+W172</f>
        <v>68.421052631578945</v>
      </c>
    </row>
    <row r="173" spans="1:25" x14ac:dyDescent="0.35">
      <c r="A173" s="35"/>
      <c r="B173" s="36" t="s">
        <v>120</v>
      </c>
      <c r="C173" s="21" t="s">
        <v>24</v>
      </c>
      <c r="D173" s="8">
        <v>6</v>
      </c>
      <c r="E173" s="8">
        <v>19</v>
      </c>
      <c r="F173" s="10">
        <f>H173+I173+J173+L173+M173+N173+P173+Q173+R173+T173+U173+V173</f>
        <v>19</v>
      </c>
      <c r="G173" s="76" t="s">
        <v>115</v>
      </c>
      <c r="H173" s="52"/>
      <c r="I173" s="52">
        <v>1</v>
      </c>
      <c r="J173" s="52">
        <v>1</v>
      </c>
      <c r="K173" s="63">
        <f t="shared" si="55"/>
        <v>10.526315789473685</v>
      </c>
      <c r="L173" s="52">
        <v>1</v>
      </c>
      <c r="M173" s="52"/>
      <c r="N173" s="52">
        <v>2</v>
      </c>
      <c r="O173" s="63">
        <f t="shared" si="56"/>
        <v>15.789473684210526</v>
      </c>
      <c r="P173" s="52">
        <v>2</v>
      </c>
      <c r="Q173" s="52">
        <v>3</v>
      </c>
      <c r="R173" s="52">
        <v>3</v>
      </c>
      <c r="S173" s="63">
        <f t="shared" si="57"/>
        <v>42.10526315789474</v>
      </c>
      <c r="T173" s="52">
        <v>5</v>
      </c>
      <c r="U173" s="52">
        <v>1</v>
      </c>
      <c r="V173" s="52"/>
      <c r="W173" s="63">
        <f t="shared" si="58"/>
        <v>31.578947368421051</v>
      </c>
      <c r="X173" s="12">
        <f>((H173*1)+(I173*2)+(J173*3)+(L173*4)+(M173*5)+(N173*6)+(P173*7)+(Q173*8)+(R173*9)+(T173*10)+(U173*11)+(V173*12))/F173</f>
        <v>7.7368421052631575</v>
      </c>
      <c r="Y173" s="12">
        <f>S173+W173</f>
        <v>73.684210526315795</v>
      </c>
    </row>
    <row r="174" spans="1:25" x14ac:dyDescent="0.35">
      <c r="A174" s="35"/>
      <c r="B174" s="36" t="s">
        <v>103</v>
      </c>
      <c r="C174" s="21" t="s">
        <v>27</v>
      </c>
      <c r="D174" s="8">
        <v>7</v>
      </c>
      <c r="E174" s="8">
        <v>20</v>
      </c>
      <c r="F174" s="10">
        <f>H174+I174+J174+L174+M174+N174+P174+Q174+R174+T174+U174+V174</f>
        <v>20</v>
      </c>
      <c r="G174" s="76" t="s">
        <v>117</v>
      </c>
      <c r="H174" s="52"/>
      <c r="I174" s="52">
        <v>2</v>
      </c>
      <c r="J174" s="52">
        <v>1</v>
      </c>
      <c r="K174" s="63">
        <f t="shared" si="55"/>
        <v>15</v>
      </c>
      <c r="L174" s="52"/>
      <c r="M174" s="52">
        <v>4</v>
      </c>
      <c r="N174" s="52">
        <v>1</v>
      </c>
      <c r="O174" s="63">
        <f t="shared" si="56"/>
        <v>25</v>
      </c>
      <c r="P174" s="52">
        <v>3</v>
      </c>
      <c r="Q174" s="52">
        <v>5</v>
      </c>
      <c r="R174" s="52">
        <v>2</v>
      </c>
      <c r="S174" s="63">
        <f t="shared" si="57"/>
        <v>50</v>
      </c>
      <c r="T174" s="52">
        <v>1</v>
      </c>
      <c r="U174" s="52">
        <v>1</v>
      </c>
      <c r="V174" s="52"/>
      <c r="W174" s="63">
        <f t="shared" si="58"/>
        <v>10</v>
      </c>
      <c r="X174" s="12">
        <f>((H174*1)+(I174*2)+(J174*3)+(L174*4)+(M174*5)+(N174*6)+(P174*7)+(Q174*8)+(R174*9)+(T174*10)+(U174*11)+(V174*12))/F174</f>
        <v>6.65</v>
      </c>
      <c r="Y174" s="12">
        <f>S174+W174</f>
        <v>60</v>
      </c>
    </row>
    <row r="175" spans="1:25" x14ac:dyDescent="0.35">
      <c r="A175" s="35"/>
      <c r="B175" s="36" t="s">
        <v>99</v>
      </c>
      <c r="C175" s="21" t="s">
        <v>29</v>
      </c>
      <c r="D175" s="8">
        <v>8</v>
      </c>
      <c r="E175" s="8">
        <v>20</v>
      </c>
      <c r="F175" s="10">
        <v>20</v>
      </c>
      <c r="G175" s="76" t="s">
        <v>117</v>
      </c>
      <c r="H175" s="52"/>
      <c r="I175" s="52">
        <v>2</v>
      </c>
      <c r="J175" s="52">
        <v>1</v>
      </c>
      <c r="K175" s="63">
        <f t="shared" si="55"/>
        <v>15</v>
      </c>
      <c r="L175" s="52">
        <v>2</v>
      </c>
      <c r="M175" s="52">
        <v>4</v>
      </c>
      <c r="N175" s="52">
        <v>3</v>
      </c>
      <c r="O175" s="63">
        <f t="shared" si="56"/>
        <v>45</v>
      </c>
      <c r="P175" s="52">
        <v>2</v>
      </c>
      <c r="Q175" s="52">
        <v>4</v>
      </c>
      <c r="R175" s="52"/>
      <c r="S175" s="63">
        <f t="shared" si="57"/>
        <v>30</v>
      </c>
      <c r="T175" s="52">
        <v>2</v>
      </c>
      <c r="U175" s="52"/>
      <c r="V175" s="52"/>
      <c r="W175" s="63">
        <f t="shared" si="58"/>
        <v>10</v>
      </c>
      <c r="X175" s="12">
        <f>((H175*1)+(I175*2)+(J175*3)+(L175*4)+(M175*5)+(N175*6)+(P175*7)+(Q175*8)+(R175*9)+(T175*10)+(U175*11)+(V175*12))/F175</f>
        <v>5.95</v>
      </c>
      <c r="Y175" s="12">
        <f>S175+W175</f>
        <v>40</v>
      </c>
    </row>
    <row r="176" spans="1:25" x14ac:dyDescent="0.35">
      <c r="A176" s="35"/>
      <c r="B176" s="41"/>
      <c r="C176" s="15"/>
      <c r="D176" s="15"/>
      <c r="E176" s="15"/>
      <c r="F176" s="10">
        <f>H176+I176+J176+L176+M176+N176+P176+Q176+R176+T176+U176+V176</f>
        <v>0</v>
      </c>
      <c r="G176" s="75"/>
      <c r="H176" s="37"/>
      <c r="I176" s="37"/>
      <c r="J176" s="37"/>
      <c r="K176" s="63" t="e">
        <f t="shared" si="55"/>
        <v>#DIV/0!</v>
      </c>
      <c r="L176" s="52"/>
      <c r="M176" s="52"/>
      <c r="N176" s="52"/>
      <c r="O176" s="63" t="e">
        <f t="shared" si="56"/>
        <v>#DIV/0!</v>
      </c>
      <c r="P176" s="52"/>
      <c r="Q176" s="52"/>
      <c r="R176" s="52"/>
      <c r="S176" s="63" t="e">
        <f t="shared" si="57"/>
        <v>#DIV/0!</v>
      </c>
      <c r="T176" s="52"/>
      <c r="U176" s="52"/>
      <c r="V176" s="52"/>
      <c r="W176" s="63" t="e">
        <f t="shared" si="58"/>
        <v>#DIV/0!</v>
      </c>
      <c r="X176" s="60">
        <f>X175-X174</f>
        <v>-0.70000000000000018</v>
      </c>
      <c r="Y176" s="60">
        <f>Y175-Y174</f>
        <v>-20</v>
      </c>
    </row>
    <row r="177" spans="1:25" x14ac:dyDescent="0.35">
      <c r="A177" s="35"/>
      <c r="B177" s="27" t="s">
        <v>121</v>
      </c>
      <c r="C177" s="26" t="s">
        <v>42</v>
      </c>
      <c r="D177" s="26">
        <v>5</v>
      </c>
      <c r="E177" s="26">
        <v>13</v>
      </c>
      <c r="F177" s="10">
        <f>H177+I177+J177+L177+M177+N177+P177+Q177+R177+T177+U177+V177</f>
        <v>13</v>
      </c>
      <c r="G177" s="74" t="s">
        <v>122</v>
      </c>
      <c r="H177" s="40"/>
      <c r="I177" s="40"/>
      <c r="J177" s="40"/>
      <c r="K177" s="63">
        <f t="shared" si="55"/>
        <v>0</v>
      </c>
      <c r="L177" s="40">
        <v>1</v>
      </c>
      <c r="M177" s="40"/>
      <c r="N177" s="40">
        <v>1</v>
      </c>
      <c r="O177" s="63">
        <f t="shared" si="56"/>
        <v>15.384615384615385</v>
      </c>
      <c r="P177" s="40">
        <v>3</v>
      </c>
      <c r="Q177" s="40">
        <v>1</v>
      </c>
      <c r="R177" s="40">
        <v>5</v>
      </c>
      <c r="S177" s="63">
        <f t="shared" si="57"/>
        <v>69.230769230769226</v>
      </c>
      <c r="T177" s="40">
        <v>1</v>
      </c>
      <c r="U177" s="40">
        <v>1</v>
      </c>
      <c r="V177" s="40"/>
      <c r="W177" s="63">
        <f t="shared" si="58"/>
        <v>15.384615384615385</v>
      </c>
      <c r="X177" s="29">
        <f>((H177*1)+(I177*2)+(J177*3)+(L177*4)+(M177*5)+(N177*6)+(P177*7)+(Q177*8)+(R177*9)+(T177*10)+(U177*11)+(V177*12))/F177</f>
        <v>8.0769230769230766</v>
      </c>
      <c r="Y177" s="29"/>
    </row>
    <row r="178" spans="1:25" x14ac:dyDescent="0.35">
      <c r="A178" s="35"/>
      <c r="B178" s="41" t="s">
        <v>121</v>
      </c>
      <c r="C178" s="19" t="s">
        <v>31</v>
      </c>
      <c r="D178" s="8">
        <v>6</v>
      </c>
      <c r="E178" s="8">
        <v>14</v>
      </c>
      <c r="F178" s="10">
        <f>H178+I178+J178+L178+M178+N178+P178+Q178+R178+T178+U178+V178</f>
        <v>14</v>
      </c>
      <c r="G178" s="105" t="s">
        <v>115</v>
      </c>
      <c r="H178" s="52"/>
      <c r="I178" s="52"/>
      <c r="J178" s="52"/>
      <c r="K178" s="63">
        <f t="shared" si="55"/>
        <v>0</v>
      </c>
      <c r="L178" s="52">
        <v>1</v>
      </c>
      <c r="M178" s="52">
        <v>3</v>
      </c>
      <c r="N178" s="52">
        <v>1</v>
      </c>
      <c r="O178" s="63">
        <f t="shared" si="56"/>
        <v>35.714285714285715</v>
      </c>
      <c r="P178" s="52">
        <v>1</v>
      </c>
      <c r="Q178" s="52">
        <v>4</v>
      </c>
      <c r="R178" s="52">
        <v>2</v>
      </c>
      <c r="S178" s="63">
        <f t="shared" si="57"/>
        <v>50</v>
      </c>
      <c r="T178" s="52">
        <v>1</v>
      </c>
      <c r="U178" s="52">
        <v>1</v>
      </c>
      <c r="V178" s="52"/>
      <c r="W178" s="63">
        <f t="shared" si="58"/>
        <v>14.285714285714286</v>
      </c>
      <c r="X178" s="63">
        <f>((H178*1)+(I178*2)+(J178*3)+(L178*4)+(M178*5)+(N178*6)+(P178*7)+(Q178*8)+(R178*9)+(T178*10)+(U178*11)+(V178*12))/F178</f>
        <v>7.3571428571428568</v>
      </c>
      <c r="Y178" s="63">
        <f>S178+W178</f>
        <v>64.285714285714292</v>
      </c>
    </row>
    <row r="179" spans="1:25" x14ac:dyDescent="0.35">
      <c r="A179" s="35"/>
      <c r="B179" s="41" t="s">
        <v>120</v>
      </c>
      <c r="C179" s="21" t="s">
        <v>24</v>
      </c>
      <c r="D179" s="8">
        <v>7</v>
      </c>
      <c r="E179" s="8">
        <v>13</v>
      </c>
      <c r="F179" s="10">
        <f>H179+I179+J179+L179+M179+N179+P179+Q179+R179+T179+U179+V179</f>
        <v>13</v>
      </c>
      <c r="G179" s="76" t="s">
        <v>115</v>
      </c>
      <c r="H179" s="52">
        <v>1</v>
      </c>
      <c r="I179" s="52"/>
      <c r="J179" s="52"/>
      <c r="K179" s="63">
        <f t="shared" si="55"/>
        <v>7.6923076923076925</v>
      </c>
      <c r="L179" s="52">
        <v>3</v>
      </c>
      <c r="M179" s="52">
        <v>1</v>
      </c>
      <c r="N179" s="52"/>
      <c r="O179" s="63">
        <f t="shared" si="56"/>
        <v>30.76923076923077</v>
      </c>
      <c r="P179" s="52">
        <v>2</v>
      </c>
      <c r="Q179" s="52"/>
      <c r="R179" s="52">
        <v>1</v>
      </c>
      <c r="S179" s="63">
        <f t="shared" si="57"/>
        <v>23.076923076923077</v>
      </c>
      <c r="T179" s="52">
        <v>4</v>
      </c>
      <c r="U179" s="52">
        <v>1</v>
      </c>
      <c r="V179" s="52"/>
      <c r="W179" s="63">
        <f t="shared" si="58"/>
        <v>38.46153846153846</v>
      </c>
      <c r="X179" s="12">
        <f>((H179*1)+(I179*2)+(J179*3)+(L179*4)+(M179*5)+(N179*6)+(P179*7)+(Q179*8)+(R179*9)+(T179*10)+(U179*11)+(V179*12))/F179</f>
        <v>7.0769230769230766</v>
      </c>
      <c r="Y179" s="12">
        <f>S179+W179</f>
        <v>61.538461538461533</v>
      </c>
    </row>
    <row r="180" spans="1:25" x14ac:dyDescent="0.35">
      <c r="A180" s="35"/>
      <c r="B180" s="41" t="s">
        <v>99</v>
      </c>
      <c r="C180" s="21" t="s">
        <v>27</v>
      </c>
      <c r="D180" s="8">
        <v>8</v>
      </c>
      <c r="E180" s="8">
        <v>14</v>
      </c>
      <c r="F180" s="10">
        <f>H180+I180+J180+L180+M180+N180+P180+Q180+R180+T180+U180+V180</f>
        <v>13</v>
      </c>
      <c r="G180" s="76" t="s">
        <v>115</v>
      </c>
      <c r="H180" s="52"/>
      <c r="I180" s="52"/>
      <c r="J180" s="52">
        <v>1</v>
      </c>
      <c r="K180" s="63">
        <f t="shared" si="55"/>
        <v>7.6923076923076925</v>
      </c>
      <c r="L180" s="52">
        <v>1</v>
      </c>
      <c r="M180" s="52">
        <v>1</v>
      </c>
      <c r="N180" s="52">
        <v>3</v>
      </c>
      <c r="O180" s="63">
        <f t="shared" si="56"/>
        <v>38.46153846153846</v>
      </c>
      <c r="P180" s="52"/>
      <c r="Q180" s="52">
        <v>2</v>
      </c>
      <c r="R180" s="52">
        <v>3</v>
      </c>
      <c r="S180" s="63">
        <f t="shared" si="57"/>
        <v>38.46153846153846</v>
      </c>
      <c r="T180" s="52">
        <v>2</v>
      </c>
      <c r="U180" s="52"/>
      <c r="V180" s="52"/>
      <c r="W180" s="63">
        <f t="shared" si="58"/>
        <v>15.384615384615385</v>
      </c>
      <c r="X180" s="12">
        <f>((H180*1)+(I180*2)+(J180*3)+(L180*4)+(M180*5)+(N180*6)+(P180*7)+(Q180*8)+(R180*9)+(T180*10)+(U180*11)+(V180*12))/F180</f>
        <v>7.1538461538461542</v>
      </c>
      <c r="Y180" s="12">
        <f>S180+W180</f>
        <v>53.846153846153847</v>
      </c>
    </row>
    <row r="181" spans="1:25" x14ac:dyDescent="0.35">
      <c r="A181" s="35"/>
      <c r="B181" s="41" t="s">
        <v>99</v>
      </c>
      <c r="C181" s="21" t="s">
        <v>29</v>
      </c>
      <c r="D181" s="8">
        <v>9</v>
      </c>
      <c r="E181" s="8">
        <v>13</v>
      </c>
      <c r="F181" s="10">
        <v>13</v>
      </c>
      <c r="G181" s="76" t="s">
        <v>117</v>
      </c>
      <c r="H181" s="52">
        <v>1</v>
      </c>
      <c r="I181" s="52"/>
      <c r="J181" s="52">
        <v>1</v>
      </c>
      <c r="K181" s="63">
        <f t="shared" si="55"/>
        <v>15.384615384615385</v>
      </c>
      <c r="L181" s="52">
        <v>1</v>
      </c>
      <c r="M181" s="52">
        <v>2</v>
      </c>
      <c r="N181" s="52">
        <v>1</v>
      </c>
      <c r="O181" s="63">
        <f t="shared" si="56"/>
        <v>30.76923076923077</v>
      </c>
      <c r="P181" s="52"/>
      <c r="Q181" s="52">
        <v>3</v>
      </c>
      <c r="R181" s="52">
        <v>3</v>
      </c>
      <c r="S181" s="63">
        <f t="shared" si="57"/>
        <v>46.153846153846153</v>
      </c>
      <c r="T181" s="52">
        <v>1</v>
      </c>
      <c r="U181" s="52"/>
      <c r="V181" s="52"/>
      <c r="W181" s="63">
        <f t="shared" si="58"/>
        <v>7.6923076923076925</v>
      </c>
      <c r="X181" s="12">
        <f>((H181*1)+(I181*2)+(J181*3)+(L181*4)+(M181*5)+(N181*6)+(P181*7)+(Q181*8)+(R181*9)+(T181*10)+(U181*11)+(V181*12))/F181</f>
        <v>6.5384615384615383</v>
      </c>
      <c r="Y181" s="12">
        <f>S181+W181</f>
        <v>53.846153846153847</v>
      </c>
    </row>
    <row r="182" spans="1:25" x14ac:dyDescent="0.35">
      <c r="A182" s="35"/>
      <c r="B182" s="41"/>
      <c r="C182" s="15"/>
      <c r="D182" s="15"/>
      <c r="E182" s="15"/>
      <c r="F182" s="10">
        <f t="shared" ref="F182:F187" si="59">H182+I182+J182+L182+M182+N182+P182+Q182+R182+T182+U182+V182</f>
        <v>0</v>
      </c>
      <c r="G182" s="75"/>
      <c r="H182" s="37"/>
      <c r="I182" s="37"/>
      <c r="J182" s="37"/>
      <c r="K182" s="63" t="e">
        <f t="shared" si="55"/>
        <v>#DIV/0!</v>
      </c>
      <c r="L182" s="37"/>
      <c r="M182" s="37"/>
      <c r="N182" s="37"/>
      <c r="O182" s="63" t="e">
        <f t="shared" si="56"/>
        <v>#DIV/0!</v>
      </c>
      <c r="P182" s="37"/>
      <c r="Q182" s="37"/>
      <c r="R182" s="37"/>
      <c r="S182" s="63" t="e">
        <f t="shared" si="57"/>
        <v>#DIV/0!</v>
      </c>
      <c r="T182" s="37"/>
      <c r="U182" s="37"/>
      <c r="V182" s="37"/>
      <c r="W182" s="63" t="e">
        <f t="shared" si="58"/>
        <v>#DIV/0!</v>
      </c>
      <c r="X182" s="60">
        <f>X181-X180</f>
        <v>-0.61538461538461586</v>
      </c>
      <c r="Y182" s="60">
        <f>Y181-Y180</f>
        <v>0</v>
      </c>
    </row>
    <row r="183" spans="1:25" x14ac:dyDescent="0.35">
      <c r="A183" s="35"/>
      <c r="B183" s="97" t="s">
        <v>121</v>
      </c>
      <c r="C183" s="8" t="s">
        <v>46</v>
      </c>
      <c r="D183" s="8">
        <v>5</v>
      </c>
      <c r="E183" s="8">
        <v>23</v>
      </c>
      <c r="F183" s="10">
        <f t="shared" si="59"/>
        <v>23</v>
      </c>
      <c r="G183" s="97" t="s">
        <v>115</v>
      </c>
      <c r="H183" s="37"/>
      <c r="I183" s="37"/>
      <c r="J183" s="37"/>
      <c r="K183" s="63">
        <f t="shared" si="55"/>
        <v>0</v>
      </c>
      <c r="L183" s="52">
        <v>1</v>
      </c>
      <c r="M183" s="52">
        <v>5</v>
      </c>
      <c r="N183" s="52">
        <v>4</v>
      </c>
      <c r="O183" s="63">
        <f t="shared" si="56"/>
        <v>43.478260869565219</v>
      </c>
      <c r="P183" s="52">
        <v>3</v>
      </c>
      <c r="Q183" s="52">
        <v>1</v>
      </c>
      <c r="R183" s="52">
        <v>2</v>
      </c>
      <c r="S183" s="63">
        <f t="shared" si="57"/>
        <v>26.086956521739129</v>
      </c>
      <c r="T183" s="52">
        <v>7</v>
      </c>
      <c r="U183" s="52"/>
      <c r="V183" s="52"/>
      <c r="W183" s="63">
        <f t="shared" si="58"/>
        <v>30.434782608695652</v>
      </c>
      <c r="X183" s="53">
        <f t="shared" ref="X183:X188" si="60">((H183*1)+(I183*2)+(J183*3)+(L183*4)+(M183*5)+(N183*6)+(P183*7)+(Q183*8)+(R183*9)+(T183*10)+(U183*11)+(V183*12))/F183</f>
        <v>7.3913043478260869</v>
      </c>
      <c r="Y183" s="54">
        <f t="shared" ref="Y183:Y188" si="61">S183+W183</f>
        <v>56.521739130434781</v>
      </c>
    </row>
    <row r="184" spans="1:25" x14ac:dyDescent="0.35">
      <c r="A184" s="35"/>
      <c r="B184" s="27" t="s">
        <v>123</v>
      </c>
      <c r="C184" s="26" t="s">
        <v>42</v>
      </c>
      <c r="D184" s="26">
        <v>6</v>
      </c>
      <c r="E184" s="26">
        <v>23</v>
      </c>
      <c r="F184" s="10">
        <f t="shared" si="59"/>
        <v>23</v>
      </c>
      <c r="G184" s="74" t="s">
        <v>115</v>
      </c>
      <c r="H184" s="40"/>
      <c r="I184" s="40"/>
      <c r="J184" s="40"/>
      <c r="K184" s="63">
        <f t="shared" si="55"/>
        <v>0</v>
      </c>
      <c r="L184" s="40">
        <v>3</v>
      </c>
      <c r="M184" s="40">
        <v>1</v>
      </c>
      <c r="N184" s="40">
        <v>6</v>
      </c>
      <c r="O184" s="63">
        <f t="shared" si="56"/>
        <v>43.478260869565219</v>
      </c>
      <c r="P184" s="40">
        <v>4</v>
      </c>
      <c r="Q184" s="40">
        <v>3</v>
      </c>
      <c r="R184" s="40">
        <v>3</v>
      </c>
      <c r="S184" s="63">
        <f t="shared" si="57"/>
        <v>43.478260869565219</v>
      </c>
      <c r="T184" s="40">
        <v>3</v>
      </c>
      <c r="U184" s="40"/>
      <c r="V184" s="40"/>
      <c r="W184" s="63">
        <f t="shared" si="58"/>
        <v>13.043478260869565</v>
      </c>
      <c r="X184" s="29">
        <f t="shared" si="60"/>
        <v>7.0434782608695654</v>
      </c>
      <c r="Y184" s="30">
        <f t="shared" si="61"/>
        <v>56.521739130434781</v>
      </c>
    </row>
    <row r="185" spans="1:25" x14ac:dyDescent="0.35">
      <c r="A185" s="35"/>
      <c r="B185" s="41" t="s">
        <v>123</v>
      </c>
      <c r="C185" s="19" t="s">
        <v>31</v>
      </c>
      <c r="D185" s="8">
        <v>7</v>
      </c>
      <c r="E185" s="8">
        <v>23</v>
      </c>
      <c r="F185" s="10">
        <f t="shared" si="59"/>
        <v>23</v>
      </c>
      <c r="G185" s="105" t="s">
        <v>115</v>
      </c>
      <c r="H185" s="52"/>
      <c r="I185" s="52"/>
      <c r="J185" s="52">
        <v>1</v>
      </c>
      <c r="K185" s="63">
        <f t="shared" si="55"/>
        <v>4.3478260869565215</v>
      </c>
      <c r="L185" s="52">
        <v>2</v>
      </c>
      <c r="M185" s="52">
        <v>2</v>
      </c>
      <c r="N185" s="52">
        <v>7</v>
      </c>
      <c r="O185" s="63">
        <f t="shared" si="56"/>
        <v>47.826086956521742</v>
      </c>
      <c r="P185" s="52">
        <v>1</v>
      </c>
      <c r="Q185" s="52">
        <v>5</v>
      </c>
      <c r="R185" s="52">
        <v>3</v>
      </c>
      <c r="S185" s="63">
        <f t="shared" si="57"/>
        <v>39.130434782608695</v>
      </c>
      <c r="T185" s="52">
        <v>2</v>
      </c>
      <c r="U185" s="52"/>
      <c r="V185" s="52"/>
      <c r="W185" s="63">
        <f t="shared" si="58"/>
        <v>8.695652173913043</v>
      </c>
      <c r="X185" s="63">
        <f t="shared" si="60"/>
        <v>6.8260869565217392</v>
      </c>
      <c r="Y185" s="63">
        <f t="shared" si="61"/>
        <v>47.826086956521735</v>
      </c>
    </row>
    <row r="186" spans="1:25" x14ac:dyDescent="0.35">
      <c r="A186" s="35"/>
      <c r="B186" s="41" t="s">
        <v>120</v>
      </c>
      <c r="C186" s="21" t="s">
        <v>24</v>
      </c>
      <c r="D186" s="8">
        <v>8</v>
      </c>
      <c r="E186" s="8">
        <v>23</v>
      </c>
      <c r="F186" s="10">
        <f t="shared" si="59"/>
        <v>23</v>
      </c>
      <c r="G186" s="76" t="s">
        <v>115</v>
      </c>
      <c r="H186" s="52"/>
      <c r="I186" s="52">
        <v>1</v>
      </c>
      <c r="J186" s="52">
        <v>1</v>
      </c>
      <c r="K186" s="63">
        <f t="shared" si="55"/>
        <v>8.695652173913043</v>
      </c>
      <c r="L186" s="52">
        <v>2</v>
      </c>
      <c r="M186" s="52">
        <v>4</v>
      </c>
      <c r="N186" s="52">
        <v>2</v>
      </c>
      <c r="O186" s="63">
        <f t="shared" si="56"/>
        <v>34.782608695652172</v>
      </c>
      <c r="P186" s="52">
        <v>2</v>
      </c>
      <c r="Q186" s="52">
        <v>1</v>
      </c>
      <c r="R186" s="52">
        <v>2</v>
      </c>
      <c r="S186" s="63">
        <f t="shared" si="57"/>
        <v>21.739130434782609</v>
      </c>
      <c r="T186" s="52">
        <v>7</v>
      </c>
      <c r="U186" s="52">
        <v>1</v>
      </c>
      <c r="V186" s="52"/>
      <c r="W186" s="63">
        <f t="shared" si="58"/>
        <v>34.782608695652172</v>
      </c>
      <c r="X186" s="12">
        <f t="shared" si="60"/>
        <v>7.2173913043478262</v>
      </c>
      <c r="Y186" s="12">
        <f t="shared" si="61"/>
        <v>56.521739130434781</v>
      </c>
    </row>
    <row r="187" spans="1:25" x14ac:dyDescent="0.35">
      <c r="A187" s="35"/>
      <c r="B187" s="41" t="s">
        <v>97</v>
      </c>
      <c r="C187" s="21" t="s">
        <v>27</v>
      </c>
      <c r="D187" s="8">
        <v>9</v>
      </c>
      <c r="E187" s="8">
        <v>23</v>
      </c>
      <c r="F187" s="10">
        <f t="shared" si="59"/>
        <v>23</v>
      </c>
      <c r="G187" s="76" t="s">
        <v>115</v>
      </c>
      <c r="H187" s="52">
        <v>1</v>
      </c>
      <c r="I187" s="52">
        <v>2</v>
      </c>
      <c r="J187" s="52">
        <v>3</v>
      </c>
      <c r="K187" s="63">
        <f t="shared" si="55"/>
        <v>26.086956521739129</v>
      </c>
      <c r="L187" s="52">
        <v>3</v>
      </c>
      <c r="M187" s="52">
        <v>3</v>
      </c>
      <c r="N187" s="52">
        <v>2</v>
      </c>
      <c r="O187" s="63">
        <f t="shared" si="56"/>
        <v>34.782608695652172</v>
      </c>
      <c r="P187" s="52">
        <v>4</v>
      </c>
      <c r="Q187" s="52"/>
      <c r="R187" s="52">
        <v>5</v>
      </c>
      <c r="S187" s="63">
        <f t="shared" si="57"/>
        <v>39.130434782608695</v>
      </c>
      <c r="T187" s="52"/>
      <c r="U187" s="52"/>
      <c r="V187" s="52"/>
      <c r="W187" s="63">
        <f t="shared" si="58"/>
        <v>0</v>
      </c>
      <c r="X187" s="12">
        <f t="shared" si="60"/>
        <v>5.4782608695652177</v>
      </c>
      <c r="Y187" s="12">
        <f t="shared" si="61"/>
        <v>39.130434782608695</v>
      </c>
    </row>
    <row r="188" spans="1:25" x14ac:dyDescent="0.35">
      <c r="A188" s="35"/>
      <c r="B188" s="41" t="s">
        <v>97</v>
      </c>
      <c r="C188" s="21" t="s">
        <v>29</v>
      </c>
      <c r="D188" s="8">
        <v>10</v>
      </c>
      <c r="E188" s="8">
        <v>12</v>
      </c>
      <c r="F188" s="10">
        <v>12</v>
      </c>
      <c r="G188" s="76" t="s">
        <v>117</v>
      </c>
      <c r="H188" s="52"/>
      <c r="I188" s="52">
        <v>1</v>
      </c>
      <c r="J188" s="52">
        <v>1</v>
      </c>
      <c r="K188" s="63">
        <f t="shared" si="55"/>
        <v>16.666666666666668</v>
      </c>
      <c r="L188" s="52">
        <v>1</v>
      </c>
      <c r="M188" s="52">
        <v>2</v>
      </c>
      <c r="N188" s="52">
        <v>2</v>
      </c>
      <c r="O188" s="63">
        <f t="shared" si="56"/>
        <v>41.666666666666664</v>
      </c>
      <c r="P188" s="52"/>
      <c r="Q188" s="52">
        <v>4</v>
      </c>
      <c r="R188" s="52">
        <v>1</v>
      </c>
      <c r="S188" s="63">
        <f t="shared" si="57"/>
        <v>41.666666666666664</v>
      </c>
      <c r="T188" s="52"/>
      <c r="U188" s="52"/>
      <c r="V188" s="52"/>
      <c r="W188" s="63">
        <f t="shared" si="58"/>
        <v>0</v>
      </c>
      <c r="X188" s="12">
        <f t="shared" si="60"/>
        <v>6</v>
      </c>
      <c r="Y188" s="12">
        <f t="shared" si="61"/>
        <v>41.666666666666664</v>
      </c>
    </row>
    <row r="189" spans="1:25" x14ac:dyDescent="0.35">
      <c r="A189" s="35"/>
      <c r="B189" s="36"/>
      <c r="C189" s="15"/>
      <c r="D189" s="15"/>
      <c r="E189" s="15"/>
      <c r="F189" s="10">
        <f t="shared" ref="F189:F195" si="62">H189+I189+J189+L189+M189+N189+P189+Q189+R189+T189+U189+V189</f>
        <v>0</v>
      </c>
      <c r="G189" s="75"/>
      <c r="H189" s="37"/>
      <c r="I189" s="37"/>
      <c r="J189" s="37"/>
      <c r="K189" s="63" t="e">
        <f t="shared" si="55"/>
        <v>#DIV/0!</v>
      </c>
      <c r="L189" s="37"/>
      <c r="M189" s="37"/>
      <c r="N189" s="37"/>
      <c r="O189" s="63" t="e">
        <f t="shared" si="56"/>
        <v>#DIV/0!</v>
      </c>
      <c r="P189" s="37"/>
      <c r="Q189" s="37"/>
      <c r="R189" s="37"/>
      <c r="S189" s="63" t="e">
        <f t="shared" si="57"/>
        <v>#DIV/0!</v>
      </c>
      <c r="T189" s="37"/>
      <c r="U189" s="37"/>
      <c r="V189" s="37"/>
      <c r="W189" s="63" t="e">
        <f t="shared" si="58"/>
        <v>#DIV/0!</v>
      </c>
      <c r="X189" s="60">
        <f>X188-X187</f>
        <v>0.52173913043478226</v>
      </c>
      <c r="Y189" s="60">
        <f>Y188-Y187</f>
        <v>2.536231884057969</v>
      </c>
    </row>
    <row r="190" spans="1:25" x14ac:dyDescent="0.35">
      <c r="A190" s="35"/>
      <c r="B190" s="73" t="s">
        <v>99</v>
      </c>
      <c r="C190" s="44" t="s">
        <v>48</v>
      </c>
      <c r="D190" s="44">
        <v>5</v>
      </c>
      <c r="E190" s="44">
        <v>21</v>
      </c>
      <c r="F190" s="10">
        <f t="shared" si="62"/>
        <v>24</v>
      </c>
      <c r="G190" s="73" t="s">
        <v>119</v>
      </c>
      <c r="H190" s="62"/>
      <c r="I190" s="62">
        <v>5</v>
      </c>
      <c r="J190" s="62"/>
      <c r="K190" s="63">
        <f t="shared" si="55"/>
        <v>20.833333333333332</v>
      </c>
      <c r="L190" s="62"/>
      <c r="M190" s="62"/>
      <c r="N190" s="62">
        <v>2</v>
      </c>
      <c r="O190" s="63">
        <f t="shared" si="56"/>
        <v>8.3333333333333339</v>
      </c>
      <c r="P190" s="62">
        <v>4</v>
      </c>
      <c r="Q190" s="62">
        <v>5</v>
      </c>
      <c r="R190" s="62">
        <v>4</v>
      </c>
      <c r="S190" s="63">
        <f t="shared" si="57"/>
        <v>54.166666666666664</v>
      </c>
      <c r="T190" s="62">
        <v>4</v>
      </c>
      <c r="U190" s="62"/>
      <c r="V190" s="62"/>
      <c r="W190" s="63">
        <f t="shared" si="58"/>
        <v>16.666666666666668</v>
      </c>
      <c r="X190" s="49">
        <f t="shared" ref="X190:X196" si="63">((H190*1)+(I190*2)+(J190*3)+(L190*4)+(M190*5)+(N190*6)+(P190*7)+(Q190*8)+(R190*9)+(T190*10)+(U190*11)+(V190*12))/F190</f>
        <v>6.916666666666667</v>
      </c>
      <c r="Y190" s="50">
        <f t="shared" ref="Y190:Y196" si="64">S190+W190</f>
        <v>70.833333333333329</v>
      </c>
    </row>
    <row r="191" spans="1:25" x14ac:dyDescent="0.35">
      <c r="A191" s="35"/>
      <c r="B191" s="97" t="s">
        <v>121</v>
      </c>
      <c r="C191" s="8" t="s">
        <v>46</v>
      </c>
      <c r="D191" s="8">
        <v>6</v>
      </c>
      <c r="E191" s="8">
        <v>21</v>
      </c>
      <c r="F191" s="10">
        <f t="shared" si="62"/>
        <v>21</v>
      </c>
      <c r="G191" s="97" t="s">
        <v>115</v>
      </c>
      <c r="H191" s="37">
        <v>1</v>
      </c>
      <c r="I191" s="37">
        <v>1</v>
      </c>
      <c r="J191" s="37"/>
      <c r="K191" s="63">
        <f t="shared" si="55"/>
        <v>9.5238095238095237</v>
      </c>
      <c r="L191" s="52"/>
      <c r="M191" s="52">
        <v>1</v>
      </c>
      <c r="N191" s="52">
        <v>3</v>
      </c>
      <c r="O191" s="63">
        <f t="shared" si="56"/>
        <v>19.047619047619047</v>
      </c>
      <c r="P191" s="52">
        <v>5</v>
      </c>
      <c r="Q191" s="52">
        <v>4</v>
      </c>
      <c r="R191" s="52">
        <v>2</v>
      </c>
      <c r="S191" s="63">
        <f t="shared" si="57"/>
        <v>52.38095238095238</v>
      </c>
      <c r="T191" s="52">
        <v>4</v>
      </c>
      <c r="U191" s="52"/>
      <c r="V191" s="52"/>
      <c r="W191" s="63">
        <f t="shared" si="58"/>
        <v>19.047619047619047</v>
      </c>
      <c r="X191" s="53">
        <f t="shared" si="63"/>
        <v>7.1904761904761907</v>
      </c>
      <c r="Y191" s="54">
        <f t="shared" si="64"/>
        <v>71.428571428571431</v>
      </c>
    </row>
    <row r="192" spans="1:25" x14ac:dyDescent="0.35">
      <c r="A192" s="35"/>
      <c r="B192" s="74" t="s">
        <v>99</v>
      </c>
      <c r="C192" s="26" t="s">
        <v>42</v>
      </c>
      <c r="D192" s="26">
        <v>7</v>
      </c>
      <c r="E192" s="26">
        <v>20</v>
      </c>
      <c r="F192" s="10">
        <f t="shared" si="62"/>
        <v>20</v>
      </c>
      <c r="G192" s="74" t="s">
        <v>115</v>
      </c>
      <c r="H192" s="40">
        <v>1</v>
      </c>
      <c r="I192" s="40">
        <v>1</v>
      </c>
      <c r="J192" s="40"/>
      <c r="K192" s="63">
        <f t="shared" si="55"/>
        <v>10</v>
      </c>
      <c r="L192" s="40"/>
      <c r="M192" s="40">
        <v>2</v>
      </c>
      <c r="N192" s="40">
        <v>4</v>
      </c>
      <c r="O192" s="63">
        <f t="shared" si="56"/>
        <v>30</v>
      </c>
      <c r="P192" s="40">
        <v>5</v>
      </c>
      <c r="Q192" s="40">
        <v>3</v>
      </c>
      <c r="R192" s="40">
        <v>2</v>
      </c>
      <c r="S192" s="63">
        <f t="shared" si="57"/>
        <v>50</v>
      </c>
      <c r="T192" s="40">
        <v>2</v>
      </c>
      <c r="U192" s="40"/>
      <c r="V192" s="40"/>
      <c r="W192" s="63">
        <f t="shared" si="58"/>
        <v>10</v>
      </c>
      <c r="X192" s="29">
        <f t="shared" si="63"/>
        <v>6.7</v>
      </c>
      <c r="Y192" s="30">
        <f t="shared" si="64"/>
        <v>60</v>
      </c>
    </row>
    <row r="193" spans="1:25" x14ac:dyDescent="0.35">
      <c r="A193" s="35"/>
      <c r="B193" s="75" t="s">
        <v>99</v>
      </c>
      <c r="C193" s="19" t="s">
        <v>31</v>
      </c>
      <c r="D193" s="8">
        <v>8</v>
      </c>
      <c r="E193" s="8">
        <v>20</v>
      </c>
      <c r="F193" s="10">
        <f t="shared" si="62"/>
        <v>20</v>
      </c>
      <c r="G193" s="105" t="s">
        <v>115</v>
      </c>
      <c r="H193" s="52">
        <v>1</v>
      </c>
      <c r="I193" s="52">
        <v>1</v>
      </c>
      <c r="J193" s="52"/>
      <c r="K193" s="63">
        <f t="shared" si="55"/>
        <v>10</v>
      </c>
      <c r="L193" s="52"/>
      <c r="M193" s="52">
        <v>2</v>
      </c>
      <c r="N193" s="52">
        <v>6</v>
      </c>
      <c r="O193" s="63">
        <f t="shared" si="56"/>
        <v>40</v>
      </c>
      <c r="P193" s="52">
        <v>4</v>
      </c>
      <c r="Q193" s="52"/>
      <c r="R193" s="52">
        <v>4</v>
      </c>
      <c r="S193" s="63">
        <f t="shared" si="57"/>
        <v>40</v>
      </c>
      <c r="T193" s="52">
        <v>2</v>
      </c>
      <c r="U193" s="52"/>
      <c r="V193" s="52"/>
      <c r="W193" s="63">
        <f t="shared" si="58"/>
        <v>10</v>
      </c>
      <c r="X193" s="63">
        <f t="shared" si="63"/>
        <v>6.65</v>
      </c>
      <c r="Y193" s="63">
        <f t="shared" si="64"/>
        <v>50</v>
      </c>
    </row>
    <row r="194" spans="1:25" x14ac:dyDescent="0.35">
      <c r="A194" s="35"/>
      <c r="B194" s="75" t="s">
        <v>99</v>
      </c>
      <c r="C194" s="21" t="s">
        <v>24</v>
      </c>
      <c r="D194" s="8">
        <v>9</v>
      </c>
      <c r="E194" s="8">
        <v>20</v>
      </c>
      <c r="F194" s="10">
        <f t="shared" si="62"/>
        <v>20</v>
      </c>
      <c r="G194" s="76" t="s">
        <v>115</v>
      </c>
      <c r="H194" s="52">
        <v>1</v>
      </c>
      <c r="I194" s="52">
        <v>1</v>
      </c>
      <c r="J194" s="52"/>
      <c r="K194" s="63">
        <f t="shared" ref="K194:K217" si="65">SUM(H194:J194)*100/F194</f>
        <v>10</v>
      </c>
      <c r="L194" s="52"/>
      <c r="M194" s="52">
        <v>1</v>
      </c>
      <c r="N194" s="52">
        <v>4</v>
      </c>
      <c r="O194" s="63">
        <f t="shared" ref="O194:O217" si="66">SUM(L194:N194)*100/F194</f>
        <v>25</v>
      </c>
      <c r="P194" s="52">
        <v>7</v>
      </c>
      <c r="Q194" s="52"/>
      <c r="R194" s="52">
        <v>5</v>
      </c>
      <c r="S194" s="63">
        <f t="shared" ref="S194:S217" si="67">SUM(P194:R194)*100/F194</f>
        <v>60</v>
      </c>
      <c r="T194" s="52">
        <v>1</v>
      </c>
      <c r="U194" s="52"/>
      <c r="V194" s="52"/>
      <c r="W194" s="63">
        <f t="shared" ref="W194:W217" si="68">SUM(T194:V194)*100/F194</f>
        <v>5</v>
      </c>
      <c r="X194" s="12">
        <f t="shared" si="63"/>
        <v>6.8</v>
      </c>
      <c r="Y194" s="12">
        <f t="shared" si="64"/>
        <v>65</v>
      </c>
    </row>
    <row r="195" spans="1:25" x14ac:dyDescent="0.35">
      <c r="A195" s="35"/>
      <c r="B195" s="75" t="s">
        <v>99</v>
      </c>
      <c r="C195" s="21" t="s">
        <v>27</v>
      </c>
      <c r="D195" s="8">
        <v>10</v>
      </c>
      <c r="E195" s="8">
        <v>12</v>
      </c>
      <c r="F195" s="10">
        <f t="shared" si="62"/>
        <v>12</v>
      </c>
      <c r="G195" s="76" t="s">
        <v>115</v>
      </c>
      <c r="H195" s="52"/>
      <c r="I195" s="52"/>
      <c r="J195" s="52"/>
      <c r="K195" s="63">
        <f t="shared" si="65"/>
        <v>0</v>
      </c>
      <c r="L195" s="52"/>
      <c r="M195" s="52">
        <v>1</v>
      </c>
      <c r="N195" s="52">
        <v>1</v>
      </c>
      <c r="O195" s="63">
        <f t="shared" si="66"/>
        <v>16.666666666666668</v>
      </c>
      <c r="P195" s="52">
        <v>4</v>
      </c>
      <c r="Q195" s="52">
        <v>2</v>
      </c>
      <c r="R195" s="52">
        <v>4</v>
      </c>
      <c r="S195" s="63">
        <f t="shared" si="67"/>
        <v>83.333333333333329</v>
      </c>
      <c r="T195" s="52"/>
      <c r="U195" s="52"/>
      <c r="V195" s="52"/>
      <c r="W195" s="63">
        <f t="shared" si="68"/>
        <v>0</v>
      </c>
      <c r="X195" s="12">
        <f t="shared" si="63"/>
        <v>7.583333333333333</v>
      </c>
      <c r="Y195" s="12">
        <f t="shared" si="64"/>
        <v>83.333333333333329</v>
      </c>
    </row>
    <row r="196" spans="1:25" x14ac:dyDescent="0.35">
      <c r="A196" s="35"/>
      <c r="B196" s="75" t="s">
        <v>99</v>
      </c>
      <c r="C196" s="21" t="s">
        <v>29</v>
      </c>
      <c r="D196" s="8">
        <v>11</v>
      </c>
      <c r="E196" s="8">
        <v>12</v>
      </c>
      <c r="F196" s="10">
        <v>12</v>
      </c>
      <c r="G196" s="76" t="s">
        <v>117</v>
      </c>
      <c r="H196" s="52"/>
      <c r="I196" s="52"/>
      <c r="J196" s="52"/>
      <c r="K196" s="63">
        <f t="shared" si="65"/>
        <v>0</v>
      </c>
      <c r="L196" s="52"/>
      <c r="M196" s="52">
        <v>2</v>
      </c>
      <c r="N196" s="52">
        <v>1</v>
      </c>
      <c r="O196" s="63">
        <f t="shared" si="66"/>
        <v>25</v>
      </c>
      <c r="P196" s="52">
        <v>4</v>
      </c>
      <c r="Q196" s="52">
        <v>1</v>
      </c>
      <c r="R196" s="52">
        <v>4</v>
      </c>
      <c r="S196" s="63">
        <f t="shared" si="67"/>
        <v>75</v>
      </c>
      <c r="T196" s="52"/>
      <c r="U196" s="52"/>
      <c r="V196" s="52"/>
      <c r="W196" s="63">
        <f t="shared" si="68"/>
        <v>0</v>
      </c>
      <c r="X196" s="12">
        <f t="shared" si="63"/>
        <v>7.333333333333333</v>
      </c>
      <c r="Y196" s="12">
        <f t="shared" si="64"/>
        <v>75</v>
      </c>
    </row>
    <row r="197" spans="1:25" x14ac:dyDescent="0.35">
      <c r="A197" s="35"/>
      <c r="B197" s="97"/>
      <c r="C197" s="15"/>
      <c r="D197" s="15"/>
      <c r="E197" s="15"/>
      <c r="F197" s="10">
        <f t="shared" ref="F197:F217" si="69">H197+I197+J197+L197+M197+N197+P197+Q197+R197+T197+U197+V197</f>
        <v>0</v>
      </c>
      <c r="G197" s="75"/>
      <c r="H197" s="37"/>
      <c r="I197" s="37"/>
      <c r="J197" s="37"/>
      <c r="K197" s="63" t="e">
        <f t="shared" si="65"/>
        <v>#DIV/0!</v>
      </c>
      <c r="L197" s="37"/>
      <c r="M197" s="37"/>
      <c r="N197" s="37"/>
      <c r="O197" s="63" t="e">
        <f t="shared" si="66"/>
        <v>#DIV/0!</v>
      </c>
      <c r="P197" s="37"/>
      <c r="Q197" s="37"/>
      <c r="R197" s="37"/>
      <c r="S197" s="63" t="e">
        <f t="shared" si="67"/>
        <v>#DIV/0!</v>
      </c>
      <c r="T197" s="37"/>
      <c r="U197" s="37"/>
      <c r="V197" s="37"/>
      <c r="W197" s="63" t="e">
        <f t="shared" si="68"/>
        <v>#DIV/0!</v>
      </c>
      <c r="X197" s="60">
        <f>X196-X195</f>
        <v>-0.25</v>
      </c>
      <c r="Y197" s="60">
        <f>Y196-Y195</f>
        <v>-8.3333333333333286</v>
      </c>
    </row>
    <row r="198" spans="1:25" x14ac:dyDescent="0.35">
      <c r="A198" s="35"/>
      <c r="B198" s="73" t="s">
        <v>121</v>
      </c>
      <c r="C198" s="44" t="s">
        <v>48</v>
      </c>
      <c r="D198" s="44">
        <v>6</v>
      </c>
      <c r="E198" s="44">
        <v>22</v>
      </c>
      <c r="F198" s="10">
        <f t="shared" si="69"/>
        <v>22</v>
      </c>
      <c r="G198" s="73" t="s">
        <v>119</v>
      </c>
      <c r="H198" s="62"/>
      <c r="I198" s="62"/>
      <c r="J198" s="62"/>
      <c r="K198" s="63">
        <f t="shared" si="65"/>
        <v>0</v>
      </c>
      <c r="L198" s="62">
        <v>1</v>
      </c>
      <c r="M198" s="62">
        <v>3</v>
      </c>
      <c r="N198" s="62">
        <v>8</v>
      </c>
      <c r="O198" s="63">
        <f t="shared" si="66"/>
        <v>54.545454545454547</v>
      </c>
      <c r="P198" s="62">
        <v>5</v>
      </c>
      <c r="Q198" s="62"/>
      <c r="R198" s="62">
        <v>2</v>
      </c>
      <c r="S198" s="63">
        <f t="shared" si="67"/>
        <v>31.818181818181817</v>
      </c>
      <c r="T198" s="62">
        <v>3</v>
      </c>
      <c r="U198" s="62"/>
      <c r="V198" s="62"/>
      <c r="W198" s="63">
        <f t="shared" si="68"/>
        <v>13.636363636363637</v>
      </c>
      <c r="X198" s="49">
        <f t="shared" ref="X198:X203" si="70">((H198*1)+(I198*2)+(J198*3)+(L198*4)+(M198*5)+(N198*6)+(P198*7)+(Q198*8)+(R198*9)+(T198*10)+(U198*11)+(V198*12))/F198</f>
        <v>6.8181818181818183</v>
      </c>
      <c r="Y198" s="50">
        <f t="shared" ref="Y198:Y203" si="71">S198+W198</f>
        <v>45.454545454545453</v>
      </c>
    </row>
    <row r="199" spans="1:25" x14ac:dyDescent="0.35">
      <c r="A199" s="35"/>
      <c r="B199" s="97" t="s">
        <v>121</v>
      </c>
      <c r="C199" s="8" t="s">
        <v>46</v>
      </c>
      <c r="D199" s="8">
        <v>7</v>
      </c>
      <c r="E199" s="8">
        <v>21</v>
      </c>
      <c r="F199" s="10">
        <f t="shared" si="69"/>
        <v>21</v>
      </c>
      <c r="G199" s="97" t="s">
        <v>115</v>
      </c>
      <c r="H199" s="37"/>
      <c r="I199" s="37"/>
      <c r="J199" s="37"/>
      <c r="K199" s="63">
        <f t="shared" si="65"/>
        <v>0</v>
      </c>
      <c r="L199" s="52">
        <v>2</v>
      </c>
      <c r="M199" s="52">
        <v>3</v>
      </c>
      <c r="N199" s="52">
        <v>7</v>
      </c>
      <c r="O199" s="63">
        <f t="shared" si="66"/>
        <v>57.142857142857146</v>
      </c>
      <c r="P199" s="52">
        <v>2</v>
      </c>
      <c r="Q199" s="52">
        <v>2</v>
      </c>
      <c r="R199" s="52">
        <v>1</v>
      </c>
      <c r="S199" s="63">
        <f t="shared" si="67"/>
        <v>23.80952380952381</v>
      </c>
      <c r="T199" s="52">
        <v>4</v>
      </c>
      <c r="U199" s="52"/>
      <c r="V199" s="52"/>
      <c r="W199" s="63">
        <f t="shared" si="68"/>
        <v>19.047619047619047</v>
      </c>
      <c r="X199" s="53">
        <f t="shared" si="70"/>
        <v>6.8571428571428568</v>
      </c>
      <c r="Y199" s="54">
        <f t="shared" si="71"/>
        <v>42.857142857142861</v>
      </c>
    </row>
    <row r="200" spans="1:25" x14ac:dyDescent="0.35">
      <c r="A200" s="35"/>
      <c r="B200" s="74" t="s">
        <v>121</v>
      </c>
      <c r="C200" s="26" t="s">
        <v>42</v>
      </c>
      <c r="D200" s="26">
        <v>8</v>
      </c>
      <c r="E200" s="26">
        <v>20</v>
      </c>
      <c r="F200" s="10">
        <f t="shared" si="69"/>
        <v>20</v>
      </c>
      <c r="G200" s="74" t="s">
        <v>115</v>
      </c>
      <c r="H200" s="40"/>
      <c r="I200" s="40"/>
      <c r="J200" s="40"/>
      <c r="K200" s="63">
        <f t="shared" si="65"/>
        <v>0</v>
      </c>
      <c r="L200" s="40">
        <v>5</v>
      </c>
      <c r="M200" s="40">
        <v>2</v>
      </c>
      <c r="N200" s="40">
        <v>3</v>
      </c>
      <c r="O200" s="63">
        <f t="shared" si="66"/>
        <v>50</v>
      </c>
      <c r="P200" s="40">
        <v>1</v>
      </c>
      <c r="Q200" s="40">
        <v>3</v>
      </c>
      <c r="R200" s="40">
        <v>2</v>
      </c>
      <c r="S200" s="63">
        <f t="shared" si="67"/>
        <v>30</v>
      </c>
      <c r="T200" s="40">
        <v>4</v>
      </c>
      <c r="U200" s="40"/>
      <c r="V200" s="40"/>
      <c r="W200" s="63">
        <f t="shared" si="68"/>
        <v>20</v>
      </c>
      <c r="X200" s="29">
        <f t="shared" si="70"/>
        <v>6.85</v>
      </c>
      <c r="Y200" s="30">
        <f t="shared" si="71"/>
        <v>50</v>
      </c>
    </row>
    <row r="201" spans="1:25" x14ac:dyDescent="0.35">
      <c r="A201" s="35"/>
      <c r="B201" s="75" t="s">
        <v>121</v>
      </c>
      <c r="C201" s="19" t="s">
        <v>31</v>
      </c>
      <c r="D201" s="8">
        <v>9</v>
      </c>
      <c r="E201" s="8">
        <v>20</v>
      </c>
      <c r="F201" s="10">
        <f t="shared" si="69"/>
        <v>20</v>
      </c>
      <c r="G201" s="105" t="s">
        <v>115</v>
      </c>
      <c r="H201" s="52"/>
      <c r="I201" s="52"/>
      <c r="J201" s="52"/>
      <c r="K201" s="63">
        <f t="shared" si="65"/>
        <v>0</v>
      </c>
      <c r="L201" s="52">
        <v>1</v>
      </c>
      <c r="M201" s="52">
        <v>6</v>
      </c>
      <c r="N201" s="52">
        <v>3</v>
      </c>
      <c r="O201" s="63">
        <f t="shared" si="66"/>
        <v>50</v>
      </c>
      <c r="P201" s="52">
        <v>2</v>
      </c>
      <c r="Q201" s="52">
        <v>2</v>
      </c>
      <c r="R201" s="52">
        <v>6</v>
      </c>
      <c r="S201" s="63">
        <f t="shared" si="67"/>
        <v>50</v>
      </c>
      <c r="T201" s="52"/>
      <c r="U201" s="52"/>
      <c r="V201" s="52"/>
      <c r="W201" s="63">
        <f t="shared" si="68"/>
        <v>0</v>
      </c>
      <c r="X201" s="63">
        <f t="shared" si="70"/>
        <v>6.8</v>
      </c>
      <c r="Y201" s="63">
        <f t="shared" si="71"/>
        <v>50</v>
      </c>
    </row>
    <row r="202" spans="1:25" x14ac:dyDescent="0.35">
      <c r="A202" s="35"/>
      <c r="B202" s="75" t="s">
        <v>120</v>
      </c>
      <c r="C202" s="21" t="s">
        <v>24</v>
      </c>
      <c r="D202" s="8">
        <v>10</v>
      </c>
      <c r="E202" s="8">
        <v>13</v>
      </c>
      <c r="F202" s="10">
        <f t="shared" si="69"/>
        <v>13</v>
      </c>
      <c r="G202" s="76" t="s">
        <v>115</v>
      </c>
      <c r="H202" s="52"/>
      <c r="I202" s="52"/>
      <c r="J202" s="52"/>
      <c r="K202" s="63">
        <f t="shared" si="65"/>
        <v>0</v>
      </c>
      <c r="L202" s="52"/>
      <c r="M202" s="52">
        <v>1</v>
      </c>
      <c r="N202" s="52">
        <v>2</v>
      </c>
      <c r="O202" s="63">
        <f t="shared" si="66"/>
        <v>23.076923076923077</v>
      </c>
      <c r="P202" s="52">
        <v>1</v>
      </c>
      <c r="Q202" s="52">
        <v>1</v>
      </c>
      <c r="R202" s="52">
        <v>1</v>
      </c>
      <c r="S202" s="63">
        <f t="shared" si="67"/>
        <v>23.076923076923077</v>
      </c>
      <c r="T202" s="52">
        <v>6</v>
      </c>
      <c r="U202" s="52">
        <v>1</v>
      </c>
      <c r="V202" s="52"/>
      <c r="W202" s="63">
        <f t="shared" si="68"/>
        <v>53.846153846153847</v>
      </c>
      <c r="X202" s="12">
        <f t="shared" si="70"/>
        <v>8.615384615384615</v>
      </c>
      <c r="Y202" s="12">
        <f t="shared" si="71"/>
        <v>76.92307692307692</v>
      </c>
    </row>
    <row r="203" spans="1:25" x14ac:dyDescent="0.35">
      <c r="A203" s="35"/>
      <c r="B203" s="75" t="s">
        <v>114</v>
      </c>
      <c r="C203" s="21" t="s">
        <v>27</v>
      </c>
      <c r="D203" s="8">
        <v>11</v>
      </c>
      <c r="E203" s="8">
        <v>13</v>
      </c>
      <c r="F203" s="10">
        <f t="shared" si="69"/>
        <v>13</v>
      </c>
      <c r="G203" s="76" t="s">
        <v>115</v>
      </c>
      <c r="H203" s="52"/>
      <c r="I203" s="52"/>
      <c r="J203" s="52"/>
      <c r="K203" s="63">
        <f t="shared" si="65"/>
        <v>0</v>
      </c>
      <c r="L203" s="52"/>
      <c r="M203" s="52">
        <v>1</v>
      </c>
      <c r="N203" s="52">
        <v>2</v>
      </c>
      <c r="O203" s="63">
        <f t="shared" si="66"/>
        <v>23.076923076923077</v>
      </c>
      <c r="P203" s="52">
        <v>3</v>
      </c>
      <c r="Q203" s="52">
        <v>4</v>
      </c>
      <c r="R203" s="52">
        <v>1</v>
      </c>
      <c r="S203" s="63">
        <f t="shared" si="67"/>
        <v>61.53846153846154</v>
      </c>
      <c r="T203" s="52">
        <v>2</v>
      </c>
      <c r="U203" s="52"/>
      <c r="V203" s="52"/>
      <c r="W203" s="63">
        <f t="shared" si="68"/>
        <v>15.384615384615385</v>
      </c>
      <c r="X203" s="12">
        <f t="shared" si="70"/>
        <v>7.615384615384615</v>
      </c>
      <c r="Y203" s="12">
        <f t="shared" si="71"/>
        <v>76.92307692307692</v>
      </c>
    </row>
    <row r="204" spans="1:25" x14ac:dyDescent="0.35">
      <c r="A204" s="35"/>
      <c r="B204" s="97"/>
      <c r="C204" s="15"/>
      <c r="D204" s="15"/>
      <c r="E204" s="15"/>
      <c r="F204" s="10">
        <f t="shared" si="69"/>
        <v>0</v>
      </c>
      <c r="G204" s="75"/>
      <c r="H204" s="37"/>
      <c r="I204" s="37"/>
      <c r="J204" s="37"/>
      <c r="K204" s="63" t="e">
        <f t="shared" si="65"/>
        <v>#DIV/0!</v>
      </c>
      <c r="L204" s="37"/>
      <c r="M204" s="37"/>
      <c r="N204" s="37"/>
      <c r="O204" s="63" t="e">
        <f t="shared" si="66"/>
        <v>#DIV/0!</v>
      </c>
      <c r="P204" s="37"/>
      <c r="Q204" s="37"/>
      <c r="R204" s="37"/>
      <c r="S204" s="63" t="e">
        <f t="shared" si="67"/>
        <v>#DIV/0!</v>
      </c>
      <c r="T204" s="37"/>
      <c r="U204" s="37"/>
      <c r="V204" s="37"/>
      <c r="W204" s="63" t="e">
        <f t="shared" si="68"/>
        <v>#DIV/0!</v>
      </c>
      <c r="X204" s="60">
        <f>X203-X202</f>
        <v>-1</v>
      </c>
      <c r="Y204" s="60">
        <f>Y203-Y202</f>
        <v>0</v>
      </c>
    </row>
    <row r="205" spans="1:25" x14ac:dyDescent="0.35">
      <c r="A205" s="35"/>
      <c r="B205" s="73" t="s">
        <v>121</v>
      </c>
      <c r="C205" s="44" t="s">
        <v>48</v>
      </c>
      <c r="D205" s="44">
        <v>7</v>
      </c>
      <c r="E205" s="44">
        <v>25</v>
      </c>
      <c r="F205" s="10">
        <f t="shared" si="69"/>
        <v>25</v>
      </c>
      <c r="G205" s="73" t="s">
        <v>119</v>
      </c>
      <c r="H205" s="62"/>
      <c r="I205" s="62"/>
      <c r="J205" s="62"/>
      <c r="K205" s="63">
        <f t="shared" si="65"/>
        <v>0</v>
      </c>
      <c r="L205" s="62">
        <v>3</v>
      </c>
      <c r="M205" s="62">
        <v>1</v>
      </c>
      <c r="N205" s="62">
        <v>7</v>
      </c>
      <c r="O205" s="63">
        <f t="shared" si="66"/>
        <v>44</v>
      </c>
      <c r="P205" s="62">
        <v>7</v>
      </c>
      <c r="Q205" s="62">
        <v>1</v>
      </c>
      <c r="R205" s="62">
        <v>4</v>
      </c>
      <c r="S205" s="63">
        <f t="shared" si="67"/>
        <v>48</v>
      </c>
      <c r="T205" s="62">
        <v>2</v>
      </c>
      <c r="U205" s="62"/>
      <c r="V205" s="62"/>
      <c r="W205" s="63">
        <f t="shared" si="68"/>
        <v>8</v>
      </c>
      <c r="X205" s="49">
        <f>((H205*1)+(I205*2)+(J205*3)+(L205*4)+(M205*5)+(N205*6)+(P205*7)+(Q205*8)+(R205*9)+(T205*10)+(U205*11)+(V205*12))/F205</f>
        <v>6.88</v>
      </c>
      <c r="Y205" s="50">
        <f>S205+W205</f>
        <v>56</v>
      </c>
    </row>
    <row r="206" spans="1:25" x14ac:dyDescent="0.35">
      <c r="A206" s="35"/>
      <c r="B206" s="97" t="s">
        <v>121</v>
      </c>
      <c r="C206" s="8" t="s">
        <v>46</v>
      </c>
      <c r="D206" s="8">
        <v>8</v>
      </c>
      <c r="E206" s="8">
        <v>25</v>
      </c>
      <c r="F206" s="10">
        <f t="shared" si="69"/>
        <v>25</v>
      </c>
      <c r="G206" s="97" t="s">
        <v>115</v>
      </c>
      <c r="H206" s="37"/>
      <c r="I206" s="37"/>
      <c r="J206" s="37"/>
      <c r="K206" s="63">
        <f t="shared" si="65"/>
        <v>0</v>
      </c>
      <c r="L206" s="52">
        <v>6</v>
      </c>
      <c r="M206" s="52">
        <v>3</v>
      </c>
      <c r="N206" s="52">
        <v>1</v>
      </c>
      <c r="O206" s="63">
        <f t="shared" si="66"/>
        <v>40</v>
      </c>
      <c r="P206" s="52">
        <v>2</v>
      </c>
      <c r="Q206" s="52">
        <v>7</v>
      </c>
      <c r="R206" s="52">
        <v>4</v>
      </c>
      <c r="S206" s="63">
        <f t="shared" si="67"/>
        <v>52</v>
      </c>
      <c r="T206" s="52">
        <v>2</v>
      </c>
      <c r="U206" s="52"/>
      <c r="V206" s="52"/>
      <c r="W206" s="63">
        <f t="shared" si="68"/>
        <v>8</v>
      </c>
      <c r="X206" s="53">
        <f>((H206*1)+(I206*2)+(J206*3)+(L206*4)+(M206*5)+(N206*6)+(P206*7)+(Q206*8)+(R206*9)+(T206*10)+(U206*11)+(V206*12))/F206</f>
        <v>6.84</v>
      </c>
      <c r="Y206" s="54">
        <f>S206+W206</f>
        <v>60</v>
      </c>
    </row>
    <row r="207" spans="1:25" x14ac:dyDescent="0.35">
      <c r="A207" s="35"/>
      <c r="B207" s="75" t="s">
        <v>121</v>
      </c>
      <c r="C207" s="26" t="s">
        <v>42</v>
      </c>
      <c r="D207" s="26">
        <v>9</v>
      </c>
      <c r="E207" s="26">
        <v>24</v>
      </c>
      <c r="F207" s="10">
        <f t="shared" si="69"/>
        <v>24</v>
      </c>
      <c r="G207" s="74" t="s">
        <v>115</v>
      </c>
      <c r="H207" s="40"/>
      <c r="I207" s="40"/>
      <c r="J207" s="40"/>
      <c r="K207" s="63">
        <f t="shared" si="65"/>
        <v>0</v>
      </c>
      <c r="L207" s="40">
        <v>7</v>
      </c>
      <c r="M207" s="40">
        <v>2</v>
      </c>
      <c r="N207" s="40">
        <v>2</v>
      </c>
      <c r="O207" s="63">
        <f t="shared" si="66"/>
        <v>45.833333333333336</v>
      </c>
      <c r="P207" s="40">
        <v>4</v>
      </c>
      <c r="Q207" s="40">
        <v>6</v>
      </c>
      <c r="R207" s="40">
        <v>1</v>
      </c>
      <c r="S207" s="63">
        <f t="shared" si="67"/>
        <v>45.833333333333336</v>
      </c>
      <c r="T207" s="40">
        <v>2</v>
      </c>
      <c r="U207" s="40"/>
      <c r="V207" s="40"/>
      <c r="W207" s="63">
        <f t="shared" si="68"/>
        <v>8.3333333333333339</v>
      </c>
      <c r="X207" s="29">
        <f>((H207*1)+(I207*2)+(J207*3)+(L207*4)+(M207*5)+(N207*6)+(P207*7)+(Q207*8)+(R207*9)+(T207*10)+(U207*11)+(V207*12))/F207</f>
        <v>6.458333333333333</v>
      </c>
      <c r="Y207" s="30">
        <f>S207+W207</f>
        <v>54.166666666666671</v>
      </c>
    </row>
    <row r="208" spans="1:25" x14ac:dyDescent="0.35">
      <c r="A208" s="35"/>
      <c r="B208" s="97" t="s">
        <v>124</v>
      </c>
      <c r="C208" s="19" t="s">
        <v>31</v>
      </c>
      <c r="D208" s="8">
        <v>10</v>
      </c>
      <c r="E208" s="8">
        <v>15</v>
      </c>
      <c r="F208" s="10">
        <f t="shared" si="69"/>
        <v>15</v>
      </c>
      <c r="G208" s="105" t="s">
        <v>115</v>
      </c>
      <c r="H208" s="52">
        <v>1</v>
      </c>
      <c r="I208" s="52">
        <v>1</v>
      </c>
      <c r="J208" s="52"/>
      <c r="K208" s="63">
        <f t="shared" si="65"/>
        <v>13.333333333333334</v>
      </c>
      <c r="L208" s="52">
        <v>1</v>
      </c>
      <c r="M208" s="52"/>
      <c r="N208" s="52">
        <v>2</v>
      </c>
      <c r="O208" s="63">
        <f t="shared" si="66"/>
        <v>20</v>
      </c>
      <c r="P208" s="52"/>
      <c r="Q208" s="52">
        <v>5</v>
      </c>
      <c r="R208" s="52">
        <v>2</v>
      </c>
      <c r="S208" s="63">
        <f t="shared" si="67"/>
        <v>46.666666666666664</v>
      </c>
      <c r="T208" s="52">
        <v>3</v>
      </c>
      <c r="U208" s="52"/>
      <c r="V208" s="52"/>
      <c r="W208" s="63">
        <f t="shared" si="68"/>
        <v>20</v>
      </c>
      <c r="X208" s="63">
        <f>((H208*1)+(I208*2)+(J208*3)+(L208*4)+(M208*5)+(N208*6)+(P208*7)+(Q208*8)+(R208*9)+(T208*10)+(U208*11)+(V208*12))/F208</f>
        <v>7.1333333333333337</v>
      </c>
      <c r="Y208" s="63">
        <f>S208+W208</f>
        <v>66.666666666666657</v>
      </c>
    </row>
    <row r="209" spans="1:25" x14ac:dyDescent="0.35">
      <c r="A209" s="35"/>
      <c r="B209" s="97" t="s">
        <v>120</v>
      </c>
      <c r="C209" s="21" t="s">
        <v>24</v>
      </c>
      <c r="D209" s="8">
        <v>11</v>
      </c>
      <c r="E209" s="8">
        <v>13</v>
      </c>
      <c r="F209" s="10">
        <f t="shared" si="69"/>
        <v>13</v>
      </c>
      <c r="G209" s="76" t="s">
        <v>115</v>
      </c>
      <c r="H209" s="52"/>
      <c r="I209" s="52">
        <v>1</v>
      </c>
      <c r="J209" s="52"/>
      <c r="K209" s="63">
        <f t="shared" si="65"/>
        <v>7.6923076923076925</v>
      </c>
      <c r="L209" s="52"/>
      <c r="M209" s="52">
        <v>2</v>
      </c>
      <c r="N209" s="52">
        <v>1</v>
      </c>
      <c r="O209" s="63">
        <f t="shared" si="66"/>
        <v>23.076923076923077</v>
      </c>
      <c r="P209" s="52"/>
      <c r="Q209" s="52">
        <v>3</v>
      </c>
      <c r="R209" s="52">
        <v>3</v>
      </c>
      <c r="S209" s="63">
        <f t="shared" si="67"/>
        <v>46.153846153846153</v>
      </c>
      <c r="T209" s="52">
        <v>2</v>
      </c>
      <c r="U209" s="52">
        <v>1</v>
      </c>
      <c r="V209" s="52"/>
      <c r="W209" s="63">
        <f t="shared" si="68"/>
        <v>23.076923076923077</v>
      </c>
      <c r="X209" s="12">
        <f>((H209*1)+(I209*2)+(J209*3)+(L209*4)+(M209*5)+(N209*6)+(P209*7)+(Q209*8)+(R209*9)+(T209*10)+(U209*11)+(V209*12))/F209</f>
        <v>7.6923076923076925</v>
      </c>
      <c r="Y209" s="12">
        <f>S209+W209</f>
        <v>69.230769230769226</v>
      </c>
    </row>
    <row r="210" spans="1:25" x14ac:dyDescent="0.35">
      <c r="A210" s="35"/>
      <c r="B210" s="97"/>
      <c r="C210" s="15"/>
      <c r="D210" s="15"/>
      <c r="E210" s="15"/>
      <c r="F210" s="10">
        <f t="shared" si="69"/>
        <v>0</v>
      </c>
      <c r="G210" s="75"/>
      <c r="H210" s="37"/>
      <c r="I210" s="37"/>
      <c r="J210" s="37"/>
      <c r="K210" s="63" t="e">
        <f t="shared" si="65"/>
        <v>#DIV/0!</v>
      </c>
      <c r="L210" s="37"/>
      <c r="M210" s="37"/>
      <c r="N210" s="37"/>
      <c r="O210" s="63" t="e">
        <f t="shared" si="66"/>
        <v>#DIV/0!</v>
      </c>
      <c r="P210" s="37"/>
      <c r="Q210" s="37"/>
      <c r="R210" s="37"/>
      <c r="S210" s="63" t="e">
        <f t="shared" si="67"/>
        <v>#DIV/0!</v>
      </c>
      <c r="T210" s="37"/>
      <c r="U210" s="37"/>
      <c r="V210" s="37"/>
      <c r="W210" s="63" t="e">
        <f t="shared" si="68"/>
        <v>#DIV/0!</v>
      </c>
      <c r="X210" s="60">
        <f>X209-X208</f>
        <v>0.55897435897435876</v>
      </c>
      <c r="Y210" s="60">
        <f>Y209-Y208</f>
        <v>2.5641025641025692</v>
      </c>
    </row>
    <row r="211" spans="1:25" x14ac:dyDescent="0.35">
      <c r="A211" s="35"/>
      <c r="B211" s="73" t="s">
        <v>121</v>
      </c>
      <c r="C211" s="44" t="s">
        <v>48</v>
      </c>
      <c r="D211" s="44">
        <v>8</v>
      </c>
      <c r="E211" s="44">
        <v>16</v>
      </c>
      <c r="F211" s="10">
        <f t="shared" si="69"/>
        <v>16</v>
      </c>
      <c r="G211" s="73" t="s">
        <v>119</v>
      </c>
      <c r="H211" s="62"/>
      <c r="I211" s="62"/>
      <c r="J211" s="62"/>
      <c r="K211" s="63">
        <f t="shared" si="65"/>
        <v>0</v>
      </c>
      <c r="L211" s="62">
        <v>2</v>
      </c>
      <c r="M211" s="62">
        <v>1</v>
      </c>
      <c r="N211" s="62">
        <v>4</v>
      </c>
      <c r="O211" s="63">
        <f t="shared" si="66"/>
        <v>43.75</v>
      </c>
      <c r="P211" s="62">
        <v>2</v>
      </c>
      <c r="Q211" s="62">
        <v>3</v>
      </c>
      <c r="R211" s="62">
        <v>4</v>
      </c>
      <c r="S211" s="63">
        <f t="shared" si="67"/>
        <v>56.25</v>
      </c>
      <c r="T211" s="62"/>
      <c r="U211" s="62"/>
      <c r="V211" s="62"/>
      <c r="W211" s="63">
        <f t="shared" si="68"/>
        <v>0</v>
      </c>
      <c r="X211" s="49">
        <f>((H211*1)+(I211*2)+(J211*3)+(L211*4)+(M211*5)+(N211*6)+(P211*7)+(Q211*8)+(R211*9)+(T211*10)+(U211*11)+(V211*12))/F211</f>
        <v>6.9375</v>
      </c>
      <c r="Y211" s="50">
        <f>S211+W211</f>
        <v>56.25</v>
      </c>
    </row>
    <row r="212" spans="1:25" x14ac:dyDescent="0.35">
      <c r="A212" s="35"/>
      <c r="B212" s="97" t="s">
        <v>121</v>
      </c>
      <c r="C212" s="8" t="s">
        <v>46</v>
      </c>
      <c r="D212" s="8">
        <v>9</v>
      </c>
      <c r="E212" s="8">
        <v>17</v>
      </c>
      <c r="F212" s="10">
        <f t="shared" si="69"/>
        <v>17</v>
      </c>
      <c r="G212" s="97" t="s">
        <v>115</v>
      </c>
      <c r="H212" s="37"/>
      <c r="I212" s="37"/>
      <c r="J212" s="37"/>
      <c r="K212" s="63">
        <f t="shared" si="65"/>
        <v>0</v>
      </c>
      <c r="L212" s="52">
        <v>2</v>
      </c>
      <c r="M212" s="52">
        <v>2</v>
      </c>
      <c r="N212" s="52">
        <v>2</v>
      </c>
      <c r="O212" s="63">
        <f t="shared" si="66"/>
        <v>35.294117647058826</v>
      </c>
      <c r="P212" s="52">
        <v>4</v>
      </c>
      <c r="Q212" s="52">
        <v>2</v>
      </c>
      <c r="R212" s="52">
        <v>2</v>
      </c>
      <c r="S212" s="63">
        <f t="shared" si="67"/>
        <v>47.058823529411768</v>
      </c>
      <c r="T212" s="52">
        <v>3</v>
      </c>
      <c r="U212" s="52"/>
      <c r="V212" s="52"/>
      <c r="W212" s="63">
        <f t="shared" si="68"/>
        <v>17.647058823529413</v>
      </c>
      <c r="X212" s="53">
        <f>((H212*1)+(I212*2)+(J212*3)+(L212*4)+(M212*5)+(N212*6)+(P212*7)+(Q212*8)+(R212*9)+(T212*10)+(U212*11)+(V212*12))/F212</f>
        <v>7.1764705882352944</v>
      </c>
      <c r="Y212" s="54">
        <f>S212+W212</f>
        <v>64.705882352941188</v>
      </c>
    </row>
    <row r="213" spans="1:25" x14ac:dyDescent="0.35">
      <c r="A213" s="35"/>
      <c r="B213" s="74" t="s">
        <v>121</v>
      </c>
      <c r="C213" s="26" t="s">
        <v>42</v>
      </c>
      <c r="D213" s="26">
        <v>10</v>
      </c>
      <c r="E213" s="26">
        <v>9</v>
      </c>
      <c r="F213" s="10">
        <f t="shared" si="69"/>
        <v>9</v>
      </c>
      <c r="G213" s="74" t="s">
        <v>115</v>
      </c>
      <c r="H213" s="40"/>
      <c r="I213" s="40"/>
      <c r="J213" s="40"/>
      <c r="K213" s="63">
        <f t="shared" si="65"/>
        <v>0</v>
      </c>
      <c r="L213" s="40">
        <v>1</v>
      </c>
      <c r="M213" s="40">
        <v>0</v>
      </c>
      <c r="N213" s="40">
        <v>3</v>
      </c>
      <c r="O213" s="63">
        <f t="shared" si="66"/>
        <v>44.444444444444443</v>
      </c>
      <c r="P213" s="40">
        <v>1</v>
      </c>
      <c r="Q213" s="40">
        <v>3</v>
      </c>
      <c r="R213" s="40">
        <v>1</v>
      </c>
      <c r="S213" s="63">
        <f t="shared" si="67"/>
        <v>55.555555555555557</v>
      </c>
      <c r="T213" s="40"/>
      <c r="U213" s="40"/>
      <c r="V213" s="40"/>
      <c r="W213" s="63">
        <f t="shared" si="68"/>
        <v>0</v>
      </c>
      <c r="X213" s="29">
        <f>((H213*1)+(I213*2)+(J213*3)+(L213*4)+(M213*5)+(N213*6)+(P213*7)+(Q213*8)+(R213*9)+(T213*10)+(U213*11)+(V213*12))/F213</f>
        <v>6.8888888888888893</v>
      </c>
      <c r="Y213" s="30">
        <f>S213+W213</f>
        <v>55.555555555555557</v>
      </c>
    </row>
    <row r="214" spans="1:25" x14ac:dyDescent="0.35">
      <c r="A214" s="35"/>
      <c r="B214" s="97" t="s">
        <v>124</v>
      </c>
      <c r="C214" s="19" t="s">
        <v>31</v>
      </c>
      <c r="D214" s="8">
        <v>11</v>
      </c>
      <c r="E214" s="8">
        <v>8</v>
      </c>
      <c r="F214" s="10">
        <f t="shared" si="69"/>
        <v>8</v>
      </c>
      <c r="G214" s="105" t="s">
        <v>115</v>
      </c>
      <c r="H214" s="52"/>
      <c r="I214" s="52"/>
      <c r="J214" s="52"/>
      <c r="K214" s="63">
        <f t="shared" si="65"/>
        <v>0</v>
      </c>
      <c r="L214" s="52"/>
      <c r="M214" s="52">
        <v>1</v>
      </c>
      <c r="N214" s="52"/>
      <c r="O214" s="63">
        <f t="shared" si="66"/>
        <v>12.5</v>
      </c>
      <c r="P214" s="52">
        <v>1</v>
      </c>
      <c r="Q214" s="52">
        <v>3</v>
      </c>
      <c r="R214" s="52">
        <v>2</v>
      </c>
      <c r="S214" s="63">
        <f t="shared" si="67"/>
        <v>75</v>
      </c>
      <c r="T214" s="52"/>
      <c r="U214" s="52">
        <v>1</v>
      </c>
      <c r="V214" s="52"/>
      <c r="W214" s="63">
        <f t="shared" si="68"/>
        <v>12.5</v>
      </c>
      <c r="X214" s="63">
        <f>((H214*1)+(I214*2)+(J214*3)+(L214*4)+(M214*5)+(N214*6)+(P214*7)+(Q214*8)+(R214*9)+(T214*10)+(U214*11)+(V214*12))/F214</f>
        <v>8.125</v>
      </c>
      <c r="Y214" s="63">
        <f>S214+W214</f>
        <v>87.5</v>
      </c>
    </row>
    <row r="215" spans="1:25" x14ac:dyDescent="0.35">
      <c r="A215" s="35"/>
      <c r="B215" s="97"/>
      <c r="C215" s="15"/>
      <c r="D215" s="15"/>
      <c r="E215" s="15"/>
      <c r="F215" s="10">
        <f t="shared" si="69"/>
        <v>0</v>
      </c>
      <c r="G215" s="75"/>
      <c r="H215" s="37"/>
      <c r="I215" s="37"/>
      <c r="J215" s="37"/>
      <c r="K215" s="63" t="e">
        <f t="shared" si="65"/>
        <v>#DIV/0!</v>
      </c>
      <c r="L215" s="37"/>
      <c r="M215" s="37"/>
      <c r="N215" s="37"/>
      <c r="O215" s="63" t="e">
        <f t="shared" si="66"/>
        <v>#DIV/0!</v>
      </c>
      <c r="P215" s="37"/>
      <c r="Q215" s="37"/>
      <c r="R215" s="37"/>
      <c r="S215" s="63" t="e">
        <f t="shared" si="67"/>
        <v>#DIV/0!</v>
      </c>
      <c r="T215" s="37"/>
      <c r="U215" s="37"/>
      <c r="V215" s="37"/>
      <c r="W215" s="63" t="e">
        <f t="shared" si="68"/>
        <v>#DIV/0!</v>
      </c>
      <c r="X215" s="60">
        <f>X214-X213</f>
        <v>1.2361111111111107</v>
      </c>
      <c r="Y215" s="60">
        <f>Y214-Y213</f>
        <v>31.944444444444443</v>
      </c>
    </row>
    <row r="216" spans="1:25" x14ac:dyDescent="0.35">
      <c r="A216" s="35"/>
      <c r="B216" s="97"/>
      <c r="C216" s="19" t="s">
        <v>31</v>
      </c>
      <c r="D216" s="8"/>
      <c r="E216" s="8"/>
      <c r="F216" s="10">
        <f t="shared" si="69"/>
        <v>0</v>
      </c>
      <c r="G216" s="105" t="s">
        <v>115</v>
      </c>
      <c r="H216" s="37"/>
      <c r="I216" s="37"/>
      <c r="J216" s="37"/>
      <c r="K216" s="63" t="e">
        <f t="shared" si="65"/>
        <v>#DIV/0!</v>
      </c>
      <c r="L216" s="52"/>
      <c r="M216" s="52"/>
      <c r="N216" s="52"/>
      <c r="O216" s="63" t="e">
        <f t="shared" si="66"/>
        <v>#DIV/0!</v>
      </c>
      <c r="P216" s="52"/>
      <c r="Q216" s="52"/>
      <c r="R216" s="52"/>
      <c r="S216" s="63" t="e">
        <f t="shared" si="67"/>
        <v>#DIV/0!</v>
      </c>
      <c r="T216" s="52"/>
      <c r="U216" s="52"/>
      <c r="V216" s="52"/>
      <c r="W216" s="63" t="e">
        <f t="shared" si="68"/>
        <v>#DIV/0!</v>
      </c>
      <c r="X216" s="56">
        <f t="shared" ref="X216:Y219" si="72">AVERAGE(X214,X208,X201,X193,X185,X178,X172)</f>
        <v>7.1799977428042165</v>
      </c>
      <c r="Y216" s="56">
        <f t="shared" si="72"/>
        <v>62.09993150578309</v>
      </c>
    </row>
    <row r="217" spans="1:25" x14ac:dyDescent="0.35">
      <c r="A217" s="35"/>
      <c r="B217" s="97"/>
      <c r="C217" s="21" t="s">
        <v>24</v>
      </c>
      <c r="D217" s="8"/>
      <c r="E217" s="8"/>
      <c r="F217" s="10">
        <f t="shared" si="69"/>
        <v>0</v>
      </c>
      <c r="G217" s="76" t="s">
        <v>115</v>
      </c>
      <c r="H217" s="37"/>
      <c r="I217" s="37"/>
      <c r="J217" s="37"/>
      <c r="K217" s="63" t="e">
        <f t="shared" si="65"/>
        <v>#DIV/0!</v>
      </c>
      <c r="L217" s="52"/>
      <c r="M217" s="52"/>
      <c r="N217" s="52"/>
      <c r="O217" s="63" t="e">
        <f t="shared" si="66"/>
        <v>#DIV/0!</v>
      </c>
      <c r="P217" s="52"/>
      <c r="Q217" s="52"/>
      <c r="R217" s="52"/>
      <c r="S217" s="63" t="e">
        <f t="shared" si="67"/>
        <v>#DIV/0!</v>
      </c>
      <c r="T217" s="52"/>
      <c r="U217" s="52"/>
      <c r="V217" s="52"/>
      <c r="W217" s="63" t="e">
        <f t="shared" si="68"/>
        <v>#DIV/0!</v>
      </c>
      <c r="X217" s="56">
        <f t="shared" si="72"/>
        <v>6.6249942721910688</v>
      </c>
      <c r="Y217" s="56">
        <f t="shared" si="72"/>
        <v>62.120385970500386</v>
      </c>
    </row>
    <row r="218" spans="1:25" x14ac:dyDescent="0.35">
      <c r="A218" s="35"/>
      <c r="B218" s="97"/>
      <c r="C218" s="21" t="s">
        <v>27</v>
      </c>
      <c r="D218" s="8"/>
      <c r="E218" s="8"/>
      <c r="F218" s="10"/>
      <c r="G218" s="76" t="s">
        <v>115</v>
      </c>
      <c r="H218" s="37"/>
      <c r="I218" s="37"/>
      <c r="J218" s="37"/>
      <c r="K218" s="63"/>
      <c r="L218" s="52"/>
      <c r="M218" s="52"/>
      <c r="N218" s="52"/>
      <c r="O218" s="63"/>
      <c r="P218" s="52"/>
      <c r="Q218" s="52"/>
      <c r="R218" s="52"/>
      <c r="S218" s="63"/>
      <c r="T218" s="52"/>
      <c r="U218" s="52"/>
      <c r="V218" s="52"/>
      <c r="W218" s="63"/>
      <c r="X218" s="56">
        <f t="shared" si="72"/>
        <v>6.0313995819868422</v>
      </c>
      <c r="Y218" s="56">
        <f t="shared" si="72"/>
        <v>53.985290422151209</v>
      </c>
    </row>
    <row r="219" spans="1:25" x14ac:dyDescent="0.35">
      <c r="A219" s="35"/>
      <c r="B219" s="97"/>
      <c r="C219" s="21" t="s">
        <v>29</v>
      </c>
      <c r="D219" s="8"/>
      <c r="E219" s="8"/>
      <c r="F219" s="10"/>
      <c r="G219" s="76" t="s">
        <v>125</v>
      </c>
      <c r="H219" s="37"/>
      <c r="I219" s="37"/>
      <c r="J219" s="37"/>
      <c r="K219" s="63"/>
      <c r="L219" s="52"/>
      <c r="M219" s="52"/>
      <c r="N219" s="52"/>
      <c r="O219" s="63"/>
      <c r="P219" s="52"/>
      <c r="Q219" s="52"/>
      <c r="R219" s="52"/>
      <c r="S219" s="63"/>
      <c r="T219" s="52"/>
      <c r="U219" s="52"/>
      <c r="V219" s="52"/>
      <c r="W219" s="63"/>
      <c r="X219" s="56">
        <f t="shared" si="72"/>
        <v>5.4834698777122783</v>
      </c>
      <c r="Y219" s="56">
        <f t="shared" si="72"/>
        <v>46.98331521190299</v>
      </c>
    </row>
    <row r="220" spans="1:25" x14ac:dyDescent="0.35">
      <c r="A220" s="35"/>
      <c r="B220" s="97"/>
      <c r="C220" s="15"/>
      <c r="D220" s="8"/>
      <c r="E220" s="8"/>
      <c r="F220" s="10">
        <f>H220+I220+J220+L220+M220+N220+P220+Q220+R220+T220+U220+V220</f>
        <v>0</v>
      </c>
      <c r="G220" s="97"/>
      <c r="H220" s="37"/>
      <c r="I220" s="37"/>
      <c r="J220" s="37"/>
      <c r="K220" s="63" t="e">
        <f t="shared" ref="K220:K251" si="73">SUM(H220:J220)*100/F220</f>
        <v>#DIV/0!</v>
      </c>
      <c r="L220" s="52"/>
      <c r="M220" s="52"/>
      <c r="N220" s="52"/>
      <c r="O220" s="63" t="e">
        <f t="shared" ref="O220:O251" si="74">SUM(L220:N220)*100/F220</f>
        <v>#DIV/0!</v>
      </c>
      <c r="P220" s="52"/>
      <c r="Q220" s="52"/>
      <c r="R220" s="52"/>
      <c r="S220" s="63" t="e">
        <f t="shared" ref="S220:S251" si="75">SUM(P220:R220)*100/F220</f>
        <v>#DIV/0!</v>
      </c>
      <c r="T220" s="52"/>
      <c r="U220" s="52"/>
      <c r="V220" s="52"/>
      <c r="W220" s="63" t="e">
        <f t="shared" ref="W220:W251" si="76">SUM(T220:V220)*100/F220</f>
        <v>#DIV/0!</v>
      </c>
      <c r="X220" s="60">
        <f>X219-X218</f>
        <v>-0.54792970427456389</v>
      </c>
      <c r="Y220" s="60">
        <f>Y219-Y218</f>
        <v>-7.0019752102482187</v>
      </c>
    </row>
    <row r="221" spans="1:25" x14ac:dyDescent="0.35">
      <c r="A221" s="35"/>
      <c r="B221" s="105" t="s">
        <v>120</v>
      </c>
      <c r="C221" s="21" t="s">
        <v>24</v>
      </c>
      <c r="D221" s="8">
        <v>3</v>
      </c>
      <c r="E221" s="8">
        <v>20</v>
      </c>
      <c r="F221" s="10">
        <f>H221+I221+J221+L221+M221+N221+P221+Q221+R221+T221+U221+V221</f>
        <v>20</v>
      </c>
      <c r="G221" s="76" t="s">
        <v>126</v>
      </c>
      <c r="H221" s="37"/>
      <c r="I221" s="37">
        <v>3</v>
      </c>
      <c r="J221" s="37">
        <v>1</v>
      </c>
      <c r="K221" s="63">
        <f t="shared" si="73"/>
        <v>20</v>
      </c>
      <c r="L221" s="52">
        <v>2</v>
      </c>
      <c r="M221" s="52">
        <v>2</v>
      </c>
      <c r="N221" s="52">
        <v>1</v>
      </c>
      <c r="O221" s="63">
        <f t="shared" si="74"/>
        <v>25</v>
      </c>
      <c r="P221" s="52">
        <v>1</v>
      </c>
      <c r="Q221" s="52">
        <v>2</v>
      </c>
      <c r="R221" s="52">
        <v>1</v>
      </c>
      <c r="S221" s="63">
        <f t="shared" si="75"/>
        <v>20</v>
      </c>
      <c r="T221" s="52">
        <v>6</v>
      </c>
      <c r="U221" s="52">
        <v>1</v>
      </c>
      <c r="V221" s="52"/>
      <c r="W221" s="63">
        <f t="shared" si="76"/>
        <v>35</v>
      </c>
      <c r="X221" s="12" t="s">
        <v>127</v>
      </c>
      <c r="Y221" s="12">
        <f>S221+W221</f>
        <v>55</v>
      </c>
    </row>
    <row r="222" spans="1:25" x14ac:dyDescent="0.35">
      <c r="A222" s="35"/>
      <c r="B222" s="105" t="s">
        <v>114</v>
      </c>
      <c r="C222" s="21" t="s">
        <v>27</v>
      </c>
      <c r="D222" s="8">
        <v>4</v>
      </c>
      <c r="E222" s="8">
        <v>21</v>
      </c>
      <c r="F222" s="10">
        <f>H222+I222+J222+L222+M222+N222+P222+Q222+R222+T222+U222+V222</f>
        <v>21</v>
      </c>
      <c r="G222" s="76" t="s">
        <v>126</v>
      </c>
      <c r="H222" s="37"/>
      <c r="I222" s="37">
        <v>1</v>
      </c>
      <c r="J222" s="37">
        <v>1</v>
      </c>
      <c r="K222" s="63">
        <f t="shared" si="73"/>
        <v>9.5238095238095237</v>
      </c>
      <c r="L222" s="52">
        <v>4</v>
      </c>
      <c r="M222" s="52">
        <v>3</v>
      </c>
      <c r="N222" s="52">
        <v>1</v>
      </c>
      <c r="O222" s="63">
        <f t="shared" si="74"/>
        <v>38.095238095238095</v>
      </c>
      <c r="P222" s="52"/>
      <c r="Q222" s="52">
        <v>4</v>
      </c>
      <c r="R222" s="52">
        <v>5</v>
      </c>
      <c r="S222" s="63">
        <f t="shared" si="75"/>
        <v>42.857142857142854</v>
      </c>
      <c r="T222" s="52">
        <v>2</v>
      </c>
      <c r="U222" s="52"/>
      <c r="V222" s="52"/>
      <c r="W222" s="63">
        <f t="shared" si="76"/>
        <v>9.5238095238095237</v>
      </c>
      <c r="X222" s="12">
        <f>((H222*1)+(I222*2)+(J222*3)+(L222*4)+(M222*5)+(N222*6)+(P222*7)+(Q222*8)+(R222*9)+(T222*10)+(U222*11)+(V222*12))/F222</f>
        <v>6.6190476190476186</v>
      </c>
      <c r="Y222" s="12">
        <f>S222+W222</f>
        <v>52.38095238095238</v>
      </c>
    </row>
    <row r="223" spans="1:25" x14ac:dyDescent="0.35">
      <c r="A223" s="35"/>
      <c r="B223" s="105" t="s">
        <v>128</v>
      </c>
      <c r="C223" s="21" t="s">
        <v>29</v>
      </c>
      <c r="D223" s="8">
        <v>5</v>
      </c>
      <c r="E223" s="8">
        <v>23</v>
      </c>
      <c r="F223" s="10">
        <v>23</v>
      </c>
      <c r="G223" s="76" t="s">
        <v>129</v>
      </c>
      <c r="H223" s="37"/>
      <c r="I223" s="37">
        <v>4</v>
      </c>
      <c r="J223" s="37">
        <v>3</v>
      </c>
      <c r="K223" s="63">
        <f t="shared" si="73"/>
        <v>30.434782608695652</v>
      </c>
      <c r="L223" s="52">
        <v>3</v>
      </c>
      <c r="M223" s="52">
        <v>1</v>
      </c>
      <c r="N223" s="52">
        <v>2</v>
      </c>
      <c r="O223" s="63">
        <f t="shared" si="74"/>
        <v>26.086956521739129</v>
      </c>
      <c r="P223" s="52">
        <v>5</v>
      </c>
      <c r="Q223" s="52">
        <v>1</v>
      </c>
      <c r="R223" s="52">
        <v>2</v>
      </c>
      <c r="S223" s="63">
        <f t="shared" si="75"/>
        <v>34.782608695652172</v>
      </c>
      <c r="T223" s="52">
        <v>2</v>
      </c>
      <c r="U223" s="52"/>
      <c r="V223" s="52"/>
      <c r="W223" s="63">
        <f t="shared" si="76"/>
        <v>8.695652173913043</v>
      </c>
      <c r="X223" s="12">
        <f>((H223*1)+(I223*2)+(J223*3)+(L223*4)+(M223*5)+(N223*6)+(P223*7)+(Q223*8)+(R223*9)+(T223*10)+(U223*11)+(V223*12))/F223</f>
        <v>5.5217391304347823</v>
      </c>
      <c r="Y223" s="12">
        <f>S223+W223</f>
        <v>43.478260869565219</v>
      </c>
    </row>
    <row r="224" spans="1:25" x14ac:dyDescent="0.35">
      <c r="A224" s="35"/>
      <c r="B224" s="97"/>
      <c r="C224" s="15"/>
      <c r="D224" s="8"/>
      <c r="E224" s="8"/>
      <c r="F224" s="10">
        <f>H224+I224+J224+L224+M224+N224+P224+Q224+R224+T224+U224+V224</f>
        <v>0</v>
      </c>
      <c r="G224" s="97"/>
      <c r="H224" s="37"/>
      <c r="I224" s="37"/>
      <c r="J224" s="37"/>
      <c r="K224" s="63" t="e">
        <f t="shared" si="73"/>
        <v>#DIV/0!</v>
      </c>
      <c r="L224" s="52"/>
      <c r="M224" s="52"/>
      <c r="N224" s="52"/>
      <c r="O224" s="63" t="e">
        <f t="shared" si="74"/>
        <v>#DIV/0!</v>
      </c>
      <c r="P224" s="52"/>
      <c r="Q224" s="52"/>
      <c r="R224" s="52"/>
      <c r="S224" s="63" t="e">
        <f t="shared" si="75"/>
        <v>#DIV/0!</v>
      </c>
      <c r="T224" s="52"/>
      <c r="U224" s="52"/>
      <c r="V224" s="52"/>
      <c r="W224" s="63" t="e">
        <f t="shared" si="76"/>
        <v>#DIV/0!</v>
      </c>
      <c r="X224" s="60">
        <f>X223-X222</f>
        <v>-1.0973084886128364</v>
      </c>
      <c r="Y224" s="60">
        <f>Y223-Y222</f>
        <v>-8.902691511387161</v>
      </c>
    </row>
    <row r="225" spans="1:25" x14ac:dyDescent="0.35">
      <c r="A225" s="35"/>
      <c r="B225" s="105" t="s">
        <v>124</v>
      </c>
      <c r="C225" s="19" t="s">
        <v>31</v>
      </c>
      <c r="D225" s="19" t="s">
        <v>32</v>
      </c>
      <c r="E225" s="19">
        <v>14</v>
      </c>
      <c r="F225" s="10">
        <f>H225+I225+J225+L225+M225+N225+P225+Q225+R225+T225+U225+V225</f>
        <v>14</v>
      </c>
      <c r="G225" s="105" t="s">
        <v>126</v>
      </c>
      <c r="H225" s="99"/>
      <c r="I225" s="99"/>
      <c r="J225" s="99">
        <v>1</v>
      </c>
      <c r="K225" s="63">
        <f t="shared" si="73"/>
        <v>7.1428571428571432</v>
      </c>
      <c r="L225" s="99">
        <v>2</v>
      </c>
      <c r="M225" s="99"/>
      <c r="N225" s="99"/>
      <c r="O225" s="63">
        <f t="shared" si="74"/>
        <v>14.285714285714286</v>
      </c>
      <c r="P225" s="99"/>
      <c r="Q225" s="99">
        <v>3</v>
      </c>
      <c r="R225" s="99">
        <v>2</v>
      </c>
      <c r="S225" s="63">
        <f t="shared" si="75"/>
        <v>35.714285714285715</v>
      </c>
      <c r="T225" s="99">
        <v>5</v>
      </c>
      <c r="U225" s="99">
        <v>1</v>
      </c>
      <c r="V225" s="99"/>
      <c r="W225" s="63">
        <f t="shared" si="76"/>
        <v>42.857142857142854</v>
      </c>
      <c r="X225" s="12">
        <f>((H225*1)+(I225*2)+(J225*3)+(L225*4)+(M225*5)+(N225*6)+(P225*7)+(Q225*8)+(R225*9)+(T225*10)+(U225*11)+(V225*12))/F225</f>
        <v>8.1428571428571423</v>
      </c>
      <c r="Y225" s="12">
        <f>S225+W225</f>
        <v>78.571428571428569</v>
      </c>
    </row>
    <row r="226" spans="1:25" x14ac:dyDescent="0.35">
      <c r="A226" s="35"/>
      <c r="B226" s="105" t="s">
        <v>120</v>
      </c>
      <c r="C226" s="21" t="s">
        <v>24</v>
      </c>
      <c r="D226" s="19" t="s">
        <v>33</v>
      </c>
      <c r="E226" s="19">
        <v>14</v>
      </c>
      <c r="F226" s="10">
        <f>H226+I226+J226+L226+M226+N226+P226+Q226+R226+T226+U226+V226</f>
        <v>14</v>
      </c>
      <c r="G226" s="76" t="s">
        <v>126</v>
      </c>
      <c r="H226" s="99">
        <v>1</v>
      </c>
      <c r="I226" s="99"/>
      <c r="J226" s="99"/>
      <c r="K226" s="63">
        <f t="shared" si="73"/>
        <v>7.1428571428571432</v>
      </c>
      <c r="L226" s="99"/>
      <c r="M226" s="99">
        <v>2</v>
      </c>
      <c r="N226" s="99"/>
      <c r="O226" s="63">
        <f t="shared" si="74"/>
        <v>14.285714285714286</v>
      </c>
      <c r="P226" s="99">
        <v>1</v>
      </c>
      <c r="Q226" s="99">
        <v>1</v>
      </c>
      <c r="R226" s="99">
        <v>3</v>
      </c>
      <c r="S226" s="63">
        <f t="shared" si="75"/>
        <v>35.714285714285715</v>
      </c>
      <c r="T226" s="99">
        <v>2</v>
      </c>
      <c r="U226" s="99">
        <v>4</v>
      </c>
      <c r="V226" s="99"/>
      <c r="W226" s="63">
        <f t="shared" si="76"/>
        <v>42.857142857142854</v>
      </c>
      <c r="X226" s="12">
        <f>((H226*1)+(I226*2)+(J226*3)+(L226*4)+(M226*5)+(N226*6)+(P226*7)+(Q226*8)+(R226*9)+(T226*10)+(U226*11)+(V226*12))/F226</f>
        <v>8.3571428571428577</v>
      </c>
      <c r="Y226" s="12">
        <f>S226+W226</f>
        <v>78.571428571428569</v>
      </c>
    </row>
    <row r="227" spans="1:25" x14ac:dyDescent="0.35">
      <c r="A227" s="35"/>
      <c r="B227" s="105" t="s">
        <v>128</v>
      </c>
      <c r="C227" s="21" t="s">
        <v>27</v>
      </c>
      <c r="D227" s="19" t="s">
        <v>35</v>
      </c>
      <c r="E227" s="19">
        <v>13</v>
      </c>
      <c r="F227" s="10">
        <f>H227+I227+J227+L227+M227+N227+P227+Q227+R227+T227+U227+V227</f>
        <v>13</v>
      </c>
      <c r="G227" s="76" t="s">
        <v>126</v>
      </c>
      <c r="H227" s="99"/>
      <c r="I227" s="99"/>
      <c r="J227" s="99"/>
      <c r="K227" s="63">
        <f t="shared" si="73"/>
        <v>0</v>
      </c>
      <c r="L227" s="99">
        <v>1</v>
      </c>
      <c r="M227" s="99">
        <v>1</v>
      </c>
      <c r="N227" s="99"/>
      <c r="O227" s="63">
        <f t="shared" si="74"/>
        <v>15.384615384615385</v>
      </c>
      <c r="P227" s="99">
        <v>2</v>
      </c>
      <c r="Q227" s="99"/>
      <c r="R227" s="99">
        <v>4</v>
      </c>
      <c r="S227" s="63">
        <f t="shared" si="75"/>
        <v>46.153846153846153</v>
      </c>
      <c r="T227" s="99">
        <v>4</v>
      </c>
      <c r="U227" s="99">
        <v>1</v>
      </c>
      <c r="V227" s="99"/>
      <c r="W227" s="63">
        <f t="shared" si="76"/>
        <v>38.46153846153846</v>
      </c>
      <c r="X227" s="12">
        <f>((H227*1)+(I227*2)+(J227*3)+(L227*4)+(M227*5)+(N227*6)+(P227*7)+(Q227*8)+(R227*9)+(T227*10)+(U227*11)+(V227*12))/F227</f>
        <v>8.4615384615384617</v>
      </c>
      <c r="Y227" s="12">
        <f>S227+W227</f>
        <v>84.615384615384613</v>
      </c>
    </row>
    <row r="228" spans="1:25" x14ac:dyDescent="0.35">
      <c r="A228" s="35"/>
      <c r="B228" s="105" t="s">
        <v>128</v>
      </c>
      <c r="C228" s="21" t="s">
        <v>29</v>
      </c>
      <c r="D228" s="19" t="s">
        <v>36</v>
      </c>
      <c r="E228" s="19">
        <v>13</v>
      </c>
      <c r="F228" s="10">
        <v>13</v>
      </c>
      <c r="G228" s="76" t="s">
        <v>129</v>
      </c>
      <c r="H228" s="99"/>
      <c r="I228" s="99"/>
      <c r="J228" s="99"/>
      <c r="K228" s="63">
        <f t="shared" si="73"/>
        <v>0</v>
      </c>
      <c r="L228" s="99">
        <v>1</v>
      </c>
      <c r="M228" s="99">
        <v>1</v>
      </c>
      <c r="N228" s="99"/>
      <c r="O228" s="63">
        <f t="shared" si="74"/>
        <v>15.384615384615385</v>
      </c>
      <c r="P228" s="99">
        <v>3</v>
      </c>
      <c r="Q228" s="99">
        <v>1</v>
      </c>
      <c r="R228" s="99">
        <v>3</v>
      </c>
      <c r="S228" s="63">
        <f t="shared" si="75"/>
        <v>53.846153846153847</v>
      </c>
      <c r="T228" s="99">
        <v>3</v>
      </c>
      <c r="U228" s="99">
        <v>1</v>
      </c>
      <c r="V228" s="99"/>
      <c r="W228" s="63">
        <f t="shared" si="76"/>
        <v>30.76923076923077</v>
      </c>
      <c r="X228" s="12">
        <f>((H228*1)+(I228*2)+(J228*3)+(L228*4)+(M228*5)+(N228*6)+(P228*7)+(Q228*8)+(R228*9)+(T228*10)+(U228*11)+(V228*12))/F228</f>
        <v>8.1538461538461533</v>
      </c>
      <c r="Y228" s="12">
        <f>S228+W228</f>
        <v>84.615384615384613</v>
      </c>
    </row>
    <row r="229" spans="1:25" x14ac:dyDescent="0.35">
      <c r="A229" s="35"/>
      <c r="B229" s="75"/>
      <c r="C229" s="15"/>
      <c r="D229" s="15"/>
      <c r="E229" s="15"/>
      <c r="F229" s="10">
        <f>H229+I229+J229+L229+M229+N229+P229+Q229+R229+T229+U229+V229</f>
        <v>0</v>
      </c>
      <c r="G229" s="75"/>
      <c r="H229" s="37"/>
      <c r="I229" s="37"/>
      <c r="J229" s="37"/>
      <c r="K229" s="63" t="e">
        <f t="shared" si="73"/>
        <v>#DIV/0!</v>
      </c>
      <c r="L229" s="37"/>
      <c r="M229" s="37"/>
      <c r="N229" s="37"/>
      <c r="O229" s="63" t="e">
        <f t="shared" si="74"/>
        <v>#DIV/0!</v>
      </c>
      <c r="P229" s="37"/>
      <c r="Q229" s="37"/>
      <c r="R229" s="37"/>
      <c r="S229" s="63" t="e">
        <f t="shared" si="75"/>
        <v>#DIV/0!</v>
      </c>
      <c r="T229" s="37"/>
      <c r="U229" s="37"/>
      <c r="V229" s="37"/>
      <c r="W229" s="63" t="e">
        <f t="shared" si="76"/>
        <v>#DIV/0!</v>
      </c>
      <c r="X229" s="60">
        <f>X228-X227</f>
        <v>-0.30769230769230838</v>
      </c>
      <c r="Y229" s="60">
        <f>Y228-Y227</f>
        <v>0</v>
      </c>
    </row>
    <row r="230" spans="1:25" x14ac:dyDescent="0.35">
      <c r="A230" s="35"/>
      <c r="B230" s="42" t="s">
        <v>124</v>
      </c>
      <c r="C230" s="19" t="s">
        <v>98</v>
      </c>
      <c r="D230" s="19" t="s">
        <v>37</v>
      </c>
      <c r="E230" s="19">
        <v>16</v>
      </c>
      <c r="F230" s="10">
        <f>H230+I230+J230+L230+M230+N230+P230+Q230+R230+T230+U230+V230</f>
        <v>16</v>
      </c>
      <c r="G230" s="105" t="s">
        <v>126</v>
      </c>
      <c r="H230" s="99"/>
      <c r="I230" s="99">
        <v>1</v>
      </c>
      <c r="J230" s="99"/>
      <c r="K230" s="63">
        <f t="shared" si="73"/>
        <v>6.25</v>
      </c>
      <c r="L230" s="99">
        <v>4</v>
      </c>
      <c r="M230" s="99">
        <v>2</v>
      </c>
      <c r="N230" s="99">
        <v>2</v>
      </c>
      <c r="O230" s="63">
        <f t="shared" si="74"/>
        <v>50</v>
      </c>
      <c r="P230" s="99">
        <v>1</v>
      </c>
      <c r="Q230" s="99">
        <v>1</v>
      </c>
      <c r="R230" s="99"/>
      <c r="S230" s="63">
        <f t="shared" si="75"/>
        <v>12.5</v>
      </c>
      <c r="T230" s="99">
        <v>3</v>
      </c>
      <c r="U230" s="99">
        <v>2</v>
      </c>
      <c r="V230" s="99"/>
      <c r="W230" s="63">
        <f t="shared" si="76"/>
        <v>31.25</v>
      </c>
      <c r="X230" s="63">
        <f>((H230*1)+(I230*2)+(J230*3)+(L230*4)+(M230*5)+(N230*6)+(P230*7)+(Q230*8)+(R230*9)+(T230*10)+(U230*11)+(V230*12))/F230</f>
        <v>6.6875</v>
      </c>
      <c r="Y230" s="63">
        <f>S230+W230</f>
        <v>43.75</v>
      </c>
    </row>
    <row r="231" spans="1:25" x14ac:dyDescent="0.35">
      <c r="A231" s="35"/>
      <c r="B231" s="42" t="s">
        <v>120</v>
      </c>
      <c r="C231" s="21" t="s">
        <v>24</v>
      </c>
      <c r="D231" s="19" t="s">
        <v>38</v>
      </c>
      <c r="E231" s="19">
        <v>15</v>
      </c>
      <c r="F231" s="10">
        <f>H231+I231+J231+L231+M231+N231+P231+Q231+R231+T231+U231+V231</f>
        <v>15</v>
      </c>
      <c r="G231" s="76" t="s">
        <v>126</v>
      </c>
      <c r="H231" s="99"/>
      <c r="I231" s="99"/>
      <c r="J231" s="99">
        <v>1</v>
      </c>
      <c r="K231" s="63">
        <f t="shared" si="73"/>
        <v>6.666666666666667</v>
      </c>
      <c r="L231" s="99">
        <v>1</v>
      </c>
      <c r="M231" s="99"/>
      <c r="N231" s="99">
        <v>4</v>
      </c>
      <c r="O231" s="63">
        <f t="shared" si="74"/>
        <v>33.333333333333336</v>
      </c>
      <c r="P231" s="99">
        <v>1</v>
      </c>
      <c r="Q231" s="99">
        <v>2</v>
      </c>
      <c r="R231" s="99">
        <v>3</v>
      </c>
      <c r="S231" s="63">
        <f t="shared" si="75"/>
        <v>40</v>
      </c>
      <c r="T231" s="99"/>
      <c r="U231" s="99">
        <v>3</v>
      </c>
      <c r="V231" s="99"/>
      <c r="W231" s="63">
        <f t="shared" si="76"/>
        <v>20</v>
      </c>
      <c r="X231" s="63">
        <f>((H231*1)+(I231*2)+(J231*3)+(L231*4)+(M231*5)+(N231*6)+(P231*7)+(Q231*8)+(R231*9)+(T231*10)+(U231*11)+(V231*12))/F231</f>
        <v>7.6</v>
      </c>
      <c r="Y231" s="63">
        <f>S231+W231</f>
        <v>60</v>
      </c>
    </row>
    <row r="232" spans="1:25" x14ac:dyDescent="0.35">
      <c r="A232" s="35"/>
      <c r="B232" s="42" t="s">
        <v>128</v>
      </c>
      <c r="C232" s="21" t="s">
        <v>27</v>
      </c>
      <c r="D232" s="19" t="s">
        <v>39</v>
      </c>
      <c r="E232" s="19">
        <v>15</v>
      </c>
      <c r="F232" s="10">
        <f>H232+I232+J232+L232+M232+N232+P232+Q232+R232+T232+U232+V232</f>
        <v>15</v>
      </c>
      <c r="G232" s="76" t="s">
        <v>126</v>
      </c>
      <c r="H232" s="99"/>
      <c r="I232" s="99"/>
      <c r="J232" s="99"/>
      <c r="K232" s="63">
        <f t="shared" si="73"/>
        <v>0</v>
      </c>
      <c r="L232" s="99">
        <v>3</v>
      </c>
      <c r="M232" s="99">
        <v>3</v>
      </c>
      <c r="N232" s="99">
        <v>1</v>
      </c>
      <c r="O232" s="63">
        <f t="shared" si="74"/>
        <v>46.666666666666664</v>
      </c>
      <c r="P232" s="99">
        <v>3</v>
      </c>
      <c r="Q232" s="99">
        <v>1</v>
      </c>
      <c r="R232" s="99"/>
      <c r="S232" s="63">
        <f t="shared" si="75"/>
        <v>26.666666666666668</v>
      </c>
      <c r="T232" s="99">
        <v>1</v>
      </c>
      <c r="U232" s="99">
        <v>3</v>
      </c>
      <c r="V232" s="99"/>
      <c r="W232" s="63">
        <f t="shared" si="76"/>
        <v>26.666666666666668</v>
      </c>
      <c r="X232" s="63">
        <f>((H232*1)+(I232*2)+(J232*3)+(L232*4)+(M232*5)+(N232*6)+(P232*7)+(Q232*8)+(R232*9)+(T232*10)+(U232*11)+(V232*12))/F232</f>
        <v>7</v>
      </c>
      <c r="Y232" s="63">
        <f>S232+W232</f>
        <v>53.333333333333336</v>
      </c>
    </row>
    <row r="233" spans="1:25" x14ac:dyDescent="0.35">
      <c r="A233" s="35"/>
      <c r="B233" s="42" t="s">
        <v>128</v>
      </c>
      <c r="C233" s="21" t="s">
        <v>29</v>
      </c>
      <c r="D233" s="19" t="s">
        <v>130</v>
      </c>
      <c r="E233" s="19">
        <v>15</v>
      </c>
      <c r="F233" s="10">
        <v>15</v>
      </c>
      <c r="G233" s="76" t="s">
        <v>129</v>
      </c>
      <c r="H233" s="99"/>
      <c r="I233" s="99"/>
      <c r="J233" s="99">
        <v>1</v>
      </c>
      <c r="K233" s="63">
        <f t="shared" si="73"/>
        <v>6.666666666666667</v>
      </c>
      <c r="L233" s="99">
        <v>5</v>
      </c>
      <c r="M233" s="99">
        <v>1</v>
      </c>
      <c r="N233" s="99">
        <v>3</v>
      </c>
      <c r="O233" s="63">
        <f t="shared" si="74"/>
        <v>60</v>
      </c>
      <c r="P233" s="99">
        <v>1</v>
      </c>
      <c r="Q233" s="99"/>
      <c r="R233" s="99">
        <v>1</v>
      </c>
      <c r="S233" s="63">
        <f t="shared" si="75"/>
        <v>13.333333333333334</v>
      </c>
      <c r="T233" s="99"/>
      <c r="U233" s="99">
        <v>3</v>
      </c>
      <c r="V233" s="99"/>
      <c r="W233" s="63">
        <f t="shared" si="76"/>
        <v>20</v>
      </c>
      <c r="X233" s="63">
        <f>((H233*1)+(I233*2)+(J233*3)+(L233*4)+(M233*5)+(N233*6)+(P233*7)+(Q233*8)+(R233*9)+(T233*10)+(U233*11)+(V233*12))/F233</f>
        <v>6.333333333333333</v>
      </c>
      <c r="Y233" s="63">
        <f>S233+W233</f>
        <v>33.333333333333336</v>
      </c>
    </row>
    <row r="234" spans="1:25" x14ac:dyDescent="0.35">
      <c r="A234" s="35"/>
      <c r="B234" s="97"/>
      <c r="C234" s="15"/>
      <c r="D234" s="8"/>
      <c r="E234" s="8"/>
      <c r="F234" s="10">
        <f>H234+I234+J234+L234+M234+N234+P234+Q234+R234+T234+U234+V234</f>
        <v>0</v>
      </c>
      <c r="G234" s="97"/>
      <c r="H234" s="37"/>
      <c r="I234" s="37"/>
      <c r="J234" s="37"/>
      <c r="K234" s="63" t="e">
        <f t="shared" si="73"/>
        <v>#DIV/0!</v>
      </c>
      <c r="L234" s="52"/>
      <c r="M234" s="52"/>
      <c r="N234" s="52"/>
      <c r="O234" s="63" t="e">
        <f t="shared" si="74"/>
        <v>#DIV/0!</v>
      </c>
      <c r="P234" s="52"/>
      <c r="Q234" s="52"/>
      <c r="R234" s="52"/>
      <c r="S234" s="63" t="e">
        <f t="shared" si="75"/>
        <v>#DIV/0!</v>
      </c>
      <c r="T234" s="52"/>
      <c r="U234" s="52"/>
      <c r="V234" s="52"/>
      <c r="W234" s="63" t="e">
        <f t="shared" si="76"/>
        <v>#DIV/0!</v>
      </c>
      <c r="X234" s="60">
        <f>X233-X232</f>
        <v>-0.66666666666666696</v>
      </c>
      <c r="Y234" s="60">
        <f>Y233-Y232</f>
        <v>-20</v>
      </c>
    </row>
    <row r="235" spans="1:25" x14ac:dyDescent="0.35">
      <c r="A235" s="35"/>
      <c r="B235" s="27" t="s">
        <v>124</v>
      </c>
      <c r="C235" s="26" t="s">
        <v>42</v>
      </c>
      <c r="D235" s="26">
        <v>3</v>
      </c>
      <c r="E235" s="26">
        <v>20</v>
      </c>
      <c r="F235" s="10">
        <f>H235+I235+J235+L235+M235+N235+P235+Q235+R235+T235+U235+V235</f>
        <v>20</v>
      </c>
      <c r="G235" s="74" t="s">
        <v>131</v>
      </c>
      <c r="H235" s="40"/>
      <c r="I235" s="40"/>
      <c r="J235" s="40"/>
      <c r="K235" s="63">
        <f t="shared" si="73"/>
        <v>0</v>
      </c>
      <c r="L235" s="40"/>
      <c r="M235" s="40">
        <v>2</v>
      </c>
      <c r="N235" s="40">
        <v>4</v>
      </c>
      <c r="O235" s="63">
        <f t="shared" si="74"/>
        <v>30</v>
      </c>
      <c r="P235" s="40">
        <v>1</v>
      </c>
      <c r="Q235" s="40">
        <v>4</v>
      </c>
      <c r="R235" s="40">
        <v>3</v>
      </c>
      <c r="S235" s="63">
        <f t="shared" si="75"/>
        <v>40</v>
      </c>
      <c r="T235" s="40">
        <v>5</v>
      </c>
      <c r="U235" s="40">
        <v>1</v>
      </c>
      <c r="V235" s="40"/>
      <c r="W235" s="63">
        <f t="shared" si="76"/>
        <v>30</v>
      </c>
      <c r="X235" s="29">
        <f>((H235*1)+(I235*2)+(J235*3)+(L235*4)+(M235*5)+(N235*6)+(P235*7)+(Q235*8)+(R235*9)+(T235*10)+(U235*11)+(V235*12))/F235</f>
        <v>8.0500000000000007</v>
      </c>
      <c r="Y235" s="29">
        <f>S235+W235</f>
        <v>70</v>
      </c>
    </row>
    <row r="236" spans="1:25" x14ac:dyDescent="0.35">
      <c r="A236" s="35"/>
      <c r="B236" s="41" t="s">
        <v>124</v>
      </c>
      <c r="C236" s="19" t="s">
        <v>31</v>
      </c>
      <c r="D236" s="8">
        <v>4</v>
      </c>
      <c r="E236" s="8">
        <v>20</v>
      </c>
      <c r="F236" s="10">
        <f>H236+I236+J236+L236+M236+N236+P236+Q236+R236+T236+U236+V236</f>
        <v>20</v>
      </c>
      <c r="G236" s="105" t="s">
        <v>126</v>
      </c>
      <c r="H236" s="52"/>
      <c r="I236" s="52">
        <v>2</v>
      </c>
      <c r="J236" s="52"/>
      <c r="K236" s="63">
        <f t="shared" si="73"/>
        <v>10</v>
      </c>
      <c r="L236" s="52">
        <v>1</v>
      </c>
      <c r="M236" s="52">
        <v>1</v>
      </c>
      <c r="N236" s="52">
        <v>3</v>
      </c>
      <c r="O236" s="63">
        <f t="shared" si="74"/>
        <v>25</v>
      </c>
      <c r="P236" s="52">
        <v>3</v>
      </c>
      <c r="Q236" s="52">
        <v>2</v>
      </c>
      <c r="R236" s="52">
        <v>3</v>
      </c>
      <c r="S236" s="63">
        <f t="shared" si="75"/>
        <v>40</v>
      </c>
      <c r="T236" s="52">
        <v>5</v>
      </c>
      <c r="U236" s="52"/>
      <c r="V236" s="52"/>
      <c r="W236" s="63">
        <f t="shared" si="76"/>
        <v>25</v>
      </c>
      <c r="X236" s="29">
        <f>((H236*1)+(I236*2)+(J236*3)+(L236*4)+(M236*5)+(N236*6)+(P236*7)+(Q236*8)+(R236*9)+(T236*10)+(U236*11)+(V236*12))/F236</f>
        <v>7.25</v>
      </c>
      <c r="Y236" s="29">
        <f>S236+W236</f>
        <v>65</v>
      </c>
    </row>
    <row r="237" spans="1:25" x14ac:dyDescent="0.35">
      <c r="A237" s="35"/>
      <c r="B237" s="41" t="s">
        <v>120</v>
      </c>
      <c r="C237" s="21" t="s">
        <v>24</v>
      </c>
      <c r="D237" s="15">
        <v>5</v>
      </c>
      <c r="E237" s="15">
        <v>20</v>
      </c>
      <c r="F237" s="10">
        <f>H237+I237+J237+L237+M237+N237+P237+Q237+R237+T237+U237+V237</f>
        <v>20</v>
      </c>
      <c r="G237" s="76" t="s">
        <v>126</v>
      </c>
      <c r="H237" s="37"/>
      <c r="I237" s="37"/>
      <c r="J237" s="37">
        <v>1</v>
      </c>
      <c r="K237" s="63">
        <f t="shared" si="73"/>
        <v>5</v>
      </c>
      <c r="L237" s="37">
        <v>1</v>
      </c>
      <c r="M237" s="37"/>
      <c r="N237" s="37">
        <v>1</v>
      </c>
      <c r="O237" s="63">
        <f t="shared" si="74"/>
        <v>10</v>
      </c>
      <c r="P237" s="37">
        <v>3</v>
      </c>
      <c r="Q237" s="37">
        <v>4</v>
      </c>
      <c r="R237" s="37">
        <v>1</v>
      </c>
      <c r="S237" s="63">
        <f t="shared" si="75"/>
        <v>40</v>
      </c>
      <c r="T237" s="37">
        <v>9</v>
      </c>
      <c r="U237" s="37"/>
      <c r="V237" s="37"/>
      <c r="W237" s="63">
        <f t="shared" si="76"/>
        <v>45</v>
      </c>
      <c r="X237" s="29">
        <f>((H237*1)+(I237*2)+(J237*3)+(L237*4)+(M237*5)+(N237*6)+(P237*7)+(Q237*8)+(R237*9)+(T237*10)+(U237*11)+(V237*12))/F237</f>
        <v>8.25</v>
      </c>
      <c r="Y237" s="29">
        <f>S237+W237</f>
        <v>85</v>
      </c>
    </row>
    <row r="238" spans="1:25" x14ac:dyDescent="0.35">
      <c r="A238" s="35"/>
      <c r="B238" s="41" t="s">
        <v>128</v>
      </c>
      <c r="C238" s="21" t="s">
        <v>27</v>
      </c>
      <c r="D238" s="15">
        <v>6</v>
      </c>
      <c r="E238" s="15">
        <v>20</v>
      </c>
      <c r="F238" s="10">
        <f>H238+I238+J238+L238+M238+N238+P238+Q238+R238+T238+U238+V238</f>
        <v>20</v>
      </c>
      <c r="G238" s="76" t="s">
        <v>126</v>
      </c>
      <c r="H238" s="37"/>
      <c r="I238" s="37"/>
      <c r="J238" s="37"/>
      <c r="K238" s="63">
        <f t="shared" si="73"/>
        <v>0</v>
      </c>
      <c r="L238" s="37">
        <v>3</v>
      </c>
      <c r="M238" s="37">
        <v>3</v>
      </c>
      <c r="N238" s="37">
        <v>4</v>
      </c>
      <c r="O238" s="63">
        <f t="shared" si="74"/>
        <v>50</v>
      </c>
      <c r="P238" s="37"/>
      <c r="Q238" s="37">
        <v>3</v>
      </c>
      <c r="R238" s="37">
        <v>6</v>
      </c>
      <c r="S238" s="63">
        <f t="shared" si="75"/>
        <v>45</v>
      </c>
      <c r="T238" s="37">
        <v>1</v>
      </c>
      <c r="U238" s="37"/>
      <c r="V238" s="37"/>
      <c r="W238" s="63">
        <f t="shared" si="76"/>
        <v>5</v>
      </c>
      <c r="X238" s="29">
        <f>((H238*1)+(I238*2)+(J238*3)+(L238*4)+(M238*5)+(N238*6)+(P238*7)+(Q238*8)+(R238*9)+(T238*10)+(U238*11)+(V238*12))/F238</f>
        <v>6.95</v>
      </c>
      <c r="Y238" s="29">
        <f>S238+W238</f>
        <v>50</v>
      </c>
    </row>
    <row r="239" spans="1:25" x14ac:dyDescent="0.35">
      <c r="A239" s="35"/>
      <c r="B239" s="41" t="s">
        <v>128</v>
      </c>
      <c r="C239" s="21" t="s">
        <v>29</v>
      </c>
      <c r="D239" s="15">
        <v>7</v>
      </c>
      <c r="E239" s="15">
        <v>19</v>
      </c>
      <c r="F239" s="10">
        <v>19</v>
      </c>
      <c r="G239" s="76" t="s">
        <v>129</v>
      </c>
      <c r="H239" s="37"/>
      <c r="I239" s="37"/>
      <c r="J239" s="37">
        <v>1</v>
      </c>
      <c r="K239" s="63">
        <f t="shared" si="73"/>
        <v>5.2631578947368425</v>
      </c>
      <c r="L239" s="37">
        <v>4</v>
      </c>
      <c r="M239" s="37">
        <v>3</v>
      </c>
      <c r="N239" s="37">
        <v>1</v>
      </c>
      <c r="O239" s="63">
        <f t="shared" si="74"/>
        <v>42.10526315789474</v>
      </c>
      <c r="P239" s="37">
        <v>2</v>
      </c>
      <c r="Q239" s="37">
        <v>4</v>
      </c>
      <c r="R239" s="37">
        <v>4</v>
      </c>
      <c r="S239" s="63">
        <f t="shared" si="75"/>
        <v>52.631578947368418</v>
      </c>
      <c r="T239" s="37"/>
      <c r="U239" s="37"/>
      <c r="V239" s="37"/>
      <c r="W239" s="63">
        <f t="shared" si="76"/>
        <v>0</v>
      </c>
      <c r="X239" s="29">
        <f>((H239*1)+(I239*2)+(J239*3)+(L239*4)+(M239*5)+(N239*6)+(P239*7)+(Q239*8)+(R239*9)+(T239*10)+(U239*11)+(V239*12))/F239</f>
        <v>6.4210526315789478</v>
      </c>
      <c r="Y239" s="29">
        <f>S239+W239</f>
        <v>52.631578947368418</v>
      </c>
    </row>
    <row r="240" spans="1:25" x14ac:dyDescent="0.35">
      <c r="A240" s="35"/>
      <c r="B240" s="97"/>
      <c r="C240" s="15"/>
      <c r="D240" s="8"/>
      <c r="E240" s="8"/>
      <c r="F240" s="10">
        <f t="shared" ref="F240:F245" si="77">H240+I240+J240+L240+M240+N240+P240+Q240+R240+T240+U240+V240</f>
        <v>0</v>
      </c>
      <c r="G240" s="97"/>
      <c r="H240" s="37"/>
      <c r="I240" s="37"/>
      <c r="J240" s="37"/>
      <c r="K240" s="63" t="e">
        <f t="shared" si="73"/>
        <v>#DIV/0!</v>
      </c>
      <c r="L240" s="52"/>
      <c r="M240" s="52"/>
      <c r="N240" s="52"/>
      <c r="O240" s="63" t="e">
        <f t="shared" si="74"/>
        <v>#DIV/0!</v>
      </c>
      <c r="P240" s="52"/>
      <c r="Q240" s="52"/>
      <c r="R240" s="52"/>
      <c r="S240" s="63" t="e">
        <f t="shared" si="75"/>
        <v>#DIV/0!</v>
      </c>
      <c r="T240" s="52"/>
      <c r="U240" s="52"/>
      <c r="V240" s="52"/>
      <c r="W240" s="63" t="e">
        <f t="shared" si="76"/>
        <v>#DIV/0!</v>
      </c>
      <c r="X240" s="60">
        <f>X239-X238</f>
        <v>-0.52894736842105239</v>
      </c>
      <c r="Y240" s="60">
        <f>Y239-Y238</f>
        <v>2.6315789473684177</v>
      </c>
    </row>
    <row r="241" spans="1:25" x14ac:dyDescent="0.35">
      <c r="A241" s="35"/>
      <c r="B241" s="97" t="s">
        <v>45</v>
      </c>
      <c r="C241" s="8" t="s">
        <v>46</v>
      </c>
      <c r="D241" s="8">
        <v>3</v>
      </c>
      <c r="E241" s="8">
        <v>21</v>
      </c>
      <c r="F241" s="10">
        <f t="shared" si="77"/>
        <v>21</v>
      </c>
      <c r="G241" s="97" t="s">
        <v>126</v>
      </c>
      <c r="H241" s="37"/>
      <c r="I241" s="37"/>
      <c r="J241" s="37">
        <v>1</v>
      </c>
      <c r="K241" s="63">
        <f t="shared" si="73"/>
        <v>4.7619047619047619</v>
      </c>
      <c r="L241" s="52">
        <v>2</v>
      </c>
      <c r="M241" s="52">
        <v>2</v>
      </c>
      <c r="N241" s="52">
        <v>5</v>
      </c>
      <c r="O241" s="63">
        <f t="shared" si="74"/>
        <v>42.857142857142854</v>
      </c>
      <c r="P241" s="52">
        <v>3</v>
      </c>
      <c r="Q241" s="52">
        <v>2</v>
      </c>
      <c r="R241" s="52">
        <v>3</v>
      </c>
      <c r="S241" s="63">
        <f t="shared" si="75"/>
        <v>38.095238095238095</v>
      </c>
      <c r="T241" s="52"/>
      <c r="U241" s="52"/>
      <c r="V241" s="52">
        <v>3</v>
      </c>
      <c r="W241" s="63">
        <f t="shared" si="76"/>
        <v>14.285714285714286</v>
      </c>
      <c r="X241" s="53">
        <f t="shared" ref="X241:X246" si="78">((H241*1)+(I241*2)+(J241*3)+(L241*4)+(M241*5)+(N241*6)+(P241*7)+(Q241*8)+(R241*9)+(T241*10)+(U241*11)+(V241*12))/F241</f>
        <v>7.1904761904761907</v>
      </c>
      <c r="Y241" s="54">
        <f t="shared" ref="Y241:Y246" si="79">S241+W241</f>
        <v>52.38095238095238</v>
      </c>
    </row>
    <row r="242" spans="1:25" x14ac:dyDescent="0.35">
      <c r="A242" s="35"/>
      <c r="B242" s="27" t="s">
        <v>124</v>
      </c>
      <c r="C242" s="26" t="s">
        <v>42</v>
      </c>
      <c r="D242" s="26">
        <v>4</v>
      </c>
      <c r="E242" s="26">
        <v>20</v>
      </c>
      <c r="F242" s="10">
        <f t="shared" si="77"/>
        <v>20</v>
      </c>
      <c r="G242" s="74" t="s">
        <v>131</v>
      </c>
      <c r="H242" s="40"/>
      <c r="I242" s="40"/>
      <c r="J242" s="40">
        <v>2</v>
      </c>
      <c r="K242" s="63">
        <f t="shared" si="73"/>
        <v>10</v>
      </c>
      <c r="L242" s="40">
        <v>2</v>
      </c>
      <c r="M242" s="40">
        <v>3</v>
      </c>
      <c r="N242" s="40">
        <v>1</v>
      </c>
      <c r="O242" s="63">
        <f t="shared" si="74"/>
        <v>30</v>
      </c>
      <c r="P242" s="40">
        <v>4</v>
      </c>
      <c r="Q242" s="40">
        <v>3</v>
      </c>
      <c r="R242" s="40">
        <v>4</v>
      </c>
      <c r="S242" s="63">
        <f t="shared" si="75"/>
        <v>55</v>
      </c>
      <c r="T242" s="40">
        <v>1</v>
      </c>
      <c r="U242" s="40"/>
      <c r="V242" s="40"/>
      <c r="W242" s="63">
        <f t="shared" si="76"/>
        <v>5</v>
      </c>
      <c r="X242" s="53">
        <f t="shared" si="78"/>
        <v>6.65</v>
      </c>
      <c r="Y242" s="54">
        <f t="shared" si="79"/>
        <v>60</v>
      </c>
    </row>
    <row r="243" spans="1:25" x14ac:dyDescent="0.35">
      <c r="A243" s="35"/>
      <c r="B243" s="36" t="s">
        <v>132</v>
      </c>
      <c r="C243" s="19" t="s">
        <v>31</v>
      </c>
      <c r="D243" s="8">
        <v>5</v>
      </c>
      <c r="E243" s="8">
        <v>19</v>
      </c>
      <c r="F243" s="10">
        <f t="shared" si="77"/>
        <v>19</v>
      </c>
      <c r="G243" s="105" t="s">
        <v>126</v>
      </c>
      <c r="H243" s="52"/>
      <c r="I243" s="52">
        <v>3</v>
      </c>
      <c r="J243" s="52">
        <v>1</v>
      </c>
      <c r="K243" s="63">
        <f t="shared" si="73"/>
        <v>21.05263157894737</v>
      </c>
      <c r="L243" s="52">
        <v>3</v>
      </c>
      <c r="M243" s="52">
        <v>2</v>
      </c>
      <c r="N243" s="52"/>
      <c r="O243" s="63">
        <f t="shared" si="74"/>
        <v>26.315789473684209</v>
      </c>
      <c r="P243" s="52">
        <v>5</v>
      </c>
      <c r="Q243" s="52">
        <v>2</v>
      </c>
      <c r="R243" s="52"/>
      <c r="S243" s="63">
        <f t="shared" si="75"/>
        <v>36.842105263157897</v>
      </c>
      <c r="T243" s="52">
        <v>2</v>
      </c>
      <c r="U243" s="52">
        <v>1</v>
      </c>
      <c r="V243" s="52"/>
      <c r="W243" s="63">
        <f t="shared" si="76"/>
        <v>15.789473684210526</v>
      </c>
      <c r="X243" s="53">
        <f t="shared" si="78"/>
        <v>5.9473684210526319</v>
      </c>
      <c r="Y243" s="54">
        <f t="shared" si="79"/>
        <v>52.631578947368425</v>
      </c>
    </row>
    <row r="244" spans="1:25" x14ac:dyDescent="0.35">
      <c r="A244" s="35"/>
      <c r="B244" s="36" t="s">
        <v>128</v>
      </c>
      <c r="C244" s="21" t="s">
        <v>24</v>
      </c>
      <c r="D244" s="15">
        <v>6</v>
      </c>
      <c r="E244" s="15">
        <v>19</v>
      </c>
      <c r="F244" s="10">
        <f t="shared" si="77"/>
        <v>19</v>
      </c>
      <c r="G244" s="75" t="s">
        <v>126</v>
      </c>
      <c r="H244" s="37"/>
      <c r="I244" s="37">
        <v>1</v>
      </c>
      <c r="J244" s="37">
        <v>2</v>
      </c>
      <c r="K244" s="63">
        <f t="shared" si="73"/>
        <v>15.789473684210526</v>
      </c>
      <c r="L244" s="37">
        <v>1</v>
      </c>
      <c r="M244" s="37">
        <v>6</v>
      </c>
      <c r="N244" s="37">
        <v>2</v>
      </c>
      <c r="O244" s="63">
        <f t="shared" si="74"/>
        <v>47.368421052631582</v>
      </c>
      <c r="P244" s="37">
        <v>2</v>
      </c>
      <c r="Q244" s="37">
        <v>3</v>
      </c>
      <c r="R244" s="37"/>
      <c r="S244" s="63">
        <f t="shared" si="75"/>
        <v>26.315789473684209</v>
      </c>
      <c r="T244" s="37">
        <v>2</v>
      </c>
      <c r="U244" s="37"/>
      <c r="V244" s="37"/>
      <c r="W244" s="63">
        <f t="shared" si="76"/>
        <v>10.526315789473685</v>
      </c>
      <c r="X244" s="53">
        <f t="shared" si="78"/>
        <v>5.8947368421052628</v>
      </c>
      <c r="Y244" s="54">
        <f t="shared" si="79"/>
        <v>36.84210526315789</v>
      </c>
    </row>
    <row r="245" spans="1:25" x14ac:dyDescent="0.35">
      <c r="A245" s="35"/>
      <c r="B245" s="36" t="s">
        <v>128</v>
      </c>
      <c r="C245" s="21" t="s">
        <v>27</v>
      </c>
      <c r="D245" s="15">
        <v>7</v>
      </c>
      <c r="E245" s="15">
        <v>20</v>
      </c>
      <c r="F245" s="10">
        <f t="shared" si="77"/>
        <v>20</v>
      </c>
      <c r="G245" s="75" t="s">
        <v>126</v>
      </c>
      <c r="H245" s="37"/>
      <c r="I245" s="37">
        <v>2</v>
      </c>
      <c r="J245" s="37">
        <v>1</v>
      </c>
      <c r="K245" s="63">
        <f t="shared" si="73"/>
        <v>15</v>
      </c>
      <c r="L245" s="37">
        <v>3</v>
      </c>
      <c r="M245" s="37">
        <v>4</v>
      </c>
      <c r="N245" s="37">
        <v>4</v>
      </c>
      <c r="O245" s="63">
        <f t="shared" si="74"/>
        <v>55</v>
      </c>
      <c r="P245" s="37">
        <v>4</v>
      </c>
      <c r="Q245" s="37"/>
      <c r="R245" s="37"/>
      <c r="S245" s="63">
        <f t="shared" si="75"/>
        <v>20</v>
      </c>
      <c r="T245" s="37">
        <v>2</v>
      </c>
      <c r="U245" s="37"/>
      <c r="V245" s="37"/>
      <c r="W245" s="63">
        <f t="shared" si="76"/>
        <v>10</v>
      </c>
      <c r="X245" s="53">
        <f t="shared" si="78"/>
        <v>5.55</v>
      </c>
      <c r="Y245" s="54">
        <f t="shared" si="79"/>
        <v>30</v>
      </c>
    </row>
    <row r="246" spans="1:25" x14ac:dyDescent="0.35">
      <c r="A246" s="35"/>
      <c r="B246" s="36" t="s">
        <v>133</v>
      </c>
      <c r="C246" s="21" t="s">
        <v>29</v>
      </c>
      <c r="D246" s="15">
        <v>8</v>
      </c>
      <c r="E246" s="15">
        <v>20</v>
      </c>
      <c r="F246" s="10">
        <v>20</v>
      </c>
      <c r="G246" s="75" t="s">
        <v>129</v>
      </c>
      <c r="H246" s="37">
        <v>1</v>
      </c>
      <c r="I246" s="37">
        <v>2</v>
      </c>
      <c r="J246" s="37">
        <v>2</v>
      </c>
      <c r="K246" s="63">
        <f t="shared" si="73"/>
        <v>25</v>
      </c>
      <c r="L246" s="37">
        <v>8</v>
      </c>
      <c r="M246" s="37">
        <v>3</v>
      </c>
      <c r="N246" s="37">
        <v>1</v>
      </c>
      <c r="O246" s="63">
        <f t="shared" si="74"/>
        <v>60</v>
      </c>
      <c r="P246" s="37">
        <v>1</v>
      </c>
      <c r="Q246" s="37"/>
      <c r="R246" s="37"/>
      <c r="S246" s="63">
        <f t="shared" si="75"/>
        <v>5</v>
      </c>
      <c r="T246" s="37">
        <v>1</v>
      </c>
      <c r="U246" s="37">
        <v>1</v>
      </c>
      <c r="V246" s="37"/>
      <c r="W246" s="63">
        <f t="shared" si="76"/>
        <v>10</v>
      </c>
      <c r="X246" s="53">
        <f t="shared" si="78"/>
        <v>4.5999999999999996</v>
      </c>
      <c r="Y246" s="54">
        <f t="shared" si="79"/>
        <v>15</v>
      </c>
    </row>
    <row r="247" spans="1:25" x14ac:dyDescent="0.35">
      <c r="A247" s="35"/>
      <c r="B247" s="97"/>
      <c r="C247" s="15"/>
      <c r="D247" s="8"/>
      <c r="E247" s="8"/>
      <c r="F247" s="10">
        <f t="shared" ref="F247:F253" si="80">H247+I247+J247+L247+M247+N247+P247+Q247+R247+T247+U247+V247</f>
        <v>0</v>
      </c>
      <c r="G247" s="97"/>
      <c r="H247" s="37"/>
      <c r="I247" s="37"/>
      <c r="J247" s="37"/>
      <c r="K247" s="63" t="e">
        <f t="shared" si="73"/>
        <v>#DIV/0!</v>
      </c>
      <c r="L247" s="52"/>
      <c r="M247" s="52"/>
      <c r="N247" s="52"/>
      <c r="O247" s="63" t="e">
        <f t="shared" si="74"/>
        <v>#DIV/0!</v>
      </c>
      <c r="P247" s="52"/>
      <c r="Q247" s="52"/>
      <c r="R247" s="52"/>
      <c r="S247" s="63" t="e">
        <f t="shared" si="75"/>
        <v>#DIV/0!</v>
      </c>
      <c r="T247" s="52"/>
      <c r="U247" s="52"/>
      <c r="V247" s="52"/>
      <c r="W247" s="63" t="e">
        <f t="shared" si="76"/>
        <v>#DIV/0!</v>
      </c>
      <c r="X247" s="60">
        <f>X246-X245</f>
        <v>-0.95000000000000018</v>
      </c>
      <c r="Y247" s="60">
        <f>Y246-Y245</f>
        <v>-15</v>
      </c>
    </row>
    <row r="248" spans="1:25" x14ac:dyDescent="0.35">
      <c r="A248" s="35"/>
      <c r="B248" s="73" t="s">
        <v>128</v>
      </c>
      <c r="C248" s="44" t="s">
        <v>48</v>
      </c>
      <c r="D248" s="44">
        <v>3</v>
      </c>
      <c r="E248" s="44">
        <v>13</v>
      </c>
      <c r="F248" s="10">
        <f t="shared" si="80"/>
        <v>13</v>
      </c>
      <c r="G248" s="73" t="s">
        <v>126</v>
      </c>
      <c r="H248" s="62"/>
      <c r="I248" s="62">
        <v>1</v>
      </c>
      <c r="J248" s="62">
        <v>1</v>
      </c>
      <c r="K248" s="63">
        <f t="shared" si="73"/>
        <v>15.384615384615385</v>
      </c>
      <c r="L248" s="62"/>
      <c r="M248" s="62">
        <v>3</v>
      </c>
      <c r="N248" s="62">
        <v>2</v>
      </c>
      <c r="O248" s="63">
        <f t="shared" si="74"/>
        <v>38.46153846153846</v>
      </c>
      <c r="P248" s="62">
        <v>3</v>
      </c>
      <c r="Q248" s="62">
        <v>2</v>
      </c>
      <c r="R248" s="62"/>
      <c r="S248" s="63">
        <f t="shared" si="75"/>
        <v>38.46153846153846</v>
      </c>
      <c r="T248" s="62"/>
      <c r="U248" s="62">
        <v>1</v>
      </c>
      <c r="V248" s="62"/>
      <c r="W248" s="63">
        <f t="shared" si="76"/>
        <v>7.6923076923076925</v>
      </c>
      <c r="X248" s="49">
        <f t="shared" ref="X248:X254" si="81">((H248*1)+(I248*2)+(J248*3)+(L248*4)+(M248*5)+(N248*6)+(P248*7)+(Q248*8)+(R248*9)+(T248*10)+(U248*11)+(V248*12))/F248</f>
        <v>6.1538461538461542</v>
      </c>
      <c r="Y248" s="50">
        <f t="shared" ref="Y248:Y254" si="82">S248+W248</f>
        <v>46.153846153846153</v>
      </c>
    </row>
    <row r="249" spans="1:25" x14ac:dyDescent="0.35">
      <c r="A249" s="35"/>
      <c r="B249" s="97" t="s">
        <v>128</v>
      </c>
      <c r="C249" s="8" t="s">
        <v>46</v>
      </c>
      <c r="D249" s="8">
        <v>4</v>
      </c>
      <c r="E249" s="8">
        <v>13</v>
      </c>
      <c r="F249" s="10">
        <f t="shared" si="80"/>
        <v>13</v>
      </c>
      <c r="G249" s="97" t="s">
        <v>126</v>
      </c>
      <c r="H249" s="37"/>
      <c r="I249" s="37">
        <v>1</v>
      </c>
      <c r="J249" s="37">
        <v>1</v>
      </c>
      <c r="K249" s="63">
        <f t="shared" si="73"/>
        <v>15.384615384615385</v>
      </c>
      <c r="L249" s="52"/>
      <c r="M249" s="52">
        <v>1</v>
      </c>
      <c r="N249" s="52">
        <v>3</v>
      </c>
      <c r="O249" s="63">
        <f t="shared" si="74"/>
        <v>30.76923076923077</v>
      </c>
      <c r="P249" s="52">
        <v>3</v>
      </c>
      <c r="Q249" s="52">
        <v>1</v>
      </c>
      <c r="R249" s="52">
        <v>2</v>
      </c>
      <c r="S249" s="63">
        <f t="shared" si="75"/>
        <v>46.153846153846153</v>
      </c>
      <c r="T249" s="52"/>
      <c r="U249" s="52">
        <v>1</v>
      </c>
      <c r="V249" s="52"/>
      <c r="W249" s="63">
        <f t="shared" si="76"/>
        <v>7.6923076923076925</v>
      </c>
      <c r="X249" s="49">
        <f t="shared" si="81"/>
        <v>6.615384615384615</v>
      </c>
      <c r="Y249" s="50">
        <f t="shared" si="82"/>
        <v>53.846153846153847</v>
      </c>
    </row>
    <row r="250" spans="1:25" x14ac:dyDescent="0.35">
      <c r="A250" s="35"/>
      <c r="B250" s="74" t="s">
        <v>128</v>
      </c>
      <c r="C250" s="26" t="s">
        <v>42</v>
      </c>
      <c r="D250" s="26">
        <v>5</v>
      </c>
      <c r="E250" s="26">
        <v>13</v>
      </c>
      <c r="F250" s="10">
        <f t="shared" si="80"/>
        <v>13</v>
      </c>
      <c r="G250" s="74" t="s">
        <v>126</v>
      </c>
      <c r="H250" s="40"/>
      <c r="I250" s="40">
        <v>1</v>
      </c>
      <c r="J250" s="40">
        <v>1</v>
      </c>
      <c r="K250" s="63">
        <f t="shared" si="73"/>
        <v>15.384615384615385</v>
      </c>
      <c r="L250" s="40"/>
      <c r="M250" s="40">
        <v>2</v>
      </c>
      <c r="N250" s="40">
        <v>1</v>
      </c>
      <c r="O250" s="63">
        <f t="shared" si="74"/>
        <v>23.076923076923077</v>
      </c>
      <c r="P250" s="40">
        <v>3</v>
      </c>
      <c r="Q250" s="40">
        <v>3</v>
      </c>
      <c r="R250" s="40">
        <v>1</v>
      </c>
      <c r="S250" s="63">
        <f t="shared" si="75"/>
        <v>53.846153846153847</v>
      </c>
      <c r="T250" s="40">
        <v>1</v>
      </c>
      <c r="U250" s="40"/>
      <c r="V250" s="40"/>
      <c r="W250" s="63">
        <f t="shared" si="76"/>
        <v>7.6923076923076925</v>
      </c>
      <c r="X250" s="49">
        <f t="shared" si="81"/>
        <v>6.5384615384615383</v>
      </c>
      <c r="Y250" s="50">
        <f t="shared" si="82"/>
        <v>61.53846153846154</v>
      </c>
    </row>
    <row r="251" spans="1:25" x14ac:dyDescent="0.35">
      <c r="A251" s="35"/>
      <c r="B251" s="74" t="s">
        <v>128</v>
      </c>
      <c r="C251" s="19" t="s">
        <v>31</v>
      </c>
      <c r="D251" s="8">
        <v>6</v>
      </c>
      <c r="E251" s="8">
        <v>14</v>
      </c>
      <c r="F251" s="10">
        <f t="shared" si="80"/>
        <v>14</v>
      </c>
      <c r="G251" s="105" t="s">
        <v>126</v>
      </c>
      <c r="H251" s="52">
        <v>1</v>
      </c>
      <c r="I251" s="52"/>
      <c r="J251" s="52">
        <v>1</v>
      </c>
      <c r="K251" s="63">
        <f t="shared" si="73"/>
        <v>14.285714285714286</v>
      </c>
      <c r="L251" s="52">
        <v>1</v>
      </c>
      <c r="M251" s="52">
        <v>1</v>
      </c>
      <c r="N251" s="52">
        <v>4</v>
      </c>
      <c r="O251" s="63">
        <f t="shared" si="74"/>
        <v>42.857142857142854</v>
      </c>
      <c r="P251" s="52">
        <v>4</v>
      </c>
      <c r="Q251" s="52"/>
      <c r="R251" s="52">
        <v>1</v>
      </c>
      <c r="S251" s="63">
        <f t="shared" si="75"/>
        <v>35.714285714285715</v>
      </c>
      <c r="T251" s="52">
        <v>1</v>
      </c>
      <c r="U251" s="52"/>
      <c r="V251" s="52"/>
      <c r="W251" s="63">
        <f t="shared" si="76"/>
        <v>7.1428571428571432</v>
      </c>
      <c r="X251" s="49">
        <f t="shared" si="81"/>
        <v>6</v>
      </c>
      <c r="Y251" s="50">
        <f t="shared" si="82"/>
        <v>42.857142857142861</v>
      </c>
    </row>
    <row r="252" spans="1:25" x14ac:dyDescent="0.35">
      <c r="A252" s="35"/>
      <c r="B252" s="74" t="s">
        <v>128</v>
      </c>
      <c r="C252" s="21" t="s">
        <v>24</v>
      </c>
      <c r="D252" s="8">
        <v>7</v>
      </c>
      <c r="E252" s="8">
        <v>13</v>
      </c>
      <c r="F252" s="10">
        <f t="shared" si="80"/>
        <v>13</v>
      </c>
      <c r="G252" s="76" t="s">
        <v>126</v>
      </c>
      <c r="H252" s="52"/>
      <c r="I252" s="52">
        <v>1</v>
      </c>
      <c r="J252" s="52"/>
      <c r="K252" s="63">
        <f t="shared" ref="K252:K283" si="83">SUM(H252:J252)*100/F252</f>
        <v>7.6923076923076925</v>
      </c>
      <c r="L252" s="52">
        <v>3</v>
      </c>
      <c r="M252" s="52">
        <v>1</v>
      </c>
      <c r="N252" s="52"/>
      <c r="O252" s="63">
        <f t="shared" ref="O252:O283" si="84">SUM(L252:N252)*100/F252</f>
        <v>30.76923076923077</v>
      </c>
      <c r="P252" s="52">
        <v>4</v>
      </c>
      <c r="Q252" s="52">
        <v>2</v>
      </c>
      <c r="R252" s="52"/>
      <c r="S252" s="63">
        <f t="shared" ref="S252:S283" si="85">SUM(P252:R252)*100/F252</f>
        <v>46.153846153846153</v>
      </c>
      <c r="T252" s="52">
        <v>2</v>
      </c>
      <c r="U252" s="52"/>
      <c r="V252" s="52"/>
      <c r="W252" s="63">
        <f t="shared" ref="W252:W283" si="86">SUM(T252:V252)*100/F252</f>
        <v>15.384615384615385</v>
      </c>
      <c r="X252" s="49">
        <f t="shared" si="81"/>
        <v>6.384615384615385</v>
      </c>
      <c r="Y252" s="50">
        <f t="shared" si="82"/>
        <v>61.53846153846154</v>
      </c>
    </row>
    <row r="253" spans="1:25" x14ac:dyDescent="0.35">
      <c r="A253" s="35"/>
      <c r="B253" s="74" t="s">
        <v>128</v>
      </c>
      <c r="C253" s="21" t="s">
        <v>27</v>
      </c>
      <c r="D253" s="8">
        <v>8</v>
      </c>
      <c r="E253" s="8">
        <v>14</v>
      </c>
      <c r="F253" s="10">
        <f t="shared" si="80"/>
        <v>14</v>
      </c>
      <c r="G253" s="76" t="s">
        <v>126</v>
      </c>
      <c r="H253" s="52">
        <v>1</v>
      </c>
      <c r="I253" s="52"/>
      <c r="J253" s="52">
        <v>2</v>
      </c>
      <c r="K253" s="63">
        <f t="shared" si="83"/>
        <v>21.428571428571427</v>
      </c>
      <c r="L253" s="52">
        <v>3</v>
      </c>
      <c r="M253" s="52"/>
      <c r="N253" s="52">
        <v>1</v>
      </c>
      <c r="O253" s="63">
        <f t="shared" si="84"/>
        <v>28.571428571428573</v>
      </c>
      <c r="P253" s="52">
        <v>4</v>
      </c>
      <c r="Q253" s="52">
        <v>1</v>
      </c>
      <c r="R253" s="52"/>
      <c r="S253" s="63">
        <f t="shared" si="85"/>
        <v>35.714285714285715</v>
      </c>
      <c r="T253" s="52">
        <v>2</v>
      </c>
      <c r="U253" s="52"/>
      <c r="V253" s="52"/>
      <c r="W253" s="63">
        <f t="shared" si="86"/>
        <v>14.285714285714286</v>
      </c>
      <c r="X253" s="49">
        <f t="shared" si="81"/>
        <v>5.7857142857142856</v>
      </c>
      <c r="Y253" s="50">
        <f t="shared" si="82"/>
        <v>50</v>
      </c>
    </row>
    <row r="254" spans="1:25" x14ac:dyDescent="0.35">
      <c r="A254" s="35"/>
      <c r="B254" s="74" t="s">
        <v>133</v>
      </c>
      <c r="C254" s="21" t="s">
        <v>29</v>
      </c>
      <c r="D254" s="8">
        <v>9</v>
      </c>
      <c r="E254" s="8">
        <v>13</v>
      </c>
      <c r="F254" s="10">
        <v>13</v>
      </c>
      <c r="G254" s="76" t="s">
        <v>129</v>
      </c>
      <c r="H254" s="52">
        <v>1</v>
      </c>
      <c r="I254" s="52">
        <v>1</v>
      </c>
      <c r="J254" s="52">
        <v>3</v>
      </c>
      <c r="K254" s="63">
        <f t="shared" si="83"/>
        <v>38.46153846153846</v>
      </c>
      <c r="L254" s="52"/>
      <c r="M254" s="52"/>
      <c r="N254" s="52">
        <v>4</v>
      </c>
      <c r="O254" s="63">
        <f t="shared" si="84"/>
        <v>30.76923076923077</v>
      </c>
      <c r="P254" s="52">
        <v>2</v>
      </c>
      <c r="Q254" s="52">
        <v>1</v>
      </c>
      <c r="R254" s="52"/>
      <c r="S254" s="63">
        <f t="shared" si="85"/>
        <v>23.076923076923077</v>
      </c>
      <c r="T254" s="52">
        <v>1</v>
      </c>
      <c r="U254" s="52"/>
      <c r="V254" s="52"/>
      <c r="W254" s="63">
        <f t="shared" si="86"/>
        <v>7.6923076923076925</v>
      </c>
      <c r="X254" s="49">
        <f t="shared" si="81"/>
        <v>5.2307692307692308</v>
      </c>
      <c r="Y254" s="50">
        <f t="shared" si="82"/>
        <v>30.76923076923077</v>
      </c>
    </row>
    <row r="255" spans="1:25" x14ac:dyDescent="0.35">
      <c r="A255" s="35"/>
      <c r="B255" s="97"/>
      <c r="C255" s="15"/>
      <c r="D255" s="8"/>
      <c r="E255" s="8"/>
      <c r="F255" s="10">
        <f t="shared" ref="F255:F261" si="87">H255+I255+J255+L255+M255+N255+P255+Q255+R255+T255+U255+V255</f>
        <v>0</v>
      </c>
      <c r="G255" s="97"/>
      <c r="H255" s="37"/>
      <c r="I255" s="37"/>
      <c r="J255" s="37"/>
      <c r="K255" s="63" t="e">
        <f t="shared" si="83"/>
        <v>#DIV/0!</v>
      </c>
      <c r="L255" s="52"/>
      <c r="M255" s="52"/>
      <c r="N255" s="52"/>
      <c r="O255" s="63" t="e">
        <f t="shared" si="84"/>
        <v>#DIV/0!</v>
      </c>
      <c r="P255" s="52"/>
      <c r="Q255" s="52"/>
      <c r="R255" s="52"/>
      <c r="S255" s="63" t="e">
        <f t="shared" si="85"/>
        <v>#DIV/0!</v>
      </c>
      <c r="T255" s="52"/>
      <c r="U255" s="52"/>
      <c r="V255" s="52"/>
      <c r="W255" s="63" t="e">
        <f t="shared" si="86"/>
        <v>#DIV/0!</v>
      </c>
      <c r="X255" s="60">
        <f>X254-X253</f>
        <v>-0.55494505494505475</v>
      </c>
      <c r="Y255" s="60">
        <f>Y254-Y253</f>
        <v>-19.23076923076923</v>
      </c>
    </row>
    <row r="256" spans="1:25" x14ac:dyDescent="0.35">
      <c r="A256" s="35"/>
      <c r="B256" s="73" t="s">
        <v>128</v>
      </c>
      <c r="C256" s="44" t="s">
        <v>48</v>
      </c>
      <c r="D256" s="44">
        <v>4</v>
      </c>
      <c r="E256" s="44">
        <v>26</v>
      </c>
      <c r="F256" s="10">
        <f t="shared" si="87"/>
        <v>26</v>
      </c>
      <c r="G256" s="73" t="s">
        <v>126</v>
      </c>
      <c r="H256" s="62">
        <v>3</v>
      </c>
      <c r="I256" s="62"/>
      <c r="J256" s="62">
        <v>4</v>
      </c>
      <c r="K256" s="63">
        <f t="shared" si="83"/>
        <v>26.923076923076923</v>
      </c>
      <c r="L256" s="62">
        <v>2</v>
      </c>
      <c r="M256" s="62">
        <v>2</v>
      </c>
      <c r="N256" s="62">
        <v>7</v>
      </c>
      <c r="O256" s="63">
        <f t="shared" si="84"/>
        <v>42.307692307692307</v>
      </c>
      <c r="P256" s="62">
        <v>2</v>
      </c>
      <c r="Q256" s="62"/>
      <c r="R256" s="62">
        <v>2</v>
      </c>
      <c r="S256" s="63">
        <f t="shared" si="85"/>
        <v>15.384615384615385</v>
      </c>
      <c r="T256" s="62">
        <v>4</v>
      </c>
      <c r="U256" s="62"/>
      <c r="V256" s="62"/>
      <c r="W256" s="63">
        <f t="shared" si="86"/>
        <v>15.384615384615385</v>
      </c>
      <c r="X256" s="49">
        <f t="shared" ref="X256:X262" si="88">((H256*1)+(I256*2)+(J256*3)+(L256*4)+(M256*5)+(N256*6)+(P256*7)+(Q256*8)+(R256*9)+(T256*10)+(U256*11)+(V256*12))/F256</f>
        <v>5.6538461538461542</v>
      </c>
      <c r="Y256" s="50">
        <f t="shared" ref="Y256:Y262" si="89">S256+W256</f>
        <v>30.76923076923077</v>
      </c>
    </row>
    <row r="257" spans="1:25" x14ac:dyDescent="0.35">
      <c r="A257" s="35"/>
      <c r="B257" s="97" t="s">
        <v>128</v>
      </c>
      <c r="C257" s="8" t="s">
        <v>46</v>
      </c>
      <c r="D257" s="8">
        <v>5</v>
      </c>
      <c r="E257" s="8">
        <v>23</v>
      </c>
      <c r="F257" s="10">
        <f t="shared" si="87"/>
        <v>23</v>
      </c>
      <c r="G257" s="97" t="s">
        <v>126</v>
      </c>
      <c r="H257" s="37">
        <v>3</v>
      </c>
      <c r="I257" s="37"/>
      <c r="J257" s="37">
        <v>4</v>
      </c>
      <c r="K257" s="63">
        <f t="shared" si="83"/>
        <v>30.434782608695652</v>
      </c>
      <c r="L257" s="52">
        <v>1</v>
      </c>
      <c r="M257" s="52">
        <v>1</v>
      </c>
      <c r="N257" s="52">
        <v>4</v>
      </c>
      <c r="O257" s="63">
        <f t="shared" si="84"/>
        <v>26.086956521739129</v>
      </c>
      <c r="P257" s="52">
        <v>2</v>
      </c>
      <c r="Q257" s="52">
        <v>2</v>
      </c>
      <c r="R257" s="52">
        <v>2</v>
      </c>
      <c r="S257" s="63">
        <f t="shared" si="85"/>
        <v>26.086956521739129</v>
      </c>
      <c r="T257" s="52">
        <v>4</v>
      </c>
      <c r="U257" s="52"/>
      <c r="V257" s="52"/>
      <c r="W257" s="63">
        <f t="shared" si="86"/>
        <v>17.391304347826086</v>
      </c>
      <c r="X257" s="49">
        <f t="shared" si="88"/>
        <v>5.9130434782608692</v>
      </c>
      <c r="Y257" s="50">
        <f t="shared" si="89"/>
        <v>43.478260869565219</v>
      </c>
    </row>
    <row r="258" spans="1:25" x14ac:dyDescent="0.35">
      <c r="A258" s="35"/>
      <c r="B258" s="74" t="s">
        <v>128</v>
      </c>
      <c r="C258" s="26" t="s">
        <v>42</v>
      </c>
      <c r="D258" s="26">
        <v>6</v>
      </c>
      <c r="E258" s="26">
        <v>23</v>
      </c>
      <c r="F258" s="10">
        <f t="shared" si="87"/>
        <v>23</v>
      </c>
      <c r="G258" s="74" t="s">
        <v>126</v>
      </c>
      <c r="H258" s="40">
        <v>2</v>
      </c>
      <c r="I258" s="40">
        <v>2</v>
      </c>
      <c r="J258" s="40">
        <v>3</v>
      </c>
      <c r="K258" s="63">
        <f t="shared" si="83"/>
        <v>30.434782608695652</v>
      </c>
      <c r="L258" s="40">
        <v>1</v>
      </c>
      <c r="M258" s="40">
        <v>2</v>
      </c>
      <c r="N258" s="40">
        <v>3</v>
      </c>
      <c r="O258" s="63">
        <f t="shared" si="84"/>
        <v>26.086956521739129</v>
      </c>
      <c r="P258" s="40">
        <v>2</v>
      </c>
      <c r="Q258" s="40">
        <v>3</v>
      </c>
      <c r="R258" s="40">
        <v>1</v>
      </c>
      <c r="S258" s="63">
        <f t="shared" si="85"/>
        <v>26.086956521739129</v>
      </c>
      <c r="T258" s="40">
        <v>4</v>
      </c>
      <c r="U258" s="40"/>
      <c r="V258" s="40"/>
      <c r="W258" s="63">
        <f t="shared" si="86"/>
        <v>17.391304347826086</v>
      </c>
      <c r="X258" s="49">
        <f t="shared" si="88"/>
        <v>5.8260869565217392</v>
      </c>
      <c r="Y258" s="50">
        <f t="shared" si="89"/>
        <v>43.478260869565219</v>
      </c>
    </row>
    <row r="259" spans="1:25" x14ac:dyDescent="0.35">
      <c r="A259" s="35"/>
      <c r="B259" s="74" t="s">
        <v>128</v>
      </c>
      <c r="C259" s="19" t="s">
        <v>31</v>
      </c>
      <c r="D259" s="8">
        <v>7</v>
      </c>
      <c r="E259" s="8">
        <v>23</v>
      </c>
      <c r="F259" s="10">
        <f t="shared" si="87"/>
        <v>23</v>
      </c>
      <c r="G259" s="105" t="s">
        <v>126</v>
      </c>
      <c r="H259" s="52">
        <v>3</v>
      </c>
      <c r="I259" s="52">
        <v>1</v>
      </c>
      <c r="J259" s="52">
        <v>3</v>
      </c>
      <c r="K259" s="63">
        <f t="shared" si="83"/>
        <v>30.434782608695652</v>
      </c>
      <c r="L259" s="52">
        <v>2</v>
      </c>
      <c r="M259" s="52">
        <v>3</v>
      </c>
      <c r="N259" s="52">
        <v>2</v>
      </c>
      <c r="O259" s="63">
        <f t="shared" si="84"/>
        <v>30.434782608695652</v>
      </c>
      <c r="P259" s="52">
        <v>1</v>
      </c>
      <c r="Q259" s="52">
        <v>3</v>
      </c>
      <c r="R259" s="52">
        <v>2</v>
      </c>
      <c r="S259" s="63">
        <f t="shared" si="85"/>
        <v>26.086956521739129</v>
      </c>
      <c r="T259" s="52">
        <v>3</v>
      </c>
      <c r="U259" s="52"/>
      <c r="V259" s="52"/>
      <c r="W259" s="63">
        <f t="shared" si="86"/>
        <v>13.043478260869565</v>
      </c>
      <c r="X259" s="49">
        <f t="shared" si="88"/>
        <v>5.5652173913043477</v>
      </c>
      <c r="Y259" s="50">
        <f t="shared" si="89"/>
        <v>39.130434782608695</v>
      </c>
    </row>
    <row r="260" spans="1:25" x14ac:dyDescent="0.35">
      <c r="A260" s="35"/>
      <c r="B260" s="74" t="s">
        <v>128</v>
      </c>
      <c r="C260" s="21" t="s">
        <v>24</v>
      </c>
      <c r="D260" s="8">
        <v>8</v>
      </c>
      <c r="E260" s="8">
        <v>23</v>
      </c>
      <c r="F260" s="10">
        <f t="shared" si="87"/>
        <v>23</v>
      </c>
      <c r="G260" s="76" t="s">
        <v>126</v>
      </c>
      <c r="H260" s="52">
        <v>2</v>
      </c>
      <c r="I260" s="52">
        <v>1</v>
      </c>
      <c r="J260" s="52">
        <v>1</v>
      </c>
      <c r="K260" s="63">
        <f t="shared" si="83"/>
        <v>17.391304347826086</v>
      </c>
      <c r="L260" s="52">
        <v>4</v>
      </c>
      <c r="M260" s="52">
        <v>4</v>
      </c>
      <c r="N260" s="52">
        <v>2</v>
      </c>
      <c r="O260" s="63">
        <f t="shared" si="84"/>
        <v>43.478260869565219</v>
      </c>
      <c r="P260" s="52">
        <v>2</v>
      </c>
      <c r="Q260" s="52">
        <v>3</v>
      </c>
      <c r="R260" s="52">
        <v>3</v>
      </c>
      <c r="S260" s="63">
        <f t="shared" si="85"/>
        <v>34.782608695652172</v>
      </c>
      <c r="T260" s="52">
        <v>1</v>
      </c>
      <c r="U260" s="52"/>
      <c r="V260" s="52"/>
      <c r="W260" s="63">
        <f t="shared" si="86"/>
        <v>4.3478260869565215</v>
      </c>
      <c r="X260" s="49">
        <f t="shared" si="88"/>
        <v>5.6521739130434785</v>
      </c>
      <c r="Y260" s="50">
        <f t="shared" si="89"/>
        <v>39.130434782608695</v>
      </c>
    </row>
    <row r="261" spans="1:25" x14ac:dyDescent="0.35">
      <c r="A261" s="35"/>
      <c r="B261" s="74" t="s">
        <v>128</v>
      </c>
      <c r="C261" s="21" t="s">
        <v>27</v>
      </c>
      <c r="D261" s="8">
        <v>9</v>
      </c>
      <c r="E261" s="8">
        <v>23</v>
      </c>
      <c r="F261" s="10">
        <f t="shared" si="87"/>
        <v>23</v>
      </c>
      <c r="G261" s="76" t="s">
        <v>126</v>
      </c>
      <c r="H261" s="52">
        <v>3</v>
      </c>
      <c r="I261" s="52"/>
      <c r="J261" s="52">
        <v>4</v>
      </c>
      <c r="K261" s="63">
        <f t="shared" si="83"/>
        <v>30.434782608695652</v>
      </c>
      <c r="L261" s="52">
        <v>2</v>
      </c>
      <c r="M261" s="52">
        <v>2</v>
      </c>
      <c r="N261" s="52">
        <v>4</v>
      </c>
      <c r="O261" s="63">
        <f t="shared" si="84"/>
        <v>34.782608695652172</v>
      </c>
      <c r="P261" s="52">
        <v>2</v>
      </c>
      <c r="Q261" s="52">
        <v>2</v>
      </c>
      <c r="R261" s="52">
        <v>3</v>
      </c>
      <c r="S261" s="63">
        <f t="shared" si="85"/>
        <v>30.434782608695652</v>
      </c>
      <c r="T261" s="52">
        <v>1</v>
      </c>
      <c r="U261" s="52"/>
      <c r="V261" s="52"/>
      <c r="W261" s="63">
        <f t="shared" si="86"/>
        <v>4.3478260869565215</v>
      </c>
      <c r="X261" s="49">
        <f t="shared" si="88"/>
        <v>5.3913043478260869</v>
      </c>
      <c r="Y261" s="50">
        <f t="shared" si="89"/>
        <v>34.782608695652172</v>
      </c>
    </row>
    <row r="262" spans="1:25" x14ac:dyDescent="0.35">
      <c r="A262" s="35"/>
      <c r="B262" s="74" t="s">
        <v>133</v>
      </c>
      <c r="C262" s="21" t="s">
        <v>29</v>
      </c>
      <c r="D262" s="8">
        <v>10</v>
      </c>
      <c r="E262" s="8">
        <v>12</v>
      </c>
      <c r="F262" s="10">
        <v>12</v>
      </c>
      <c r="G262" s="76" t="s">
        <v>129</v>
      </c>
      <c r="H262" s="52">
        <v>1</v>
      </c>
      <c r="I262" s="52">
        <v>1</v>
      </c>
      <c r="J262" s="52">
        <v>3</v>
      </c>
      <c r="K262" s="63">
        <f t="shared" si="83"/>
        <v>41.666666666666664</v>
      </c>
      <c r="L262" s="52">
        <v>1</v>
      </c>
      <c r="M262" s="52">
        <v>2</v>
      </c>
      <c r="N262" s="52">
        <v>3</v>
      </c>
      <c r="O262" s="63">
        <f t="shared" si="84"/>
        <v>50</v>
      </c>
      <c r="P262" s="52"/>
      <c r="Q262" s="52">
        <v>1</v>
      </c>
      <c r="R262" s="52"/>
      <c r="S262" s="63">
        <f t="shared" si="85"/>
        <v>8.3333333333333339</v>
      </c>
      <c r="T262" s="52"/>
      <c r="U262" s="52"/>
      <c r="V262" s="52"/>
      <c r="W262" s="63">
        <f t="shared" si="86"/>
        <v>0</v>
      </c>
      <c r="X262" s="49">
        <f t="shared" si="88"/>
        <v>4.333333333333333</v>
      </c>
      <c r="Y262" s="50">
        <f t="shared" si="89"/>
        <v>8.3333333333333339</v>
      </c>
    </row>
    <row r="263" spans="1:25" x14ac:dyDescent="0.35">
      <c r="A263" s="35"/>
      <c r="B263" s="97"/>
      <c r="C263" s="15"/>
      <c r="D263" s="8"/>
      <c r="E263" s="8"/>
      <c r="F263" s="10">
        <f t="shared" ref="F263:F269" si="90">H263+I263+J263+L263+M263+N263+P263+Q263+R263+T263+U263+V263</f>
        <v>0</v>
      </c>
      <c r="G263" s="97"/>
      <c r="H263" s="37"/>
      <c r="I263" s="37"/>
      <c r="J263" s="37"/>
      <c r="K263" s="63" t="e">
        <f t="shared" si="83"/>
        <v>#DIV/0!</v>
      </c>
      <c r="L263" s="52"/>
      <c r="M263" s="52"/>
      <c r="N263" s="52"/>
      <c r="O263" s="63" t="e">
        <f t="shared" si="84"/>
        <v>#DIV/0!</v>
      </c>
      <c r="P263" s="52"/>
      <c r="Q263" s="52"/>
      <c r="R263" s="52"/>
      <c r="S263" s="63" t="e">
        <f t="shared" si="85"/>
        <v>#DIV/0!</v>
      </c>
      <c r="T263" s="52"/>
      <c r="U263" s="52"/>
      <c r="V263" s="52"/>
      <c r="W263" s="63" t="e">
        <f t="shared" si="86"/>
        <v>#DIV/0!</v>
      </c>
      <c r="X263" s="60">
        <f>X262-X261</f>
        <v>-1.0579710144927539</v>
      </c>
      <c r="Y263" s="60">
        <f>Y262-Y261</f>
        <v>-26.449275362318836</v>
      </c>
    </row>
    <row r="264" spans="1:25" x14ac:dyDescent="0.35">
      <c r="A264" s="35"/>
      <c r="B264" s="73" t="s">
        <v>128</v>
      </c>
      <c r="C264" s="44" t="s">
        <v>48</v>
      </c>
      <c r="D264" s="44">
        <v>5</v>
      </c>
      <c r="E264" s="44">
        <v>21</v>
      </c>
      <c r="F264" s="10">
        <f t="shared" si="90"/>
        <v>21</v>
      </c>
      <c r="G264" s="73" t="s">
        <v>126</v>
      </c>
      <c r="H264" s="62">
        <v>1</v>
      </c>
      <c r="I264" s="62">
        <v>2</v>
      </c>
      <c r="J264" s="62">
        <v>2</v>
      </c>
      <c r="K264" s="63">
        <f t="shared" si="83"/>
        <v>23.80952380952381</v>
      </c>
      <c r="L264" s="62">
        <v>3</v>
      </c>
      <c r="M264" s="62">
        <v>2</v>
      </c>
      <c r="N264" s="62">
        <v>2</v>
      </c>
      <c r="O264" s="63">
        <f t="shared" si="84"/>
        <v>33.333333333333336</v>
      </c>
      <c r="P264" s="62">
        <v>3</v>
      </c>
      <c r="Q264" s="62">
        <v>1</v>
      </c>
      <c r="R264" s="62">
        <v>1</v>
      </c>
      <c r="S264" s="63">
        <f t="shared" si="85"/>
        <v>23.80952380952381</v>
      </c>
      <c r="T264" s="62">
        <v>4</v>
      </c>
      <c r="U264" s="62"/>
      <c r="V264" s="62"/>
      <c r="W264" s="63">
        <f t="shared" si="86"/>
        <v>19.047619047619047</v>
      </c>
      <c r="X264" s="49">
        <f t="shared" ref="X264:X270" si="91">((H264*1)+(I264*2)+(J264*3)+(L264*4)+(M264*5)+(N264*6)+(P264*7)+(Q264*8)+(R264*9)+(T264*10)+(U264*11)+(V264*12))/F264</f>
        <v>5.8571428571428568</v>
      </c>
      <c r="Y264" s="50">
        <f t="shared" ref="Y264:Y270" si="92">S264+W264</f>
        <v>42.857142857142861</v>
      </c>
    </row>
    <row r="265" spans="1:25" x14ac:dyDescent="0.35">
      <c r="A265" s="35"/>
      <c r="B265" s="97" t="s">
        <v>128</v>
      </c>
      <c r="C265" s="8" t="s">
        <v>46</v>
      </c>
      <c r="D265" s="8">
        <v>6</v>
      </c>
      <c r="E265" s="8">
        <v>21</v>
      </c>
      <c r="F265" s="10">
        <f t="shared" si="90"/>
        <v>21</v>
      </c>
      <c r="G265" s="97" t="s">
        <v>126</v>
      </c>
      <c r="H265" s="37">
        <v>1</v>
      </c>
      <c r="I265" s="37">
        <v>2</v>
      </c>
      <c r="J265" s="37">
        <v>4</v>
      </c>
      <c r="K265" s="63">
        <f t="shared" si="83"/>
        <v>33.333333333333336</v>
      </c>
      <c r="L265" s="52">
        <v>1</v>
      </c>
      <c r="M265" s="52">
        <v>4</v>
      </c>
      <c r="N265" s="52"/>
      <c r="O265" s="63">
        <f t="shared" si="84"/>
        <v>23.80952380952381</v>
      </c>
      <c r="P265" s="52">
        <v>4</v>
      </c>
      <c r="Q265" s="52"/>
      <c r="R265" s="52">
        <v>1</v>
      </c>
      <c r="S265" s="63">
        <f t="shared" si="85"/>
        <v>23.80952380952381</v>
      </c>
      <c r="T265" s="52">
        <v>4</v>
      </c>
      <c r="U265" s="52"/>
      <c r="V265" s="52"/>
      <c r="W265" s="63">
        <f t="shared" si="86"/>
        <v>19.047619047619047</v>
      </c>
      <c r="X265" s="49">
        <f t="shared" si="91"/>
        <v>5.6190476190476186</v>
      </c>
      <c r="Y265" s="50">
        <f t="shared" si="92"/>
        <v>42.857142857142861</v>
      </c>
    </row>
    <row r="266" spans="1:25" x14ac:dyDescent="0.35">
      <c r="A266" s="35"/>
      <c r="B266" s="74" t="s">
        <v>128</v>
      </c>
      <c r="C266" s="26" t="s">
        <v>42</v>
      </c>
      <c r="D266" s="26">
        <v>7</v>
      </c>
      <c r="E266" s="26">
        <v>20</v>
      </c>
      <c r="F266" s="10">
        <f t="shared" si="90"/>
        <v>20</v>
      </c>
      <c r="G266" s="74" t="s">
        <v>126</v>
      </c>
      <c r="H266" s="40">
        <v>1</v>
      </c>
      <c r="I266" s="40">
        <v>2</v>
      </c>
      <c r="J266" s="40">
        <v>2</v>
      </c>
      <c r="K266" s="63">
        <f t="shared" si="83"/>
        <v>25</v>
      </c>
      <c r="L266" s="40">
        <v>4</v>
      </c>
      <c r="M266" s="40">
        <v>2</v>
      </c>
      <c r="N266" s="40">
        <v>1</v>
      </c>
      <c r="O266" s="63">
        <f t="shared" si="84"/>
        <v>35</v>
      </c>
      <c r="P266" s="40">
        <v>4</v>
      </c>
      <c r="Q266" s="40"/>
      <c r="R266" s="40">
        <v>1</v>
      </c>
      <c r="S266" s="63">
        <f t="shared" si="85"/>
        <v>25</v>
      </c>
      <c r="T266" s="40">
        <v>3</v>
      </c>
      <c r="U266" s="40"/>
      <c r="V266" s="40"/>
      <c r="W266" s="63">
        <f t="shared" si="86"/>
        <v>15</v>
      </c>
      <c r="X266" s="49">
        <f t="shared" si="91"/>
        <v>5.5</v>
      </c>
      <c r="Y266" s="50">
        <f t="shared" si="92"/>
        <v>40</v>
      </c>
    </row>
    <row r="267" spans="1:25" x14ac:dyDescent="0.35">
      <c r="A267" s="35"/>
      <c r="B267" s="74" t="s">
        <v>128</v>
      </c>
      <c r="C267" s="19" t="s">
        <v>31</v>
      </c>
      <c r="D267" s="8">
        <v>8</v>
      </c>
      <c r="E267" s="8">
        <v>20</v>
      </c>
      <c r="F267" s="10">
        <f t="shared" si="90"/>
        <v>20</v>
      </c>
      <c r="G267" s="105" t="s">
        <v>126</v>
      </c>
      <c r="H267" s="52">
        <v>1</v>
      </c>
      <c r="I267" s="52">
        <v>2</v>
      </c>
      <c r="J267" s="52">
        <v>4</v>
      </c>
      <c r="K267" s="63">
        <f t="shared" si="83"/>
        <v>35</v>
      </c>
      <c r="L267" s="52">
        <v>2</v>
      </c>
      <c r="M267" s="52">
        <v>2</v>
      </c>
      <c r="N267" s="52">
        <v>3</v>
      </c>
      <c r="O267" s="63">
        <f t="shared" si="84"/>
        <v>35</v>
      </c>
      <c r="P267" s="52">
        <v>2</v>
      </c>
      <c r="Q267" s="52"/>
      <c r="R267" s="52">
        <v>2</v>
      </c>
      <c r="S267" s="63">
        <f t="shared" si="85"/>
        <v>20</v>
      </c>
      <c r="T267" s="52">
        <v>2</v>
      </c>
      <c r="U267" s="52"/>
      <c r="V267" s="52"/>
      <c r="W267" s="63">
        <f t="shared" si="86"/>
        <v>10</v>
      </c>
      <c r="X267" s="49">
        <f t="shared" si="91"/>
        <v>5.25</v>
      </c>
      <c r="Y267" s="50">
        <f t="shared" si="92"/>
        <v>30</v>
      </c>
    </row>
    <row r="268" spans="1:25" x14ac:dyDescent="0.35">
      <c r="A268" s="35"/>
      <c r="B268" s="74" t="s">
        <v>128</v>
      </c>
      <c r="C268" s="21" t="s">
        <v>24</v>
      </c>
      <c r="D268" s="8">
        <v>9</v>
      </c>
      <c r="E268" s="8">
        <v>20</v>
      </c>
      <c r="F268" s="10">
        <f t="shared" si="90"/>
        <v>20</v>
      </c>
      <c r="G268" s="76" t="s">
        <v>126</v>
      </c>
      <c r="H268" s="52">
        <v>1</v>
      </c>
      <c r="I268" s="52">
        <v>2</v>
      </c>
      <c r="J268" s="52">
        <v>3</v>
      </c>
      <c r="K268" s="63">
        <f t="shared" si="83"/>
        <v>30</v>
      </c>
      <c r="L268" s="52">
        <v>3</v>
      </c>
      <c r="M268" s="52">
        <v>2</v>
      </c>
      <c r="N268" s="52">
        <v>3</v>
      </c>
      <c r="O268" s="63">
        <f t="shared" si="84"/>
        <v>40</v>
      </c>
      <c r="P268" s="52">
        <v>2</v>
      </c>
      <c r="Q268" s="52"/>
      <c r="R268" s="52">
        <v>4</v>
      </c>
      <c r="S268" s="63">
        <f t="shared" si="85"/>
        <v>30</v>
      </c>
      <c r="T268" s="52"/>
      <c r="U268" s="52"/>
      <c r="V268" s="52"/>
      <c r="W268" s="63">
        <f t="shared" si="86"/>
        <v>0</v>
      </c>
      <c r="X268" s="49">
        <f t="shared" si="91"/>
        <v>5.2</v>
      </c>
      <c r="Y268" s="50">
        <f t="shared" si="92"/>
        <v>30</v>
      </c>
    </row>
    <row r="269" spans="1:25" x14ac:dyDescent="0.35">
      <c r="A269" s="35"/>
      <c r="B269" s="74" t="s">
        <v>128</v>
      </c>
      <c r="C269" s="21" t="s">
        <v>27</v>
      </c>
      <c r="D269" s="8">
        <v>10</v>
      </c>
      <c r="E269" s="8">
        <v>12</v>
      </c>
      <c r="F269" s="10">
        <f t="shared" si="90"/>
        <v>12</v>
      </c>
      <c r="G269" s="76" t="s">
        <v>126</v>
      </c>
      <c r="H269" s="52"/>
      <c r="I269" s="52"/>
      <c r="J269" s="52">
        <v>1</v>
      </c>
      <c r="K269" s="63">
        <f t="shared" si="83"/>
        <v>8.3333333333333339</v>
      </c>
      <c r="L269" s="52">
        <v>3</v>
      </c>
      <c r="M269" s="52">
        <v>2</v>
      </c>
      <c r="N269" s="52"/>
      <c r="O269" s="63">
        <f t="shared" si="84"/>
        <v>41.666666666666664</v>
      </c>
      <c r="P269" s="52">
        <v>2</v>
      </c>
      <c r="Q269" s="52">
        <v>1</v>
      </c>
      <c r="R269" s="52">
        <v>1</v>
      </c>
      <c r="S269" s="63">
        <f t="shared" si="85"/>
        <v>33.333333333333336</v>
      </c>
      <c r="T269" s="52">
        <v>2</v>
      </c>
      <c r="U269" s="52"/>
      <c r="V269" s="52"/>
      <c r="W269" s="63">
        <f t="shared" si="86"/>
        <v>16.666666666666668</v>
      </c>
      <c r="X269" s="49">
        <f t="shared" si="91"/>
        <v>6.333333333333333</v>
      </c>
      <c r="Y269" s="50">
        <f t="shared" si="92"/>
        <v>50</v>
      </c>
    </row>
    <row r="270" spans="1:25" x14ac:dyDescent="0.35">
      <c r="A270" s="35"/>
      <c r="B270" s="74" t="s">
        <v>133</v>
      </c>
      <c r="C270" s="21" t="s">
        <v>29</v>
      </c>
      <c r="D270" s="8">
        <v>11</v>
      </c>
      <c r="E270" s="8">
        <v>12</v>
      </c>
      <c r="F270" s="10">
        <v>12</v>
      </c>
      <c r="G270" s="76" t="s">
        <v>129</v>
      </c>
      <c r="H270" s="52"/>
      <c r="I270" s="52"/>
      <c r="J270" s="52">
        <v>3</v>
      </c>
      <c r="K270" s="63">
        <f t="shared" si="83"/>
        <v>25</v>
      </c>
      <c r="L270" s="52">
        <v>3</v>
      </c>
      <c r="M270" s="52"/>
      <c r="N270" s="52">
        <v>2</v>
      </c>
      <c r="O270" s="63">
        <f t="shared" si="84"/>
        <v>41.666666666666664</v>
      </c>
      <c r="P270" s="52">
        <v>1</v>
      </c>
      <c r="Q270" s="52">
        <v>1</v>
      </c>
      <c r="R270" s="52"/>
      <c r="S270" s="63">
        <f t="shared" si="85"/>
        <v>16.666666666666668</v>
      </c>
      <c r="T270" s="52">
        <v>2</v>
      </c>
      <c r="U270" s="52"/>
      <c r="V270" s="52"/>
      <c r="W270" s="63">
        <f t="shared" si="86"/>
        <v>16.666666666666668</v>
      </c>
      <c r="X270" s="49">
        <f t="shared" si="91"/>
        <v>5.666666666666667</v>
      </c>
      <c r="Y270" s="50">
        <f t="shared" si="92"/>
        <v>33.333333333333336</v>
      </c>
    </row>
    <row r="271" spans="1:25" x14ac:dyDescent="0.35">
      <c r="A271" s="35"/>
      <c r="B271" s="97"/>
      <c r="C271" s="15"/>
      <c r="D271" s="8"/>
      <c r="E271" s="8"/>
      <c r="F271" s="10">
        <f t="shared" ref="F271:F291" si="93">H271+I271+J271+L271+M271+N271+P271+Q271+R271+T271+U271+V271</f>
        <v>0</v>
      </c>
      <c r="G271" s="97"/>
      <c r="H271" s="37"/>
      <c r="I271" s="37"/>
      <c r="J271" s="37"/>
      <c r="K271" s="63" t="e">
        <f t="shared" si="83"/>
        <v>#DIV/0!</v>
      </c>
      <c r="L271" s="52"/>
      <c r="M271" s="52"/>
      <c r="N271" s="52"/>
      <c r="O271" s="63" t="e">
        <f t="shared" si="84"/>
        <v>#DIV/0!</v>
      </c>
      <c r="P271" s="52"/>
      <c r="Q271" s="52"/>
      <c r="R271" s="52"/>
      <c r="S271" s="63" t="e">
        <f t="shared" si="85"/>
        <v>#DIV/0!</v>
      </c>
      <c r="T271" s="52"/>
      <c r="U271" s="52"/>
      <c r="V271" s="52"/>
      <c r="W271" s="63" t="e">
        <f t="shared" si="86"/>
        <v>#DIV/0!</v>
      </c>
      <c r="X271" s="60">
        <f>X270-X269</f>
        <v>-0.66666666666666607</v>
      </c>
      <c r="Y271" s="60">
        <f>Y270-Y269</f>
        <v>-16.666666666666664</v>
      </c>
    </row>
    <row r="272" spans="1:25" x14ac:dyDescent="0.35">
      <c r="A272" s="35"/>
      <c r="B272" s="73" t="s">
        <v>128</v>
      </c>
      <c r="C272" s="44" t="s">
        <v>48</v>
      </c>
      <c r="D272" s="44">
        <v>6</v>
      </c>
      <c r="E272" s="44">
        <v>22</v>
      </c>
      <c r="F272" s="10">
        <f t="shared" si="93"/>
        <v>19</v>
      </c>
      <c r="G272" s="73" t="s">
        <v>126</v>
      </c>
      <c r="H272" s="62"/>
      <c r="I272" s="62">
        <v>1</v>
      </c>
      <c r="J272" s="62">
        <v>3</v>
      </c>
      <c r="K272" s="63">
        <f t="shared" si="83"/>
        <v>21.05263157894737</v>
      </c>
      <c r="L272" s="62">
        <v>3</v>
      </c>
      <c r="M272" s="62">
        <v>3</v>
      </c>
      <c r="N272" s="62">
        <v>1</v>
      </c>
      <c r="O272" s="63">
        <f t="shared" si="84"/>
        <v>36.842105263157897</v>
      </c>
      <c r="P272" s="62">
        <v>3</v>
      </c>
      <c r="Q272" s="62"/>
      <c r="R272" s="62">
        <v>5</v>
      </c>
      <c r="S272" s="63">
        <f t="shared" si="85"/>
        <v>42.10526315789474</v>
      </c>
      <c r="T272" s="62"/>
      <c r="U272" s="62"/>
      <c r="V272" s="62"/>
      <c r="W272" s="63">
        <f t="shared" si="86"/>
        <v>0</v>
      </c>
      <c r="X272" s="49">
        <f t="shared" ref="X272:X277" si="94">((H272*1)+(I272*2)+(J272*3)+(L272*4)+(M272*5)+(N272*6)+(P272*7)+(Q272*8)+(R272*9)+(T272*10)+(U272*11)+(V272*12))/F272</f>
        <v>5.7894736842105265</v>
      </c>
      <c r="Y272" s="50">
        <f t="shared" ref="Y272:Y277" si="95">S272+W272</f>
        <v>42.10526315789474</v>
      </c>
    </row>
    <row r="273" spans="1:25" x14ac:dyDescent="0.35">
      <c r="A273" s="35"/>
      <c r="B273" s="97" t="s">
        <v>128</v>
      </c>
      <c r="C273" s="8" t="s">
        <v>46</v>
      </c>
      <c r="D273" s="8">
        <v>7</v>
      </c>
      <c r="E273" s="8">
        <v>21</v>
      </c>
      <c r="F273" s="10">
        <f t="shared" si="93"/>
        <v>21</v>
      </c>
      <c r="G273" s="97" t="s">
        <v>126</v>
      </c>
      <c r="H273" s="37">
        <v>1</v>
      </c>
      <c r="I273" s="37"/>
      <c r="J273" s="37">
        <v>4</v>
      </c>
      <c r="K273" s="63">
        <f t="shared" si="83"/>
        <v>23.80952380952381</v>
      </c>
      <c r="L273" s="52">
        <v>2</v>
      </c>
      <c r="M273" s="52">
        <v>3</v>
      </c>
      <c r="N273" s="52">
        <v>2</v>
      </c>
      <c r="O273" s="63">
        <f t="shared" si="84"/>
        <v>33.333333333333336</v>
      </c>
      <c r="P273" s="52">
        <v>3</v>
      </c>
      <c r="Q273" s="52">
        <v>1</v>
      </c>
      <c r="R273" s="52"/>
      <c r="S273" s="63">
        <f t="shared" si="85"/>
        <v>19.047619047619047</v>
      </c>
      <c r="T273" s="52">
        <v>5</v>
      </c>
      <c r="U273" s="52"/>
      <c r="V273" s="52"/>
      <c r="W273" s="63">
        <f t="shared" si="86"/>
        <v>23.80952380952381</v>
      </c>
      <c r="X273" s="49">
        <f t="shared" si="94"/>
        <v>6.0476190476190474</v>
      </c>
      <c r="Y273" s="50">
        <f t="shared" si="95"/>
        <v>42.857142857142861</v>
      </c>
    </row>
    <row r="274" spans="1:25" x14ac:dyDescent="0.35">
      <c r="A274" s="35"/>
      <c r="B274" s="74" t="s">
        <v>128</v>
      </c>
      <c r="C274" s="26" t="s">
        <v>42</v>
      </c>
      <c r="D274" s="26">
        <v>8</v>
      </c>
      <c r="E274" s="26">
        <v>20</v>
      </c>
      <c r="F274" s="10">
        <f t="shared" si="93"/>
        <v>20</v>
      </c>
      <c r="G274" s="74" t="s">
        <v>126</v>
      </c>
      <c r="H274" s="40"/>
      <c r="I274" s="40">
        <v>1</v>
      </c>
      <c r="J274" s="40">
        <v>3</v>
      </c>
      <c r="K274" s="63">
        <f t="shared" si="83"/>
        <v>20</v>
      </c>
      <c r="L274" s="40">
        <v>2</v>
      </c>
      <c r="M274" s="40">
        <v>5</v>
      </c>
      <c r="N274" s="40">
        <v>1</v>
      </c>
      <c r="O274" s="63">
        <f t="shared" si="84"/>
        <v>40</v>
      </c>
      <c r="P274" s="40">
        <v>3</v>
      </c>
      <c r="Q274" s="40"/>
      <c r="R274" s="40">
        <v>4</v>
      </c>
      <c r="S274" s="63">
        <f t="shared" si="85"/>
        <v>35</v>
      </c>
      <c r="T274" s="40">
        <v>1</v>
      </c>
      <c r="U274" s="40"/>
      <c r="V274" s="40"/>
      <c r="W274" s="63">
        <f t="shared" si="86"/>
        <v>5</v>
      </c>
      <c r="X274" s="49">
        <f t="shared" si="94"/>
        <v>5.85</v>
      </c>
      <c r="Y274" s="50">
        <f t="shared" si="95"/>
        <v>40</v>
      </c>
    </row>
    <row r="275" spans="1:25" x14ac:dyDescent="0.35">
      <c r="A275" s="35"/>
      <c r="B275" s="74" t="s">
        <v>128</v>
      </c>
      <c r="C275" s="19" t="s">
        <v>31</v>
      </c>
      <c r="D275" s="8">
        <v>9</v>
      </c>
      <c r="E275" s="8">
        <v>20</v>
      </c>
      <c r="F275" s="10">
        <f t="shared" si="93"/>
        <v>20</v>
      </c>
      <c r="G275" s="105" t="s">
        <v>126</v>
      </c>
      <c r="H275" s="52">
        <v>1</v>
      </c>
      <c r="I275" s="52"/>
      <c r="J275" s="52">
        <v>3</v>
      </c>
      <c r="K275" s="63">
        <f t="shared" si="83"/>
        <v>20</v>
      </c>
      <c r="L275" s="52">
        <v>4</v>
      </c>
      <c r="M275" s="52">
        <v>3</v>
      </c>
      <c r="N275" s="52">
        <v>3</v>
      </c>
      <c r="O275" s="63">
        <f t="shared" si="84"/>
        <v>50</v>
      </c>
      <c r="P275" s="52">
        <v>1</v>
      </c>
      <c r="Q275" s="52"/>
      <c r="R275" s="52">
        <v>3</v>
      </c>
      <c r="S275" s="63">
        <f t="shared" si="85"/>
        <v>20</v>
      </c>
      <c r="T275" s="52">
        <v>2</v>
      </c>
      <c r="U275" s="52"/>
      <c r="V275" s="52"/>
      <c r="W275" s="63">
        <f t="shared" si="86"/>
        <v>10</v>
      </c>
      <c r="X275" s="49">
        <f t="shared" si="94"/>
        <v>5.65</v>
      </c>
      <c r="Y275" s="50">
        <f t="shared" si="95"/>
        <v>30</v>
      </c>
    </row>
    <row r="276" spans="1:25" x14ac:dyDescent="0.35">
      <c r="A276" s="35"/>
      <c r="B276" s="74" t="s">
        <v>128</v>
      </c>
      <c r="C276" s="21" t="s">
        <v>24</v>
      </c>
      <c r="D276" s="8">
        <v>10</v>
      </c>
      <c r="E276" s="8">
        <v>13</v>
      </c>
      <c r="F276" s="10">
        <f t="shared" si="93"/>
        <v>13</v>
      </c>
      <c r="G276" s="76" t="s">
        <v>126</v>
      </c>
      <c r="H276" s="52"/>
      <c r="I276" s="52"/>
      <c r="J276" s="52">
        <v>2</v>
      </c>
      <c r="K276" s="63">
        <f t="shared" si="83"/>
        <v>15.384615384615385</v>
      </c>
      <c r="L276" s="52">
        <v>3</v>
      </c>
      <c r="M276" s="52">
        <v>2</v>
      </c>
      <c r="N276" s="52">
        <v>2</v>
      </c>
      <c r="O276" s="63">
        <f t="shared" si="84"/>
        <v>53.846153846153847</v>
      </c>
      <c r="P276" s="52"/>
      <c r="Q276" s="52"/>
      <c r="R276" s="52">
        <v>3</v>
      </c>
      <c r="S276" s="63">
        <f t="shared" si="85"/>
        <v>23.076923076923077</v>
      </c>
      <c r="T276" s="52">
        <v>1</v>
      </c>
      <c r="U276" s="52"/>
      <c r="V276" s="52"/>
      <c r="W276" s="63">
        <f t="shared" si="86"/>
        <v>7.6923076923076925</v>
      </c>
      <c r="X276" s="49">
        <f t="shared" si="94"/>
        <v>5.9230769230769234</v>
      </c>
      <c r="Y276" s="50">
        <f t="shared" si="95"/>
        <v>30.76923076923077</v>
      </c>
    </row>
    <row r="277" spans="1:25" x14ac:dyDescent="0.35">
      <c r="A277" s="35"/>
      <c r="B277" s="74" t="s">
        <v>128</v>
      </c>
      <c r="C277" s="21" t="s">
        <v>27</v>
      </c>
      <c r="D277" s="8">
        <v>11</v>
      </c>
      <c r="E277" s="8">
        <v>13</v>
      </c>
      <c r="F277" s="10">
        <f t="shared" si="93"/>
        <v>13</v>
      </c>
      <c r="G277" s="76" t="s">
        <v>126</v>
      </c>
      <c r="H277" s="52"/>
      <c r="I277" s="52"/>
      <c r="J277" s="52">
        <v>1</v>
      </c>
      <c r="K277" s="63">
        <f t="shared" si="83"/>
        <v>7.6923076923076925</v>
      </c>
      <c r="L277" s="52">
        <v>3</v>
      </c>
      <c r="M277" s="52">
        <v>2</v>
      </c>
      <c r="N277" s="52">
        <v>2</v>
      </c>
      <c r="O277" s="63">
        <f t="shared" si="84"/>
        <v>53.846153846153847</v>
      </c>
      <c r="P277" s="52">
        <v>1</v>
      </c>
      <c r="Q277" s="52">
        <v>1</v>
      </c>
      <c r="R277" s="52">
        <v>1</v>
      </c>
      <c r="S277" s="63">
        <f t="shared" si="85"/>
        <v>23.076923076923077</v>
      </c>
      <c r="T277" s="52">
        <v>2</v>
      </c>
      <c r="U277" s="52"/>
      <c r="V277" s="52"/>
      <c r="W277" s="63">
        <f t="shared" si="86"/>
        <v>15.384615384615385</v>
      </c>
      <c r="X277" s="49">
        <f t="shared" si="94"/>
        <v>6.2307692307692308</v>
      </c>
      <c r="Y277" s="50">
        <f t="shared" si="95"/>
        <v>38.46153846153846</v>
      </c>
    </row>
    <row r="278" spans="1:25" x14ac:dyDescent="0.35">
      <c r="A278" s="35"/>
      <c r="B278" s="97"/>
      <c r="C278" s="15"/>
      <c r="D278" s="15"/>
      <c r="E278" s="15"/>
      <c r="F278" s="10">
        <f t="shared" si="93"/>
        <v>0</v>
      </c>
      <c r="G278" s="75"/>
      <c r="H278" s="37"/>
      <c r="I278" s="37"/>
      <c r="J278" s="37"/>
      <c r="K278" s="63" t="e">
        <f t="shared" si="83"/>
        <v>#DIV/0!</v>
      </c>
      <c r="L278" s="37"/>
      <c r="M278" s="37"/>
      <c r="N278" s="37"/>
      <c r="O278" s="63" t="e">
        <f t="shared" si="84"/>
        <v>#DIV/0!</v>
      </c>
      <c r="P278" s="37"/>
      <c r="Q278" s="37"/>
      <c r="R278" s="37"/>
      <c r="S278" s="63" t="e">
        <f t="shared" si="85"/>
        <v>#DIV/0!</v>
      </c>
      <c r="T278" s="37"/>
      <c r="U278" s="37"/>
      <c r="V278" s="37"/>
      <c r="W278" s="63" t="e">
        <f t="shared" si="86"/>
        <v>#DIV/0!</v>
      </c>
      <c r="X278" s="60">
        <f>X276-X275</f>
        <v>0.27307692307692299</v>
      </c>
      <c r="Y278" s="60">
        <f>Y276-Y275</f>
        <v>0.76923076923077005</v>
      </c>
    </row>
    <row r="279" spans="1:25" x14ac:dyDescent="0.35">
      <c r="A279" s="35"/>
      <c r="B279" s="73" t="s">
        <v>128</v>
      </c>
      <c r="C279" s="44" t="s">
        <v>48</v>
      </c>
      <c r="D279" s="44">
        <v>7</v>
      </c>
      <c r="E279" s="44">
        <v>25</v>
      </c>
      <c r="F279" s="10">
        <f t="shared" si="93"/>
        <v>23</v>
      </c>
      <c r="G279" s="73" t="s">
        <v>126</v>
      </c>
      <c r="H279" s="62">
        <v>3</v>
      </c>
      <c r="I279" s="62"/>
      <c r="J279" s="62">
        <v>1</v>
      </c>
      <c r="K279" s="63">
        <f t="shared" si="83"/>
        <v>17.391304347826086</v>
      </c>
      <c r="L279" s="62">
        <v>2</v>
      </c>
      <c r="M279" s="62">
        <v>3</v>
      </c>
      <c r="N279" s="62">
        <v>5</v>
      </c>
      <c r="O279" s="63">
        <f t="shared" si="84"/>
        <v>43.478260869565219</v>
      </c>
      <c r="P279" s="62">
        <v>7</v>
      </c>
      <c r="Q279" s="62"/>
      <c r="R279" s="62"/>
      <c r="S279" s="63">
        <f t="shared" si="85"/>
        <v>30.434782608695652</v>
      </c>
      <c r="T279" s="62">
        <v>2</v>
      </c>
      <c r="U279" s="62"/>
      <c r="V279" s="62"/>
      <c r="W279" s="63">
        <f t="shared" si="86"/>
        <v>8.695652173913043</v>
      </c>
      <c r="X279" s="49">
        <f>((H279*1)+(I279*2)+(J279*3)+(L279*4)+(M279*5)+(N279*6)+(P279*7)+(Q279*8)+(R279*9)+(T279*10)+(U279*11)+(V279*12))/F279</f>
        <v>5.5652173913043477</v>
      </c>
      <c r="Y279" s="50">
        <f>S279+W279</f>
        <v>39.130434782608695</v>
      </c>
    </row>
    <row r="280" spans="1:25" x14ac:dyDescent="0.35">
      <c r="A280" s="35"/>
      <c r="B280" s="97" t="s">
        <v>128</v>
      </c>
      <c r="C280" s="8" t="s">
        <v>46</v>
      </c>
      <c r="D280" s="8">
        <v>8</v>
      </c>
      <c r="E280" s="8">
        <v>25</v>
      </c>
      <c r="F280" s="10">
        <f t="shared" si="93"/>
        <v>25</v>
      </c>
      <c r="G280" s="97" t="s">
        <v>126</v>
      </c>
      <c r="H280" s="37">
        <v>2</v>
      </c>
      <c r="I280" s="37">
        <v>1</v>
      </c>
      <c r="J280" s="37">
        <v>2</v>
      </c>
      <c r="K280" s="63">
        <f t="shared" si="83"/>
        <v>20</v>
      </c>
      <c r="L280" s="52">
        <v>1</v>
      </c>
      <c r="M280" s="52">
        <v>3</v>
      </c>
      <c r="N280" s="52">
        <v>3</v>
      </c>
      <c r="O280" s="63">
        <f t="shared" si="84"/>
        <v>28</v>
      </c>
      <c r="P280" s="52">
        <v>6</v>
      </c>
      <c r="Q280" s="52">
        <v>4</v>
      </c>
      <c r="R280" s="52"/>
      <c r="S280" s="63">
        <f t="shared" si="85"/>
        <v>40</v>
      </c>
      <c r="T280" s="52">
        <v>3</v>
      </c>
      <c r="U280" s="52"/>
      <c r="V280" s="52"/>
      <c r="W280" s="63">
        <f t="shared" si="86"/>
        <v>12</v>
      </c>
      <c r="X280" s="53">
        <f>((H280*1)+(I280*2)+(J280*3)+(L280*4)+(M280*5)+(N280*6)+(P280*7)+(Q280*8)+(R280*9)+(T280*10)+(U280*11)+(V280*12))/F280</f>
        <v>6.04</v>
      </c>
      <c r="Y280" s="54">
        <f>S280+W280</f>
        <v>52</v>
      </c>
    </row>
    <row r="281" spans="1:25" x14ac:dyDescent="0.35">
      <c r="A281" s="35"/>
      <c r="B281" s="74" t="s">
        <v>128</v>
      </c>
      <c r="C281" s="26" t="s">
        <v>42</v>
      </c>
      <c r="D281" s="26">
        <v>9</v>
      </c>
      <c r="E281" s="26">
        <v>24</v>
      </c>
      <c r="F281" s="10">
        <f t="shared" si="93"/>
        <v>24</v>
      </c>
      <c r="G281" s="74" t="s">
        <v>126</v>
      </c>
      <c r="H281" s="40">
        <v>2</v>
      </c>
      <c r="I281" s="40">
        <v>1</v>
      </c>
      <c r="J281" s="40">
        <v>1</v>
      </c>
      <c r="K281" s="63">
        <f t="shared" si="83"/>
        <v>16.666666666666668</v>
      </c>
      <c r="L281" s="40">
        <v>3</v>
      </c>
      <c r="M281" s="40">
        <v>2</v>
      </c>
      <c r="N281" s="40">
        <v>3</v>
      </c>
      <c r="O281" s="63">
        <f t="shared" si="84"/>
        <v>33.333333333333336</v>
      </c>
      <c r="P281" s="40">
        <v>6</v>
      </c>
      <c r="Q281" s="40">
        <v>3</v>
      </c>
      <c r="R281" s="40">
        <v>3</v>
      </c>
      <c r="S281" s="63">
        <f t="shared" si="85"/>
        <v>50</v>
      </c>
      <c r="T281" s="40"/>
      <c r="U281" s="40"/>
      <c r="V281" s="40"/>
      <c r="W281" s="63">
        <f t="shared" si="86"/>
        <v>0</v>
      </c>
      <c r="X281" s="29">
        <f>((H281*1)+(I281*2)+(J281*3)+(L281*4)+(M281*5)+(N281*6)+(P281*7)+(Q281*8)+(R281*9)+(T281*10)+(U281*11)+(V281*12))/F281</f>
        <v>5.833333333333333</v>
      </c>
      <c r="Y281" s="30">
        <f>S281+W281</f>
        <v>50</v>
      </c>
    </row>
    <row r="282" spans="1:25" x14ac:dyDescent="0.35">
      <c r="A282" s="35"/>
      <c r="B282" s="74" t="s">
        <v>128</v>
      </c>
      <c r="C282" s="19" t="s">
        <v>31</v>
      </c>
      <c r="D282" s="8">
        <v>10</v>
      </c>
      <c r="E282" s="8">
        <v>15</v>
      </c>
      <c r="F282" s="10">
        <f t="shared" si="93"/>
        <v>15</v>
      </c>
      <c r="G282" s="105" t="s">
        <v>126</v>
      </c>
      <c r="H282" s="52">
        <v>2</v>
      </c>
      <c r="I282" s="52">
        <v>1</v>
      </c>
      <c r="J282" s="52"/>
      <c r="K282" s="63">
        <f t="shared" si="83"/>
        <v>20</v>
      </c>
      <c r="L282" s="52">
        <v>1</v>
      </c>
      <c r="M282" s="52">
        <v>2</v>
      </c>
      <c r="N282" s="52">
        <v>4</v>
      </c>
      <c r="O282" s="63">
        <f t="shared" si="84"/>
        <v>46.666666666666664</v>
      </c>
      <c r="P282" s="52">
        <v>2</v>
      </c>
      <c r="Q282" s="52">
        <v>1</v>
      </c>
      <c r="R282" s="52">
        <v>1</v>
      </c>
      <c r="S282" s="63">
        <f t="shared" si="85"/>
        <v>26.666666666666668</v>
      </c>
      <c r="T282" s="52">
        <v>1</v>
      </c>
      <c r="U282" s="52"/>
      <c r="V282" s="52"/>
      <c r="W282" s="63">
        <f t="shared" si="86"/>
        <v>6.666666666666667</v>
      </c>
      <c r="X282" s="63">
        <f>((H282*1)+(I282*2)+(J282*3)+(L282*4)+(M282*5)+(N282*6)+(P282*7)+(Q282*8)+(R282*9)+(T282*10)+(U282*11)+(V282*12))/F282</f>
        <v>5.5333333333333332</v>
      </c>
      <c r="Y282" s="63">
        <f>S282+W282</f>
        <v>33.333333333333336</v>
      </c>
    </row>
    <row r="283" spans="1:25" x14ac:dyDescent="0.35">
      <c r="A283" s="35"/>
      <c r="B283" s="74" t="s">
        <v>128</v>
      </c>
      <c r="C283" s="21" t="s">
        <v>24</v>
      </c>
      <c r="D283" s="8">
        <v>11</v>
      </c>
      <c r="E283" s="8">
        <v>13</v>
      </c>
      <c r="F283" s="10">
        <f t="shared" si="93"/>
        <v>13</v>
      </c>
      <c r="G283" s="76" t="s">
        <v>126</v>
      </c>
      <c r="H283" s="52"/>
      <c r="I283" s="52">
        <v>1</v>
      </c>
      <c r="J283" s="52"/>
      <c r="K283" s="63">
        <f t="shared" si="83"/>
        <v>7.6923076923076925</v>
      </c>
      <c r="L283" s="52"/>
      <c r="M283" s="52">
        <v>2</v>
      </c>
      <c r="N283" s="52">
        <v>4</v>
      </c>
      <c r="O283" s="63">
        <f t="shared" si="84"/>
        <v>46.153846153846153</v>
      </c>
      <c r="P283" s="52">
        <v>3</v>
      </c>
      <c r="Q283" s="52"/>
      <c r="R283" s="52">
        <v>2</v>
      </c>
      <c r="S283" s="63">
        <f t="shared" si="85"/>
        <v>38.46153846153846</v>
      </c>
      <c r="T283" s="52">
        <v>1</v>
      </c>
      <c r="U283" s="52"/>
      <c r="V283" s="52"/>
      <c r="W283" s="63">
        <f t="shared" si="86"/>
        <v>7.6923076923076925</v>
      </c>
      <c r="X283" s="12">
        <f>((H283*1)+(I283*2)+(J283*3)+(L283*4)+(M283*5)+(N283*6)+(P283*7)+(Q283*8)+(R283*9)+(T283*10)+(U283*11)+(V283*12))/F283</f>
        <v>6.5384615384615383</v>
      </c>
      <c r="Y283" s="12">
        <f>S283+W283</f>
        <v>46.153846153846153</v>
      </c>
    </row>
    <row r="284" spans="1:25" x14ac:dyDescent="0.35">
      <c r="A284" s="35"/>
      <c r="B284" s="97"/>
      <c r="C284" s="15"/>
      <c r="D284" s="15"/>
      <c r="E284" s="15"/>
      <c r="F284" s="10">
        <f t="shared" si="93"/>
        <v>0</v>
      </c>
      <c r="G284" s="75"/>
      <c r="H284" s="37"/>
      <c r="I284" s="37"/>
      <c r="J284" s="37"/>
      <c r="K284" s="63" t="e">
        <f t="shared" ref="K284:K291" si="96">SUM(H284:J284)*100/F284</f>
        <v>#DIV/0!</v>
      </c>
      <c r="L284" s="37"/>
      <c r="M284" s="37"/>
      <c r="N284" s="37"/>
      <c r="O284" s="63" t="e">
        <f t="shared" ref="O284:O291" si="97">SUM(L284:N284)*100/F284</f>
        <v>#DIV/0!</v>
      </c>
      <c r="P284" s="37"/>
      <c r="Q284" s="37"/>
      <c r="R284" s="37"/>
      <c r="S284" s="63" t="e">
        <f t="shared" ref="S284:S291" si="98">SUM(P284:R284)*100/F284</f>
        <v>#DIV/0!</v>
      </c>
      <c r="T284" s="37"/>
      <c r="U284" s="37"/>
      <c r="V284" s="37"/>
      <c r="W284" s="63" t="e">
        <f t="shared" ref="W284:W291" si="99">SUM(T284:V284)*100/F284</f>
        <v>#DIV/0!</v>
      </c>
      <c r="X284" s="60">
        <f>X283-X282</f>
        <v>1.0051282051282051</v>
      </c>
      <c r="Y284" s="60">
        <f>Y283-Y282</f>
        <v>12.820512820512818</v>
      </c>
    </row>
    <row r="285" spans="1:25" x14ac:dyDescent="0.35">
      <c r="A285" s="35"/>
      <c r="B285" s="73" t="s">
        <v>128</v>
      </c>
      <c r="C285" s="44" t="s">
        <v>48</v>
      </c>
      <c r="D285" s="44">
        <v>8</v>
      </c>
      <c r="E285" s="44">
        <v>16</v>
      </c>
      <c r="F285" s="10">
        <f t="shared" si="93"/>
        <v>16</v>
      </c>
      <c r="G285" s="73" t="s">
        <v>126</v>
      </c>
      <c r="H285" s="62"/>
      <c r="I285" s="62">
        <v>2</v>
      </c>
      <c r="J285" s="62">
        <v>2</v>
      </c>
      <c r="K285" s="63">
        <f t="shared" si="96"/>
        <v>25</v>
      </c>
      <c r="L285" s="62">
        <v>1</v>
      </c>
      <c r="M285" s="62"/>
      <c r="N285" s="62">
        <v>3</v>
      </c>
      <c r="O285" s="63">
        <f t="shared" si="97"/>
        <v>25</v>
      </c>
      <c r="P285" s="62">
        <v>1</v>
      </c>
      <c r="Q285" s="62">
        <v>2</v>
      </c>
      <c r="R285" s="62">
        <v>2</v>
      </c>
      <c r="S285" s="63">
        <f t="shared" si="98"/>
        <v>31.25</v>
      </c>
      <c r="T285" s="62">
        <v>2</v>
      </c>
      <c r="U285" s="62">
        <v>1</v>
      </c>
      <c r="V285" s="62"/>
      <c r="W285" s="63">
        <f t="shared" si="99"/>
        <v>18.75</v>
      </c>
      <c r="X285" s="49">
        <f>((H285*1)+(I285*2)+(J285*3)+(L285*4)+(M285*5)+(N285*6)+(P285*7)+(Q285*8)+(R285*9)+(T285*10)+(U285*11)+(V285*12))/F285</f>
        <v>6.5</v>
      </c>
      <c r="Y285" s="50">
        <f>S285+W285</f>
        <v>50</v>
      </c>
    </row>
    <row r="286" spans="1:25" x14ac:dyDescent="0.35">
      <c r="A286" s="35"/>
      <c r="B286" s="97" t="s">
        <v>128</v>
      </c>
      <c r="C286" s="8" t="s">
        <v>46</v>
      </c>
      <c r="D286" s="8">
        <v>9</v>
      </c>
      <c r="E286" s="8">
        <v>17</v>
      </c>
      <c r="F286" s="10">
        <f t="shared" si="93"/>
        <v>17</v>
      </c>
      <c r="G286" s="97" t="s">
        <v>126</v>
      </c>
      <c r="H286" s="37">
        <v>1</v>
      </c>
      <c r="I286" s="37">
        <v>2</v>
      </c>
      <c r="J286" s="37">
        <v>2</v>
      </c>
      <c r="K286" s="63">
        <f t="shared" si="96"/>
        <v>29.411764705882351</v>
      </c>
      <c r="L286" s="52"/>
      <c r="M286" s="52"/>
      <c r="N286" s="52">
        <v>6</v>
      </c>
      <c r="O286" s="63">
        <f t="shared" si="97"/>
        <v>35.294117647058826</v>
      </c>
      <c r="P286" s="52">
        <v>3</v>
      </c>
      <c r="Q286" s="52"/>
      <c r="R286" s="52">
        <v>2</v>
      </c>
      <c r="S286" s="63">
        <f t="shared" si="98"/>
        <v>29.411764705882351</v>
      </c>
      <c r="T286" s="52">
        <v>1</v>
      </c>
      <c r="U286" s="52"/>
      <c r="V286" s="52"/>
      <c r="W286" s="63">
        <f t="shared" si="99"/>
        <v>5.882352941176471</v>
      </c>
      <c r="X286" s="53">
        <f>((H286*1)+(I286*2)+(J286*3)+(L286*4)+(M286*5)+(N286*6)+(P286*7)+(Q286*8)+(R286*9)+(T286*10)+(U286*11)+(V286*12))/F286</f>
        <v>5.6470588235294121</v>
      </c>
      <c r="Y286" s="54">
        <f>S286+W286</f>
        <v>35.294117647058826</v>
      </c>
    </row>
    <row r="287" spans="1:25" x14ac:dyDescent="0.35">
      <c r="A287" s="35"/>
      <c r="B287" s="74" t="s">
        <v>128</v>
      </c>
      <c r="C287" s="26" t="s">
        <v>42</v>
      </c>
      <c r="D287" s="26">
        <v>10</v>
      </c>
      <c r="E287" s="26">
        <v>9</v>
      </c>
      <c r="F287" s="10">
        <f t="shared" si="93"/>
        <v>9</v>
      </c>
      <c r="G287" s="74" t="s">
        <v>126</v>
      </c>
      <c r="H287" s="40"/>
      <c r="I287" s="40">
        <v>1</v>
      </c>
      <c r="J287" s="40">
        <v>1</v>
      </c>
      <c r="K287" s="63">
        <f t="shared" si="96"/>
        <v>22.222222222222221</v>
      </c>
      <c r="L287" s="40"/>
      <c r="M287" s="40"/>
      <c r="N287" s="40">
        <v>4</v>
      </c>
      <c r="O287" s="63">
        <f t="shared" si="97"/>
        <v>44.444444444444443</v>
      </c>
      <c r="P287" s="40">
        <v>2</v>
      </c>
      <c r="Q287" s="40"/>
      <c r="R287" s="40"/>
      <c r="S287" s="63">
        <f t="shared" si="98"/>
        <v>22.222222222222221</v>
      </c>
      <c r="T287" s="40">
        <v>1</v>
      </c>
      <c r="U287" s="40"/>
      <c r="V287" s="40"/>
      <c r="W287" s="63">
        <f t="shared" si="99"/>
        <v>11.111111111111111</v>
      </c>
      <c r="X287" s="29">
        <f>((H287*1)+(I287*2)+(J287*3)+(L287*4)+(M287*5)+(N287*6)+(P287*7)+(Q287*8)+(R287*9)+(T287*10)+(U287*11)+(V287*12))/F287</f>
        <v>5.8888888888888893</v>
      </c>
      <c r="Y287" s="30">
        <f>S287+W287</f>
        <v>33.333333333333329</v>
      </c>
    </row>
    <row r="288" spans="1:25" x14ac:dyDescent="0.35">
      <c r="A288" s="35"/>
      <c r="B288" s="74" t="s">
        <v>128</v>
      </c>
      <c r="C288" s="19" t="s">
        <v>31</v>
      </c>
      <c r="D288" s="8">
        <v>11</v>
      </c>
      <c r="E288" s="8">
        <v>8</v>
      </c>
      <c r="F288" s="10">
        <f t="shared" si="93"/>
        <v>8</v>
      </c>
      <c r="G288" s="105" t="s">
        <v>126</v>
      </c>
      <c r="H288" s="52"/>
      <c r="I288" s="52"/>
      <c r="J288" s="52">
        <v>1</v>
      </c>
      <c r="K288" s="63">
        <f t="shared" si="96"/>
        <v>12.5</v>
      </c>
      <c r="L288" s="52"/>
      <c r="M288" s="52">
        <v>1</v>
      </c>
      <c r="N288" s="52">
        <v>3</v>
      </c>
      <c r="O288" s="63">
        <f t="shared" si="97"/>
        <v>50</v>
      </c>
      <c r="P288" s="52">
        <v>2</v>
      </c>
      <c r="Q288" s="52"/>
      <c r="R288" s="52"/>
      <c r="S288" s="63">
        <f t="shared" si="98"/>
        <v>25</v>
      </c>
      <c r="T288" s="52">
        <v>1</v>
      </c>
      <c r="U288" s="52"/>
      <c r="V288" s="52"/>
      <c r="W288" s="63">
        <f t="shared" si="99"/>
        <v>12.5</v>
      </c>
      <c r="X288" s="63">
        <f>((H288*1)+(I288*2)+(J288*3)+(L288*4)+(M288*5)+(N288*6)+(P288*7)+(Q288*8)+(R288*9)+(T288*10)+(U288*11)+(V288*12))/F288</f>
        <v>6.25</v>
      </c>
      <c r="Y288" s="63">
        <f>S288+W288</f>
        <v>37.5</v>
      </c>
    </row>
    <row r="289" spans="1:25" x14ac:dyDescent="0.35">
      <c r="A289" s="35"/>
      <c r="B289" s="97"/>
      <c r="C289" s="15"/>
      <c r="D289" s="15"/>
      <c r="E289" s="15"/>
      <c r="F289" s="10">
        <f t="shared" si="93"/>
        <v>0</v>
      </c>
      <c r="G289" s="75"/>
      <c r="H289" s="37"/>
      <c r="I289" s="37"/>
      <c r="J289" s="37"/>
      <c r="K289" s="63" t="e">
        <f t="shared" si="96"/>
        <v>#DIV/0!</v>
      </c>
      <c r="L289" s="37"/>
      <c r="M289" s="37"/>
      <c r="N289" s="37"/>
      <c r="O289" s="63" t="e">
        <f t="shared" si="97"/>
        <v>#DIV/0!</v>
      </c>
      <c r="P289" s="37"/>
      <c r="Q289" s="37"/>
      <c r="R289" s="37"/>
      <c r="S289" s="63" t="e">
        <f t="shared" si="98"/>
        <v>#DIV/0!</v>
      </c>
      <c r="T289" s="37"/>
      <c r="U289" s="37"/>
      <c r="V289" s="37"/>
      <c r="W289" s="63" t="e">
        <f t="shared" si="99"/>
        <v>#DIV/0!</v>
      </c>
      <c r="X289" s="60">
        <f>X288-X287</f>
        <v>0.36111111111111072</v>
      </c>
      <c r="Y289" s="60">
        <f>Y288-Y287</f>
        <v>4.1666666666666714</v>
      </c>
    </row>
    <row r="290" spans="1:25" x14ac:dyDescent="0.35">
      <c r="A290" s="35"/>
      <c r="B290" s="97"/>
      <c r="C290" s="19" t="s">
        <v>31</v>
      </c>
      <c r="D290" s="8"/>
      <c r="E290" s="8"/>
      <c r="F290" s="10">
        <f t="shared" si="93"/>
        <v>0</v>
      </c>
      <c r="G290" s="105" t="s">
        <v>126</v>
      </c>
      <c r="H290" s="37"/>
      <c r="I290" s="37"/>
      <c r="J290" s="37"/>
      <c r="K290" s="63" t="e">
        <f t="shared" si="96"/>
        <v>#DIV/0!</v>
      </c>
      <c r="L290" s="52"/>
      <c r="M290" s="52"/>
      <c r="N290" s="52"/>
      <c r="O290" s="63" t="e">
        <f t="shared" si="97"/>
        <v>#DIV/0!</v>
      </c>
      <c r="P290" s="52"/>
      <c r="Q290" s="52"/>
      <c r="R290" s="52"/>
      <c r="S290" s="63" t="e">
        <f t="shared" si="98"/>
        <v>#DIV/0!</v>
      </c>
      <c r="T290" s="52"/>
      <c r="U290" s="52"/>
      <c r="V290" s="52"/>
      <c r="W290" s="63" t="e">
        <f t="shared" si="99"/>
        <v>#DIV/0!</v>
      </c>
      <c r="X290" s="56">
        <f t="shared" ref="X290:Y293" si="100">AVERAGE(X288,X282,X275,X267,X259,X251,X243,X236,X230,X225)</f>
        <v>6.2276276288547452</v>
      </c>
      <c r="Y290" s="56">
        <f t="shared" si="100"/>
        <v>45.277391849188191</v>
      </c>
    </row>
    <row r="291" spans="1:25" x14ac:dyDescent="0.35">
      <c r="A291" s="35"/>
      <c r="B291" s="97"/>
      <c r="C291" s="21" t="s">
        <v>24</v>
      </c>
      <c r="D291" s="8"/>
      <c r="E291" s="8"/>
      <c r="F291" s="10">
        <f t="shared" si="93"/>
        <v>0</v>
      </c>
      <c r="G291" s="76" t="s">
        <v>126</v>
      </c>
      <c r="H291" s="37"/>
      <c r="I291" s="37"/>
      <c r="J291" s="37"/>
      <c r="K291" s="63" t="e">
        <f t="shared" si="96"/>
        <v>#DIV/0!</v>
      </c>
      <c r="L291" s="52"/>
      <c r="M291" s="52"/>
      <c r="N291" s="52"/>
      <c r="O291" s="63" t="e">
        <f t="shared" si="97"/>
        <v>#DIV/0!</v>
      </c>
      <c r="P291" s="52"/>
      <c r="Q291" s="52"/>
      <c r="R291" s="52"/>
      <c r="S291" s="63" t="e">
        <f t="shared" si="98"/>
        <v>#DIV/0!</v>
      </c>
      <c r="T291" s="52"/>
      <c r="U291" s="52"/>
      <c r="V291" s="52"/>
      <c r="W291" s="63" t="e">
        <f t="shared" si="99"/>
        <v>#DIV/0!</v>
      </c>
      <c r="X291" s="56">
        <f t="shared" si="100"/>
        <v>6.0161318569556554</v>
      </c>
      <c r="Y291" s="56">
        <f t="shared" si="100"/>
        <v>47.217217374540027</v>
      </c>
    </row>
    <row r="292" spans="1:25" x14ac:dyDescent="0.35">
      <c r="A292" s="35"/>
      <c r="B292" s="97"/>
      <c r="C292" s="21" t="s">
        <v>27</v>
      </c>
      <c r="D292" s="8"/>
      <c r="E292" s="8"/>
      <c r="F292" s="10"/>
      <c r="G292" s="76" t="s">
        <v>126</v>
      </c>
      <c r="H292" s="37"/>
      <c r="I292" s="37"/>
      <c r="J292" s="37"/>
      <c r="K292" s="63"/>
      <c r="L292" s="52"/>
      <c r="M292" s="52"/>
      <c r="N292" s="52"/>
      <c r="O292" s="63"/>
      <c r="P292" s="52"/>
      <c r="Q292" s="52"/>
      <c r="R292" s="52"/>
      <c r="S292" s="63"/>
      <c r="T292" s="52"/>
      <c r="U292" s="52"/>
      <c r="V292" s="52"/>
      <c r="W292" s="63"/>
      <c r="X292" s="56">
        <f t="shared" si="100"/>
        <v>5.8935415493164349</v>
      </c>
      <c r="Y292" s="56">
        <f t="shared" si="100"/>
        <v>44.929076977560953</v>
      </c>
    </row>
    <row r="293" spans="1:25" x14ac:dyDescent="0.35">
      <c r="A293" s="35"/>
      <c r="B293" s="97"/>
      <c r="C293" s="21" t="s">
        <v>29</v>
      </c>
      <c r="D293" s="8"/>
      <c r="E293" s="8"/>
      <c r="F293" s="10"/>
      <c r="G293" s="76" t="s">
        <v>129</v>
      </c>
      <c r="H293" s="37"/>
      <c r="I293" s="37"/>
      <c r="J293" s="37"/>
      <c r="K293" s="63"/>
      <c r="L293" s="52"/>
      <c r="M293" s="52"/>
      <c r="N293" s="52"/>
      <c r="O293" s="63"/>
      <c r="P293" s="52"/>
      <c r="Q293" s="52"/>
      <c r="R293" s="52"/>
      <c r="S293" s="63"/>
      <c r="T293" s="52"/>
      <c r="U293" s="52"/>
      <c r="V293" s="52"/>
      <c r="W293" s="63"/>
      <c r="X293" s="56">
        <f t="shared" si="100"/>
        <v>5.3528210129560243</v>
      </c>
      <c r="Y293" s="56">
        <f t="shared" si="100"/>
        <v>35.600264247575453</v>
      </c>
    </row>
    <row r="294" spans="1:25" x14ac:dyDescent="0.35">
      <c r="A294" s="35"/>
      <c r="B294" s="97"/>
      <c r="C294" s="15"/>
      <c r="D294" s="8"/>
      <c r="E294" s="8"/>
      <c r="F294" s="10">
        <f>H294+I294+J294+L294+M294+N294+P294+Q294+R294+T294+U294+V294</f>
        <v>0</v>
      </c>
      <c r="G294" s="97"/>
      <c r="H294" s="37"/>
      <c r="I294" s="37"/>
      <c r="J294" s="37"/>
      <c r="K294" s="63" t="e">
        <f>SUM(H294:J294)*100/F294</f>
        <v>#DIV/0!</v>
      </c>
      <c r="L294" s="52"/>
      <c r="M294" s="52"/>
      <c r="N294" s="52"/>
      <c r="O294" s="63" t="e">
        <f>SUM(L294:N294)*100/F294</f>
        <v>#DIV/0!</v>
      </c>
      <c r="P294" s="52"/>
      <c r="Q294" s="52"/>
      <c r="R294" s="52"/>
      <c r="S294" s="63" t="e">
        <f>SUM(P294:R294)*100/F294</f>
        <v>#DIV/0!</v>
      </c>
      <c r="T294" s="52"/>
      <c r="U294" s="52"/>
      <c r="V294" s="52"/>
      <c r="W294" s="63" t="e">
        <f>SUM(T294:V294)*100/F294</f>
        <v>#DIV/0!</v>
      </c>
      <c r="X294" s="60">
        <f>X293-X292</f>
        <v>-0.54072053636041062</v>
      </c>
      <c r="Y294" s="60">
        <f>Y293-Y292</f>
        <v>-9.3288127299855006</v>
      </c>
    </row>
    <row r="295" spans="1:25" x14ac:dyDescent="0.35">
      <c r="A295" s="35"/>
      <c r="B295" s="97" t="s">
        <v>72</v>
      </c>
      <c r="C295" s="21" t="s">
        <v>29</v>
      </c>
      <c r="D295" s="8">
        <v>5</v>
      </c>
      <c r="E295" s="8">
        <v>23</v>
      </c>
      <c r="F295" s="10">
        <v>23</v>
      </c>
      <c r="G295" s="76" t="s">
        <v>134</v>
      </c>
      <c r="H295" s="52"/>
      <c r="I295" s="52">
        <v>3</v>
      </c>
      <c r="J295" s="52">
        <v>5</v>
      </c>
      <c r="K295" s="63">
        <f>SUM(H295:J295)*100/F295</f>
        <v>34.782608695652172</v>
      </c>
      <c r="L295" s="52">
        <v>2</v>
      </c>
      <c r="M295" s="52"/>
      <c r="N295" s="52">
        <v>4</v>
      </c>
      <c r="O295" s="63">
        <f>SUM(L295:N295)*100/F295</f>
        <v>26.086956521739129</v>
      </c>
      <c r="P295" s="52">
        <v>3</v>
      </c>
      <c r="Q295" s="52">
        <v>1</v>
      </c>
      <c r="R295" s="52">
        <v>1</v>
      </c>
      <c r="S295" s="63">
        <f>SUM(P295:R295)*100/F295</f>
        <v>21.739130434782609</v>
      </c>
      <c r="T295" s="52">
        <v>3</v>
      </c>
      <c r="U295" s="52"/>
      <c r="V295" s="52">
        <v>1</v>
      </c>
      <c r="W295" s="63">
        <f>SUM(T295:V295)*100/F295</f>
        <v>17.391304347826086</v>
      </c>
      <c r="X295" s="12">
        <f>((H295*1)+(I295*2)+(J295*3)+(L295*4)+(M295*5)+(N295*6)+(P295*7)+(Q295*8)+(R295*9)+(T295*10)+(U295*11)+(V295*12))/F295</f>
        <v>5.7826086956521738</v>
      </c>
      <c r="Y295" s="12">
        <f>S295+W295</f>
        <v>39.130434782608695</v>
      </c>
    </row>
    <row r="296" spans="1:25" x14ac:dyDescent="0.35">
      <c r="A296" s="35"/>
      <c r="B296" s="97"/>
      <c r="C296" s="21"/>
      <c r="D296" s="8"/>
      <c r="E296" s="8"/>
      <c r="F296" s="10"/>
      <c r="G296" s="76"/>
      <c r="H296" s="52"/>
      <c r="I296" s="52"/>
      <c r="J296" s="52"/>
      <c r="K296" s="63"/>
      <c r="L296" s="52"/>
      <c r="M296" s="52"/>
      <c r="N296" s="52"/>
      <c r="O296" s="63"/>
      <c r="P296" s="52"/>
      <c r="Q296" s="52"/>
      <c r="R296" s="52"/>
      <c r="S296" s="63"/>
      <c r="T296" s="52"/>
      <c r="U296" s="52"/>
      <c r="V296" s="52"/>
      <c r="W296" s="63"/>
      <c r="X296" s="12"/>
      <c r="Y296" s="12"/>
    </row>
    <row r="297" spans="1:25" x14ac:dyDescent="0.35">
      <c r="A297" s="35"/>
      <c r="B297" s="97" t="s">
        <v>72</v>
      </c>
      <c r="C297" s="8" t="s">
        <v>27</v>
      </c>
      <c r="D297" s="8" t="s">
        <v>35</v>
      </c>
      <c r="E297" s="8">
        <v>13</v>
      </c>
      <c r="F297" s="10">
        <f>H297+I297+J297+L297+M297+N297+P297+Q297+R297+T297+U297+V297</f>
        <v>13</v>
      </c>
      <c r="G297" s="97" t="s">
        <v>135</v>
      </c>
      <c r="H297" s="37"/>
      <c r="I297" s="37"/>
      <c r="J297" s="37"/>
      <c r="K297" s="63">
        <f>SUM(H297:J297)*100/F297</f>
        <v>0</v>
      </c>
      <c r="L297" s="52">
        <v>1</v>
      </c>
      <c r="M297" s="52"/>
      <c r="N297" s="52">
        <v>1</v>
      </c>
      <c r="O297" s="63">
        <f>SUM(L297:N297)*100/F297</f>
        <v>15.384615384615385</v>
      </c>
      <c r="P297" s="52">
        <v>3</v>
      </c>
      <c r="Q297" s="52">
        <v>3</v>
      </c>
      <c r="R297" s="52"/>
      <c r="S297" s="63">
        <f>SUM(P297:R297)*100/F297</f>
        <v>46.153846153846153</v>
      </c>
      <c r="T297" s="52">
        <v>2</v>
      </c>
      <c r="U297" s="52">
        <v>3</v>
      </c>
      <c r="V297" s="52"/>
      <c r="W297" s="63">
        <f>SUM(T297:V297)*100/F297</f>
        <v>38.46153846153846</v>
      </c>
      <c r="X297" s="60"/>
      <c r="Y297" s="83"/>
    </row>
    <row r="298" spans="1:25" x14ac:dyDescent="0.35">
      <c r="A298" s="35"/>
      <c r="B298" s="97"/>
      <c r="C298" s="8"/>
      <c r="D298" s="8"/>
      <c r="E298" s="8"/>
      <c r="F298" s="10"/>
      <c r="G298" s="97"/>
      <c r="H298" s="37"/>
      <c r="I298" s="37"/>
      <c r="J298" s="37"/>
      <c r="K298" s="63"/>
      <c r="L298" s="52"/>
      <c r="M298" s="52"/>
      <c r="N298" s="52"/>
      <c r="O298" s="63"/>
      <c r="P298" s="52"/>
      <c r="Q298" s="52"/>
      <c r="R298" s="52"/>
      <c r="S298" s="63"/>
      <c r="T298" s="52"/>
      <c r="U298" s="52"/>
      <c r="V298" s="52"/>
      <c r="W298" s="63"/>
      <c r="X298" s="60"/>
      <c r="Y298" s="83"/>
    </row>
    <row r="299" spans="1:25" x14ac:dyDescent="0.35">
      <c r="A299" s="35"/>
      <c r="B299" s="97" t="s">
        <v>72</v>
      </c>
      <c r="C299" s="8" t="s">
        <v>27</v>
      </c>
      <c r="D299" s="8" t="s">
        <v>39</v>
      </c>
      <c r="E299" s="8">
        <v>15</v>
      </c>
      <c r="F299" s="10">
        <f>H299+I299+J299+L299+M299+N299+P299+Q299+R299+T299+U299+V299</f>
        <v>15</v>
      </c>
      <c r="G299" s="97" t="s">
        <v>135</v>
      </c>
      <c r="H299" s="37"/>
      <c r="I299" s="37"/>
      <c r="J299" s="37"/>
      <c r="K299" s="63">
        <f>SUM(H299:J299)*100/F299</f>
        <v>0</v>
      </c>
      <c r="L299" s="52">
        <v>1</v>
      </c>
      <c r="M299" s="52">
        <v>5</v>
      </c>
      <c r="N299" s="52">
        <v>3</v>
      </c>
      <c r="O299" s="63">
        <f>SUM(L299:N299)*100/F299</f>
        <v>60</v>
      </c>
      <c r="P299" s="52"/>
      <c r="Q299" s="52">
        <v>2</v>
      </c>
      <c r="R299" s="52">
        <v>1</v>
      </c>
      <c r="S299" s="63">
        <f>SUM(P299:R299)*100/F299</f>
        <v>20</v>
      </c>
      <c r="T299" s="52">
        <v>1</v>
      </c>
      <c r="U299" s="52">
        <v>2</v>
      </c>
      <c r="V299" s="52"/>
      <c r="W299" s="63">
        <f>SUM(T299:V299)*100/F299</f>
        <v>20</v>
      </c>
      <c r="X299" s="60"/>
      <c r="Y299" s="83"/>
    </row>
    <row r="300" spans="1:25" x14ac:dyDescent="0.35">
      <c r="A300" s="35"/>
      <c r="B300" s="97"/>
      <c r="C300" s="8"/>
      <c r="D300" s="8"/>
      <c r="E300" s="8"/>
      <c r="F300" s="10"/>
      <c r="G300" s="97"/>
      <c r="H300" s="37"/>
      <c r="I300" s="37"/>
      <c r="J300" s="37"/>
      <c r="K300" s="63"/>
      <c r="L300" s="52"/>
      <c r="M300" s="52"/>
      <c r="N300" s="52"/>
      <c r="O300" s="63"/>
      <c r="P300" s="52"/>
      <c r="Q300" s="52"/>
      <c r="R300" s="52"/>
      <c r="S300" s="63"/>
      <c r="T300" s="52"/>
      <c r="U300" s="52"/>
      <c r="V300" s="52"/>
      <c r="W300" s="63"/>
      <c r="X300" s="60"/>
      <c r="Y300" s="83"/>
    </row>
    <row r="301" spans="1:25" x14ac:dyDescent="0.35">
      <c r="A301" s="35"/>
      <c r="B301" s="75" t="s">
        <v>136</v>
      </c>
      <c r="C301" s="15" t="s">
        <v>46</v>
      </c>
      <c r="D301" s="15">
        <v>5</v>
      </c>
      <c r="E301" s="15">
        <v>23</v>
      </c>
      <c r="F301" s="10">
        <f>H301+I301+J301+L301+M301+N301+P301+Q301+R301+T301+U301+V301</f>
        <v>23</v>
      </c>
      <c r="G301" s="75" t="s">
        <v>135</v>
      </c>
      <c r="H301" s="37">
        <v>1</v>
      </c>
      <c r="I301" s="37">
        <v>2</v>
      </c>
      <c r="J301" s="37">
        <v>1</v>
      </c>
      <c r="K301" s="63">
        <f>SUM(H301:J301)*100/F301</f>
        <v>17.391304347826086</v>
      </c>
      <c r="L301" s="37">
        <v>4</v>
      </c>
      <c r="M301" s="37">
        <v>1</v>
      </c>
      <c r="N301" s="37">
        <v>2</v>
      </c>
      <c r="O301" s="63">
        <f>SUM(L301:N301)*100/F301</f>
        <v>30.434782608695652</v>
      </c>
      <c r="P301" s="37">
        <v>4</v>
      </c>
      <c r="Q301" s="37">
        <v>1</v>
      </c>
      <c r="R301" s="37">
        <v>1</v>
      </c>
      <c r="S301" s="63">
        <f>SUM(P301:R301)*100/F301</f>
        <v>26.086956521739129</v>
      </c>
      <c r="T301" s="37">
        <v>3</v>
      </c>
      <c r="U301" s="37">
        <v>1</v>
      </c>
      <c r="V301" s="37">
        <v>2</v>
      </c>
      <c r="W301" s="63">
        <f>SUM(T301:V301)*100/F301</f>
        <v>26.086956521739129</v>
      </c>
      <c r="X301" s="38">
        <f>((H301*1)+(I301*2)+(J301*3)+(L301*4)+(M301*5)+(N301*6)+(P301*7)+(Q301*8)+(R301*9)+(T301*10)+(U301*11)+(V301*12))/F301</f>
        <v>6.5652173913043477</v>
      </c>
      <c r="Y301" s="39">
        <f>S301+W301</f>
        <v>52.173913043478258</v>
      </c>
    </row>
    <row r="302" spans="1:25" x14ac:dyDescent="0.35">
      <c r="A302" s="35"/>
      <c r="B302" s="75"/>
      <c r="C302" s="15"/>
      <c r="D302" s="15"/>
      <c r="E302" s="15"/>
      <c r="F302" s="10"/>
      <c r="G302" s="75"/>
      <c r="H302" s="37"/>
      <c r="I302" s="37"/>
      <c r="J302" s="37"/>
      <c r="K302" s="63"/>
      <c r="L302" s="37"/>
      <c r="M302" s="37"/>
      <c r="N302" s="37"/>
      <c r="O302" s="63"/>
      <c r="P302" s="37"/>
      <c r="Q302" s="37"/>
      <c r="R302" s="37"/>
      <c r="S302" s="63"/>
      <c r="T302" s="37"/>
      <c r="U302" s="37"/>
      <c r="V302" s="37"/>
      <c r="W302" s="63"/>
      <c r="X302" s="38"/>
      <c r="Y302" s="39"/>
    </row>
    <row r="303" spans="1:25" x14ac:dyDescent="0.35">
      <c r="A303" s="35"/>
      <c r="B303" s="108" t="s">
        <v>137</v>
      </c>
      <c r="C303" s="109" t="s">
        <v>42</v>
      </c>
      <c r="D303" s="109">
        <v>5</v>
      </c>
      <c r="E303" s="109">
        <v>13</v>
      </c>
      <c r="F303" s="10">
        <f>H303+I303+J303+L303+M303+N303+P303+Q303+R303+T303+U303+V303</f>
        <v>13</v>
      </c>
      <c r="G303" s="110" t="s">
        <v>134</v>
      </c>
      <c r="H303" s="111"/>
      <c r="I303" s="111"/>
      <c r="J303" s="111"/>
      <c r="K303" s="63">
        <f>SUM(H303:J303)*100/F303</f>
        <v>0</v>
      </c>
      <c r="L303" s="111"/>
      <c r="M303" s="111">
        <v>2</v>
      </c>
      <c r="N303" s="111">
        <v>2</v>
      </c>
      <c r="O303" s="63">
        <f>SUM(L303:N303)*100/F303</f>
        <v>30.76923076923077</v>
      </c>
      <c r="P303" s="111">
        <v>3</v>
      </c>
      <c r="Q303" s="111">
        <v>1</v>
      </c>
      <c r="R303" s="111">
        <v>1</v>
      </c>
      <c r="S303" s="63">
        <f>SUM(P303:R303)*100/F303</f>
        <v>38.46153846153846</v>
      </c>
      <c r="T303" s="111">
        <v>3</v>
      </c>
      <c r="U303" s="111"/>
      <c r="V303" s="111">
        <v>1</v>
      </c>
      <c r="W303" s="63">
        <f>SUM(T303:V303)*100/F303</f>
        <v>30.76923076923077</v>
      </c>
      <c r="X303" s="112">
        <f>((H303*1)+(I303*2)+(J303*3)+(L303*4)+(M303*5)+(N303*6)+(P303*7)+(Q303*8)+(R303*9)+(T303*10)+(U303*11)+(V303*12))/F303</f>
        <v>7.8461538461538458</v>
      </c>
      <c r="Y303" s="113">
        <f>S303+W303</f>
        <v>69.230769230769226</v>
      </c>
    </row>
    <row r="304" spans="1:25" x14ac:dyDescent="0.35">
      <c r="A304" s="35"/>
      <c r="B304" s="108"/>
      <c r="C304" s="109"/>
      <c r="D304" s="109"/>
      <c r="E304" s="109"/>
      <c r="F304" s="10"/>
      <c r="G304" s="110"/>
      <c r="H304" s="111"/>
      <c r="I304" s="111"/>
      <c r="J304" s="111"/>
      <c r="K304" s="63"/>
      <c r="L304" s="111"/>
      <c r="M304" s="111"/>
      <c r="N304" s="111"/>
      <c r="O304" s="63"/>
      <c r="P304" s="111"/>
      <c r="Q304" s="111"/>
      <c r="R304" s="111"/>
      <c r="S304" s="63"/>
      <c r="T304" s="111"/>
      <c r="U304" s="111"/>
      <c r="V304" s="111"/>
      <c r="W304" s="63"/>
      <c r="X304" s="112"/>
      <c r="Y304" s="113"/>
    </row>
    <row r="305" spans="1:25" x14ac:dyDescent="0.35">
      <c r="A305" s="35"/>
      <c r="B305" s="97" t="s">
        <v>72</v>
      </c>
      <c r="C305" s="19" t="s">
        <v>31</v>
      </c>
      <c r="D305" s="8">
        <v>5</v>
      </c>
      <c r="E305" s="8">
        <v>19</v>
      </c>
      <c r="F305" s="10">
        <f>H305+I305+J305+L305+M305+N305+P305+Q305+R305+T305+U305+V305</f>
        <v>19</v>
      </c>
      <c r="G305" s="105" t="s">
        <v>134</v>
      </c>
      <c r="H305" s="52"/>
      <c r="I305" s="52">
        <v>1</v>
      </c>
      <c r="J305" s="52">
        <v>3</v>
      </c>
      <c r="K305" s="63">
        <f>SUM(H305:J305)*100/F305</f>
        <v>21.05263157894737</v>
      </c>
      <c r="L305" s="52"/>
      <c r="M305" s="52">
        <v>2</v>
      </c>
      <c r="N305" s="52">
        <v>1</v>
      </c>
      <c r="O305" s="63">
        <f>SUM(L305:N305)*100/F305</f>
        <v>15.789473684210526</v>
      </c>
      <c r="P305" s="52">
        <v>2</v>
      </c>
      <c r="Q305" s="52">
        <v>6</v>
      </c>
      <c r="R305" s="52">
        <v>2</v>
      </c>
      <c r="S305" s="63">
        <f>SUM(P305:R305)*100/F305</f>
        <v>52.631578947368418</v>
      </c>
      <c r="T305" s="52">
        <v>2</v>
      </c>
      <c r="U305" s="52"/>
      <c r="V305" s="52"/>
      <c r="W305" s="63">
        <f>SUM(T305:V305)*100/F305</f>
        <v>10.526315789473685</v>
      </c>
      <c r="X305" s="63">
        <f>((H305*1)+(I305*2)+(J305*3)+(L305*4)+(M305*5)+(N305*6)+(P305*7)+(Q305*8)+(R305*9)+(T305*10)+(U305*11)+(V305*12))/F305</f>
        <v>6.6842105263157894</v>
      </c>
      <c r="Y305" s="63">
        <f>S305+W305</f>
        <v>63.157894736842103</v>
      </c>
    </row>
    <row r="306" spans="1:25" x14ac:dyDescent="0.35">
      <c r="A306" s="35"/>
      <c r="B306" s="97"/>
      <c r="C306" s="19"/>
      <c r="D306" s="8"/>
      <c r="E306" s="8"/>
      <c r="F306" s="10"/>
      <c r="G306" s="105"/>
      <c r="H306" s="52"/>
      <c r="I306" s="52"/>
      <c r="J306" s="52"/>
      <c r="K306" s="63"/>
      <c r="L306" s="52"/>
      <c r="M306" s="52"/>
      <c r="N306" s="52"/>
      <c r="O306" s="63"/>
      <c r="P306" s="52"/>
      <c r="Q306" s="52"/>
      <c r="R306" s="52"/>
      <c r="S306" s="63"/>
      <c r="T306" s="52"/>
      <c r="U306" s="52"/>
      <c r="V306" s="52"/>
      <c r="W306" s="63"/>
      <c r="X306" s="63"/>
      <c r="Y306" s="63"/>
    </row>
    <row r="307" spans="1:25" x14ac:dyDescent="0.35">
      <c r="A307" s="35"/>
      <c r="B307" s="97" t="s">
        <v>72</v>
      </c>
      <c r="C307" s="21" t="s">
        <v>24</v>
      </c>
      <c r="D307" s="8">
        <v>5</v>
      </c>
      <c r="E307" s="8">
        <v>19</v>
      </c>
      <c r="F307" s="10">
        <f>H307+I307+J307+L307+M307+N307+P307+Q307+R307+T307+U307+V307</f>
        <v>20</v>
      </c>
      <c r="G307" s="76" t="s">
        <v>134</v>
      </c>
      <c r="H307" s="52"/>
      <c r="I307" s="52"/>
      <c r="J307" s="52"/>
      <c r="K307" s="63">
        <f>SUM(H307:J307)*100/F307</f>
        <v>0</v>
      </c>
      <c r="L307" s="52">
        <v>1</v>
      </c>
      <c r="M307" s="52">
        <v>1</v>
      </c>
      <c r="N307" s="52"/>
      <c r="O307" s="63">
        <f>SUM(L307:N307)*100/F307</f>
        <v>10</v>
      </c>
      <c r="P307" s="52">
        <v>2</v>
      </c>
      <c r="Q307" s="52">
        <v>7</v>
      </c>
      <c r="R307" s="52">
        <v>3</v>
      </c>
      <c r="S307" s="63">
        <f>SUM(P307:R307)*100/F307</f>
        <v>60</v>
      </c>
      <c r="T307" s="52">
        <v>5</v>
      </c>
      <c r="U307" s="52">
        <v>1</v>
      </c>
      <c r="V307" s="52"/>
      <c r="W307" s="63">
        <f>SUM(T307:V307)*100/F307</f>
        <v>30</v>
      </c>
      <c r="X307" s="12">
        <f>((H307*1)+(I307*2)+(J307*3)+(L307*4)+(M307*5)+(N307*6)+(P307*7)+(Q307*8)+(R307*9)+(T307*10)+(U307*11)+(V307*12))/F307</f>
        <v>8.35</v>
      </c>
      <c r="Y307" s="12">
        <f>S307+W307</f>
        <v>90</v>
      </c>
    </row>
    <row r="308" spans="1:25" x14ac:dyDescent="0.35">
      <c r="A308" s="35"/>
      <c r="B308" s="75"/>
      <c r="C308" s="15"/>
      <c r="D308" s="15"/>
      <c r="E308" s="15"/>
      <c r="F308" s="10">
        <f>H308+I308+J308+L308+M308+N308+P308+Q308+R308+T308+U308+V308</f>
        <v>0</v>
      </c>
      <c r="G308" s="75"/>
      <c r="H308" s="37"/>
      <c r="I308" s="37"/>
      <c r="J308" s="37"/>
      <c r="K308" s="63" t="e">
        <f>SUM(H308:J308)*100/F308</f>
        <v>#DIV/0!</v>
      </c>
      <c r="L308" s="37"/>
      <c r="M308" s="37"/>
      <c r="N308" s="37"/>
      <c r="O308" s="63" t="e">
        <f>SUM(L308:N308)*100/F308</f>
        <v>#DIV/0!</v>
      </c>
      <c r="P308" s="37"/>
      <c r="Q308" s="37"/>
      <c r="R308" s="37"/>
      <c r="S308" s="63" t="e">
        <f>SUM(P308:R308)*100/F308</f>
        <v>#DIV/0!</v>
      </c>
      <c r="T308" s="37"/>
      <c r="U308" s="37"/>
      <c r="V308" s="37"/>
      <c r="W308" s="63" t="e">
        <f>SUM(T308:V308)*100/F308</f>
        <v>#DIV/0!</v>
      </c>
      <c r="X308" s="12" t="e">
        <f>((H308*1)+(I308*2)+(J308*3)+(L308*4)+(M308*5)+(N308*6)+(P308*7)+(Q308*8)+(R308*9)+(T308*10)+(U308*11)+(V308*12))/F308</f>
        <v>#DIV/0!</v>
      </c>
      <c r="Y308" s="12" t="e">
        <f>S308+W308</f>
        <v>#DIV/0!</v>
      </c>
    </row>
    <row r="309" spans="1:25" x14ac:dyDescent="0.35">
      <c r="A309" s="35"/>
      <c r="B309" s="75" t="s">
        <v>103</v>
      </c>
      <c r="C309" s="15" t="s">
        <v>29</v>
      </c>
      <c r="D309" s="15">
        <v>7</v>
      </c>
      <c r="E309" s="15">
        <v>19</v>
      </c>
      <c r="F309" s="10">
        <v>19</v>
      </c>
      <c r="G309" s="75" t="s">
        <v>134</v>
      </c>
      <c r="H309" s="37"/>
      <c r="I309" s="37">
        <v>1</v>
      </c>
      <c r="J309" s="37">
        <v>1</v>
      </c>
      <c r="K309" s="63">
        <f>SUM(H309:J309)*100/F309</f>
        <v>10.526315789473685</v>
      </c>
      <c r="L309" s="37"/>
      <c r="M309" s="37">
        <v>3</v>
      </c>
      <c r="N309" s="37">
        <v>6</v>
      </c>
      <c r="O309" s="63">
        <f>SUM(L309:N309)*100/F309</f>
        <v>47.368421052631582</v>
      </c>
      <c r="P309" s="37">
        <v>2</v>
      </c>
      <c r="Q309" s="37">
        <v>4</v>
      </c>
      <c r="R309" s="37"/>
      <c r="S309" s="63">
        <f>SUM(P309:R309)*100/F309</f>
        <v>31.578947368421051</v>
      </c>
      <c r="T309" s="37">
        <v>2</v>
      </c>
      <c r="U309" s="37"/>
      <c r="V309" s="37"/>
      <c r="W309" s="63">
        <f>SUM(T309:V309)*100/F309</f>
        <v>10.526315789473685</v>
      </c>
      <c r="X309" s="12">
        <f>((H309*1)+(I309*2)+(J309*3)+(L309*4)+(M309*5)+(N309*6)+(P309*7)+(Q309*8)+(R309*9)+(T309*10)+(U309*11)+(V309*12))/F309</f>
        <v>6.4210526315789478</v>
      </c>
      <c r="Y309" s="12">
        <f>S309+W309</f>
        <v>42.10526315789474</v>
      </c>
    </row>
    <row r="310" spans="1:25" x14ac:dyDescent="0.35">
      <c r="A310" s="35"/>
      <c r="B310" s="75"/>
      <c r="C310" s="15"/>
      <c r="D310" s="15"/>
      <c r="E310" s="15"/>
      <c r="F310" s="10"/>
      <c r="G310" s="75"/>
      <c r="H310" s="37"/>
      <c r="I310" s="37"/>
      <c r="J310" s="37"/>
      <c r="K310" s="63"/>
      <c r="L310" s="37"/>
      <c r="M310" s="37"/>
      <c r="N310" s="37"/>
      <c r="O310" s="63"/>
      <c r="P310" s="37"/>
      <c r="Q310" s="37"/>
      <c r="R310" s="37"/>
      <c r="S310" s="63"/>
      <c r="T310" s="37"/>
      <c r="U310" s="37"/>
      <c r="V310" s="37"/>
      <c r="W310" s="63"/>
      <c r="X310" s="12"/>
      <c r="Y310" s="12"/>
    </row>
    <row r="311" spans="1:25" x14ac:dyDescent="0.35">
      <c r="A311" s="35"/>
      <c r="B311" s="75" t="s">
        <v>103</v>
      </c>
      <c r="C311" s="15" t="s">
        <v>27</v>
      </c>
      <c r="D311" s="15">
        <v>7</v>
      </c>
      <c r="E311" s="15">
        <v>20</v>
      </c>
      <c r="F311" s="10">
        <f>H311+I311+J311+L311+M311+N311+P311+Q311+R311+T311+U311+V311</f>
        <v>20</v>
      </c>
      <c r="G311" s="75" t="s">
        <v>134</v>
      </c>
      <c r="H311" s="37"/>
      <c r="I311" s="37">
        <v>2</v>
      </c>
      <c r="J311" s="37">
        <v>1</v>
      </c>
      <c r="K311" s="63">
        <f t="shared" ref="K311:K348" si="101">SUM(H311:J311)*100/F311</f>
        <v>15</v>
      </c>
      <c r="L311" s="37"/>
      <c r="M311" s="37">
        <v>4</v>
      </c>
      <c r="N311" s="37">
        <v>3</v>
      </c>
      <c r="O311" s="63">
        <f t="shared" ref="O311:O348" si="102">SUM(L311:N311)*100/F311</f>
        <v>35</v>
      </c>
      <c r="P311" s="37">
        <v>4</v>
      </c>
      <c r="Q311" s="37">
        <v>3</v>
      </c>
      <c r="R311" s="37">
        <v>1</v>
      </c>
      <c r="S311" s="63">
        <f t="shared" ref="S311:S348" si="103">SUM(P311:R311)*100/F311</f>
        <v>40</v>
      </c>
      <c r="T311" s="37">
        <v>2</v>
      </c>
      <c r="U311" s="37"/>
      <c r="V311" s="37"/>
      <c r="W311" s="63">
        <f t="shared" ref="W311:W348" si="104">SUM(T311:V311)*100/F311</f>
        <v>10</v>
      </c>
      <c r="X311" s="12">
        <f>((H311*1)+(I311*2)+(J311*3)+(L311*4)+(M311*5)+(N311*6)+(P311*7)+(Q311*8)+(R311*9)+(T311*10)+(U311*11)+(V311*12))/F311</f>
        <v>6.3</v>
      </c>
      <c r="Y311" s="12">
        <f>S311+W311</f>
        <v>50</v>
      </c>
    </row>
    <row r="312" spans="1:25" x14ac:dyDescent="0.35">
      <c r="A312" s="35"/>
      <c r="B312" s="75" t="s">
        <v>103</v>
      </c>
      <c r="C312" s="15" t="s">
        <v>29</v>
      </c>
      <c r="D312" s="15">
        <v>8</v>
      </c>
      <c r="E312" s="15">
        <v>20</v>
      </c>
      <c r="F312" s="10">
        <v>20</v>
      </c>
      <c r="G312" s="75" t="s">
        <v>134</v>
      </c>
      <c r="H312" s="37"/>
      <c r="I312" s="37">
        <v>3</v>
      </c>
      <c r="J312" s="37">
        <v>1</v>
      </c>
      <c r="K312" s="63">
        <f t="shared" si="101"/>
        <v>20</v>
      </c>
      <c r="L312" s="37">
        <v>3</v>
      </c>
      <c r="M312" s="37">
        <v>2</v>
      </c>
      <c r="N312" s="37">
        <v>4</v>
      </c>
      <c r="O312" s="63">
        <f t="shared" si="102"/>
        <v>45</v>
      </c>
      <c r="P312" s="37">
        <v>4</v>
      </c>
      <c r="Q312" s="37">
        <v>1</v>
      </c>
      <c r="R312" s="37"/>
      <c r="S312" s="63">
        <f t="shared" si="103"/>
        <v>25</v>
      </c>
      <c r="T312" s="37">
        <v>2</v>
      </c>
      <c r="U312" s="37"/>
      <c r="V312" s="37"/>
      <c r="W312" s="63">
        <f t="shared" si="104"/>
        <v>10</v>
      </c>
      <c r="X312" s="12">
        <f>((H312*1)+(I312*2)+(J312*3)+(L312*4)+(M312*5)+(N312*6)+(P312*7)+(Q312*8)+(R312*9)+(T312*10)+(U312*11)+(V312*12))/F312</f>
        <v>5.55</v>
      </c>
      <c r="Y312" s="12">
        <f>S312+W312</f>
        <v>35</v>
      </c>
    </row>
    <row r="313" spans="1:25" x14ac:dyDescent="0.35">
      <c r="A313" s="35"/>
      <c r="B313" s="97"/>
      <c r="C313" s="15"/>
      <c r="D313" s="15"/>
      <c r="E313" s="15"/>
      <c r="F313" s="10">
        <f>H313+I313+J313+L313+M313+N313+P313+Q313+R313+T313+U313+V313</f>
        <v>0</v>
      </c>
      <c r="G313" s="75"/>
      <c r="H313" s="37"/>
      <c r="I313" s="37"/>
      <c r="J313" s="37"/>
      <c r="K313" s="63" t="e">
        <f t="shared" si="101"/>
        <v>#DIV/0!</v>
      </c>
      <c r="L313" s="37"/>
      <c r="M313" s="37"/>
      <c r="N313" s="37"/>
      <c r="O313" s="63" t="e">
        <f t="shared" si="102"/>
        <v>#DIV/0!</v>
      </c>
      <c r="P313" s="37"/>
      <c r="Q313" s="37"/>
      <c r="R313" s="37"/>
      <c r="S313" s="63" t="e">
        <f t="shared" si="103"/>
        <v>#DIV/0!</v>
      </c>
      <c r="T313" s="37"/>
      <c r="U313" s="37"/>
      <c r="V313" s="37"/>
      <c r="W313" s="63" t="e">
        <f t="shared" si="104"/>
        <v>#DIV/0!</v>
      </c>
      <c r="X313" s="60">
        <f>X312-X311</f>
        <v>-0.75</v>
      </c>
      <c r="Y313" s="60">
        <f>Y312-Y311</f>
        <v>-15</v>
      </c>
    </row>
    <row r="314" spans="1:25" x14ac:dyDescent="0.35">
      <c r="A314" s="35"/>
      <c r="B314" s="75" t="s">
        <v>103</v>
      </c>
      <c r="C314" s="21" t="s">
        <v>24</v>
      </c>
      <c r="D314" s="15">
        <v>7</v>
      </c>
      <c r="E314" s="15">
        <v>13</v>
      </c>
      <c r="F314" s="10">
        <f>H314+I314+J314+L314+M314+N314+P314+Q314+R314+T314+U314+V314</f>
        <v>13</v>
      </c>
      <c r="G314" s="76" t="s">
        <v>134</v>
      </c>
      <c r="H314" s="37"/>
      <c r="I314" s="37"/>
      <c r="J314" s="37">
        <v>1</v>
      </c>
      <c r="K314" s="63">
        <f t="shared" si="101"/>
        <v>7.6923076923076925</v>
      </c>
      <c r="L314" s="37">
        <v>2</v>
      </c>
      <c r="M314" s="37">
        <v>2</v>
      </c>
      <c r="N314" s="37">
        <v>2</v>
      </c>
      <c r="O314" s="63">
        <f t="shared" si="102"/>
        <v>46.153846153846153</v>
      </c>
      <c r="P314" s="37">
        <v>2</v>
      </c>
      <c r="Q314" s="37"/>
      <c r="R314" s="37">
        <v>4</v>
      </c>
      <c r="S314" s="63">
        <f t="shared" si="103"/>
        <v>46.153846153846153</v>
      </c>
      <c r="T314" s="37"/>
      <c r="U314" s="37"/>
      <c r="V314" s="37"/>
      <c r="W314" s="63">
        <f t="shared" si="104"/>
        <v>0</v>
      </c>
      <c r="X314" s="12">
        <f>((H314*1)+(I314*2)+(J314*3)+(L314*4)+(M314*5)+(N314*6)+(P314*7)+(Q314*8)+(R314*9)+(T314*10)+(U314*11)+(V314*12))/F314</f>
        <v>6.384615384615385</v>
      </c>
      <c r="Y314" s="12">
        <f>S314+W314</f>
        <v>46.153846153846153</v>
      </c>
    </row>
    <row r="315" spans="1:25" x14ac:dyDescent="0.35">
      <c r="A315" s="35"/>
      <c r="B315" s="75" t="s">
        <v>103</v>
      </c>
      <c r="C315" s="21" t="s">
        <v>27</v>
      </c>
      <c r="D315" s="15">
        <v>8</v>
      </c>
      <c r="E315" s="15">
        <v>14</v>
      </c>
      <c r="F315" s="10">
        <f>H315+I315+J315+L315+M315+N315+P315+Q315+R315+T315+U315+V315</f>
        <v>14</v>
      </c>
      <c r="G315" s="76" t="s">
        <v>135</v>
      </c>
      <c r="H315" s="37">
        <v>1</v>
      </c>
      <c r="I315" s="37"/>
      <c r="J315" s="37">
        <v>2</v>
      </c>
      <c r="K315" s="63">
        <f t="shared" si="101"/>
        <v>21.428571428571427</v>
      </c>
      <c r="L315" s="37">
        <v>3</v>
      </c>
      <c r="M315" s="37">
        <v>1</v>
      </c>
      <c r="N315" s="37">
        <v>1</v>
      </c>
      <c r="O315" s="63">
        <f t="shared" si="102"/>
        <v>35.714285714285715</v>
      </c>
      <c r="P315" s="37">
        <v>1</v>
      </c>
      <c r="Q315" s="37">
        <v>1</v>
      </c>
      <c r="R315" s="37">
        <v>4</v>
      </c>
      <c r="S315" s="63">
        <f t="shared" si="103"/>
        <v>42.857142857142854</v>
      </c>
      <c r="T315" s="37"/>
      <c r="U315" s="37"/>
      <c r="V315" s="37"/>
      <c r="W315" s="63">
        <f t="shared" si="104"/>
        <v>0</v>
      </c>
      <c r="X315" s="12">
        <f>((H315*1)+(I315*2)+(J315*3)+(L315*4)+(M315*5)+(N315*6)+(P315*7)+(Q315*8)+(R315*9)+(T315*10)+(U315*11)+(V315*12))/F315</f>
        <v>5.7857142857142856</v>
      </c>
      <c r="Y315" s="12">
        <f>S315+W315</f>
        <v>42.857142857142854</v>
      </c>
    </row>
    <row r="316" spans="1:25" x14ac:dyDescent="0.35">
      <c r="A316" s="35"/>
      <c r="B316" s="75" t="s">
        <v>103</v>
      </c>
      <c r="C316" s="21" t="s">
        <v>29</v>
      </c>
      <c r="D316" s="15">
        <v>9</v>
      </c>
      <c r="E316" s="15">
        <v>13</v>
      </c>
      <c r="F316" s="10">
        <v>13</v>
      </c>
      <c r="G316" s="76" t="s">
        <v>135</v>
      </c>
      <c r="H316" s="37">
        <v>1</v>
      </c>
      <c r="I316" s="37">
        <v>2</v>
      </c>
      <c r="J316" s="37">
        <v>1</v>
      </c>
      <c r="K316" s="63">
        <f t="shared" si="101"/>
        <v>30.76923076923077</v>
      </c>
      <c r="L316" s="37">
        <v>2</v>
      </c>
      <c r="M316" s="37"/>
      <c r="N316" s="37">
        <v>1</v>
      </c>
      <c r="O316" s="63">
        <f t="shared" si="102"/>
        <v>23.076923076923077</v>
      </c>
      <c r="P316" s="37">
        <v>1</v>
      </c>
      <c r="Q316" s="37">
        <v>4</v>
      </c>
      <c r="R316" s="37"/>
      <c r="S316" s="63">
        <f t="shared" si="103"/>
        <v>38.46153846153846</v>
      </c>
      <c r="T316" s="37">
        <v>1</v>
      </c>
      <c r="U316" s="37"/>
      <c r="V316" s="37"/>
      <c r="W316" s="63">
        <f t="shared" si="104"/>
        <v>7.6923076923076925</v>
      </c>
      <c r="X316" s="12">
        <f>((H316*1)+(I316*2)+(J316*3)+(L316*4)+(M316*5)+(N316*6)+(P316*7)+(Q316*8)+(R316*9)+(T316*10)+(U316*11)+(V316*12))/F316</f>
        <v>5.4615384615384617</v>
      </c>
      <c r="Y316" s="12">
        <f>S316+W316</f>
        <v>46.153846153846153</v>
      </c>
    </row>
    <row r="317" spans="1:25" x14ac:dyDescent="0.35">
      <c r="A317" s="35"/>
      <c r="B317" s="97"/>
      <c r="C317" s="15"/>
      <c r="D317" s="15"/>
      <c r="E317" s="15"/>
      <c r="F317" s="10">
        <f>H317+I317+J317+L317+M317+N317+P317+Q317+R317+T317+U317+V317</f>
        <v>0</v>
      </c>
      <c r="G317" s="75"/>
      <c r="H317" s="37"/>
      <c r="I317" s="37"/>
      <c r="J317" s="37"/>
      <c r="K317" s="63" t="e">
        <f t="shared" si="101"/>
        <v>#DIV/0!</v>
      </c>
      <c r="L317" s="37"/>
      <c r="M317" s="37"/>
      <c r="N317" s="37"/>
      <c r="O317" s="63" t="e">
        <f t="shared" si="102"/>
        <v>#DIV/0!</v>
      </c>
      <c r="P317" s="37"/>
      <c r="Q317" s="37"/>
      <c r="R317" s="37"/>
      <c r="S317" s="63" t="e">
        <f t="shared" si="103"/>
        <v>#DIV/0!</v>
      </c>
      <c r="T317" s="37"/>
      <c r="U317" s="37"/>
      <c r="V317" s="37"/>
      <c r="W317" s="63" t="e">
        <f t="shared" si="104"/>
        <v>#DIV/0!</v>
      </c>
      <c r="X317" s="60">
        <f>X316-X315</f>
        <v>-0.32417582417582391</v>
      </c>
      <c r="Y317" s="60">
        <f>Y316-Y315</f>
        <v>3.2967032967032992</v>
      </c>
    </row>
    <row r="318" spans="1:25" x14ac:dyDescent="0.35">
      <c r="A318" s="35"/>
      <c r="B318" s="97" t="s">
        <v>103</v>
      </c>
      <c r="C318" s="19" t="s">
        <v>31</v>
      </c>
      <c r="D318" s="8">
        <v>7</v>
      </c>
      <c r="E318" s="8">
        <v>23</v>
      </c>
      <c r="F318" s="10">
        <f>H318+I318+J318+L318+M318+N318+P318+Q318+R318+T318+U318+V318</f>
        <v>23</v>
      </c>
      <c r="G318" s="105" t="s">
        <v>134</v>
      </c>
      <c r="H318" s="52"/>
      <c r="I318" s="52">
        <v>2</v>
      </c>
      <c r="J318" s="52">
        <v>3</v>
      </c>
      <c r="K318" s="63">
        <f t="shared" si="101"/>
        <v>21.739130434782609</v>
      </c>
      <c r="L318" s="52">
        <v>2</v>
      </c>
      <c r="M318" s="52">
        <v>6</v>
      </c>
      <c r="N318" s="52">
        <v>1</v>
      </c>
      <c r="O318" s="63">
        <f t="shared" si="102"/>
        <v>39.130434782608695</v>
      </c>
      <c r="P318" s="52">
        <v>1</v>
      </c>
      <c r="Q318" s="52">
        <v>2</v>
      </c>
      <c r="R318" s="52">
        <v>4</v>
      </c>
      <c r="S318" s="63">
        <f t="shared" si="103"/>
        <v>30.434782608695652</v>
      </c>
      <c r="T318" s="52">
        <v>2</v>
      </c>
      <c r="U318" s="52"/>
      <c r="V318" s="52"/>
      <c r="W318" s="63">
        <f t="shared" si="104"/>
        <v>8.695652173913043</v>
      </c>
      <c r="X318" s="12">
        <f>((H318*1)+(I318*2)+(J318*3)+(L318*4)+(M318*5)+(N318*6)+(P318*7)+(Q318*8)+(R318*9)+(T318*10)+(U318*11)+(V318*12))/F318</f>
        <v>5.9130434782608692</v>
      </c>
      <c r="Y318" s="12">
        <f>S318+W318</f>
        <v>39.130434782608695</v>
      </c>
    </row>
    <row r="319" spans="1:25" x14ac:dyDescent="0.35">
      <c r="A319" s="35"/>
      <c r="B319" s="97" t="s">
        <v>103</v>
      </c>
      <c r="C319" s="21" t="s">
        <v>24</v>
      </c>
      <c r="D319" s="8">
        <v>8</v>
      </c>
      <c r="E319" s="8">
        <v>23</v>
      </c>
      <c r="F319" s="10">
        <f>H319+I319+J319+L319+M319+N319+P319+Q319+R319+T319+U319+V319</f>
        <v>23</v>
      </c>
      <c r="G319" s="76" t="s">
        <v>134</v>
      </c>
      <c r="H319" s="52"/>
      <c r="I319" s="52">
        <v>1</v>
      </c>
      <c r="J319" s="52">
        <v>4</v>
      </c>
      <c r="K319" s="63">
        <f t="shared" si="101"/>
        <v>21.739130434782609</v>
      </c>
      <c r="L319" s="52">
        <v>3</v>
      </c>
      <c r="M319" s="52">
        <v>1</v>
      </c>
      <c r="N319" s="52">
        <v>4</v>
      </c>
      <c r="O319" s="63">
        <f t="shared" si="102"/>
        <v>34.782608695652172</v>
      </c>
      <c r="P319" s="52">
        <v>5</v>
      </c>
      <c r="Q319" s="52">
        <v>1</v>
      </c>
      <c r="R319" s="52">
        <v>3</v>
      </c>
      <c r="S319" s="63">
        <f t="shared" si="103"/>
        <v>39.130434782608695</v>
      </c>
      <c r="T319" s="52">
        <v>1</v>
      </c>
      <c r="U319" s="52"/>
      <c r="V319" s="52"/>
      <c r="W319" s="63">
        <f t="shared" si="104"/>
        <v>4.3478260869565215</v>
      </c>
      <c r="X319" s="12">
        <f>((H319*1)+(I319*2)+(J319*3)+(L319*4)+(M319*5)+(N319*6)+(P319*7)+(Q319*8)+(R319*9)+(T319*10)+(U319*11)+(V319*12))/F319</f>
        <v>5.8695652173913047</v>
      </c>
      <c r="Y319" s="12">
        <f>S319+W319</f>
        <v>43.478260869565219</v>
      </c>
    </row>
    <row r="320" spans="1:25" x14ac:dyDescent="0.35">
      <c r="A320" s="35"/>
      <c r="B320" s="97" t="s">
        <v>103</v>
      </c>
      <c r="C320" s="21" t="s">
        <v>27</v>
      </c>
      <c r="D320" s="8">
        <v>9</v>
      </c>
      <c r="E320" s="8">
        <v>23</v>
      </c>
      <c r="F320" s="10">
        <f>H320+I320+J320+L320+M320+N320+P320+Q320+R320+T320+U320+V320</f>
        <v>23</v>
      </c>
      <c r="G320" s="76" t="s">
        <v>135</v>
      </c>
      <c r="H320" s="52"/>
      <c r="I320" s="52">
        <v>3</v>
      </c>
      <c r="J320" s="52">
        <v>2</v>
      </c>
      <c r="K320" s="63">
        <f t="shared" si="101"/>
        <v>21.739130434782609</v>
      </c>
      <c r="L320" s="52">
        <v>8</v>
      </c>
      <c r="M320" s="52">
        <v>1</v>
      </c>
      <c r="N320" s="52">
        <v>2</v>
      </c>
      <c r="O320" s="63">
        <f t="shared" si="102"/>
        <v>47.826086956521742</v>
      </c>
      <c r="P320" s="52">
        <v>4</v>
      </c>
      <c r="Q320" s="52">
        <v>1</v>
      </c>
      <c r="R320" s="52">
        <v>1</v>
      </c>
      <c r="S320" s="63">
        <f t="shared" si="103"/>
        <v>26.086956521739129</v>
      </c>
      <c r="T320" s="52">
        <v>1</v>
      </c>
      <c r="U320" s="52"/>
      <c r="V320" s="52"/>
      <c r="W320" s="63">
        <f t="shared" si="104"/>
        <v>4.3478260869565215</v>
      </c>
      <c r="X320" s="12">
        <f>((H320*1)+(I320*2)+(J320*3)+(L320*4)+(M320*5)+(N320*6)+(P320*7)+(Q320*8)+(R320*9)+(T320*10)+(U320*11)+(V320*12))/F320</f>
        <v>5.0434782608695654</v>
      </c>
      <c r="Y320" s="12">
        <f>S320+W320</f>
        <v>30.434782608695649</v>
      </c>
    </row>
    <row r="321" spans="1:25" x14ac:dyDescent="0.35">
      <c r="A321" s="35"/>
      <c r="B321" s="97" t="s">
        <v>103</v>
      </c>
      <c r="C321" s="21" t="s">
        <v>29</v>
      </c>
      <c r="D321" s="8">
        <v>10</v>
      </c>
      <c r="E321" s="8">
        <v>12</v>
      </c>
      <c r="F321" s="10">
        <v>12</v>
      </c>
      <c r="G321" s="76" t="s">
        <v>134</v>
      </c>
      <c r="H321" s="52"/>
      <c r="I321" s="52">
        <v>1</v>
      </c>
      <c r="J321" s="52"/>
      <c r="K321" s="63">
        <f t="shared" si="101"/>
        <v>8.3333333333333339</v>
      </c>
      <c r="L321" s="52">
        <v>5</v>
      </c>
      <c r="M321" s="52">
        <v>2</v>
      </c>
      <c r="N321" s="52">
        <v>1</v>
      </c>
      <c r="O321" s="63">
        <f t="shared" si="102"/>
        <v>66.666666666666671</v>
      </c>
      <c r="P321" s="52">
        <v>2</v>
      </c>
      <c r="Q321" s="52"/>
      <c r="R321" s="52">
        <v>1</v>
      </c>
      <c r="S321" s="63">
        <f t="shared" si="103"/>
        <v>25</v>
      </c>
      <c r="T321" s="52"/>
      <c r="U321" s="52"/>
      <c r="V321" s="52"/>
      <c r="W321" s="63">
        <f t="shared" si="104"/>
        <v>0</v>
      </c>
      <c r="X321" s="12">
        <f>((H321*1)+(I321*2)+(J321*3)+(L321*4)+(M321*5)+(N321*6)+(P321*7)+(Q321*8)+(R321*9)+(T321*10)+(U321*11)+(V321*12))/F321</f>
        <v>5.083333333333333</v>
      </c>
      <c r="Y321" s="12">
        <f>S321+W321</f>
        <v>25</v>
      </c>
    </row>
    <row r="322" spans="1:25" x14ac:dyDescent="0.35">
      <c r="A322" s="35"/>
      <c r="B322" s="97"/>
      <c r="C322" s="15"/>
      <c r="D322" s="15"/>
      <c r="E322" s="15"/>
      <c r="F322" s="10">
        <f>H322+I322+J322+L322+M322+N322+P322+Q322+R322+T322+U322+V322</f>
        <v>0</v>
      </c>
      <c r="G322" s="75"/>
      <c r="H322" s="37"/>
      <c r="I322" s="37"/>
      <c r="J322" s="37"/>
      <c r="K322" s="63" t="e">
        <f t="shared" si="101"/>
        <v>#DIV/0!</v>
      </c>
      <c r="L322" s="37"/>
      <c r="M322" s="37"/>
      <c r="N322" s="37"/>
      <c r="O322" s="63" t="e">
        <f t="shared" si="102"/>
        <v>#DIV/0!</v>
      </c>
      <c r="P322" s="37"/>
      <c r="Q322" s="37"/>
      <c r="R322" s="37"/>
      <c r="S322" s="63" t="e">
        <f t="shared" si="103"/>
        <v>#DIV/0!</v>
      </c>
      <c r="T322" s="37"/>
      <c r="U322" s="37"/>
      <c r="V322" s="37"/>
      <c r="W322" s="63" t="e">
        <f t="shared" si="104"/>
        <v>#DIV/0!</v>
      </c>
      <c r="X322" s="60">
        <f>X321-X320</f>
        <v>3.9855072463767627E-2</v>
      </c>
      <c r="Y322" s="60">
        <f>Y321-Y320</f>
        <v>-5.4347826086956488</v>
      </c>
    </row>
    <row r="323" spans="1:25" x14ac:dyDescent="0.35">
      <c r="A323" s="35"/>
      <c r="B323" s="27" t="s">
        <v>103</v>
      </c>
      <c r="C323" s="26" t="s">
        <v>42</v>
      </c>
      <c r="D323" s="26">
        <v>7</v>
      </c>
      <c r="E323" s="26">
        <v>20</v>
      </c>
      <c r="F323" s="10">
        <f>H323+I323+J323+L323+M323+N323+P323+Q323+R323+T323+U323+V323</f>
        <v>20</v>
      </c>
      <c r="G323" s="74" t="s">
        <v>134</v>
      </c>
      <c r="H323" s="40">
        <v>1</v>
      </c>
      <c r="I323" s="40">
        <v>1</v>
      </c>
      <c r="J323" s="40">
        <v>1</v>
      </c>
      <c r="K323" s="63">
        <f t="shared" si="101"/>
        <v>15</v>
      </c>
      <c r="L323" s="40">
        <v>2</v>
      </c>
      <c r="M323" s="40">
        <v>5</v>
      </c>
      <c r="N323" s="40">
        <v>1</v>
      </c>
      <c r="O323" s="63">
        <f t="shared" si="102"/>
        <v>40</v>
      </c>
      <c r="P323" s="40">
        <v>1</v>
      </c>
      <c r="Q323" s="40">
        <v>3</v>
      </c>
      <c r="R323" s="40">
        <v>2</v>
      </c>
      <c r="S323" s="63">
        <f t="shared" si="103"/>
        <v>30</v>
      </c>
      <c r="T323" s="40">
        <v>3</v>
      </c>
      <c r="U323" s="40"/>
      <c r="V323" s="40"/>
      <c r="W323" s="63">
        <f t="shared" si="104"/>
        <v>15</v>
      </c>
      <c r="X323" s="29">
        <f>((H323*1)+(I323*2)+(J323*3)+(L323*4)+(M323*5)+(N323*6)+(P323*7)+(Q323*8)+(R323*9)+(T323*10)+(U323*11)+(V323*12))/F323</f>
        <v>6.2</v>
      </c>
      <c r="Y323" s="29">
        <f>S323+W323</f>
        <v>45</v>
      </c>
    </row>
    <row r="324" spans="1:25" x14ac:dyDescent="0.35">
      <c r="A324" s="35"/>
      <c r="B324" s="27" t="s">
        <v>103</v>
      </c>
      <c r="C324" s="19" t="s">
        <v>31</v>
      </c>
      <c r="D324" s="8">
        <v>8</v>
      </c>
      <c r="E324" s="8">
        <v>20</v>
      </c>
      <c r="F324" s="10">
        <f>H324+I324+J324+L324+M324+N324+P324+Q324+R324+T324+U324+V324</f>
        <v>20</v>
      </c>
      <c r="G324" s="105" t="s">
        <v>134</v>
      </c>
      <c r="H324" s="52"/>
      <c r="I324" s="52">
        <v>1</v>
      </c>
      <c r="J324" s="52">
        <v>2</v>
      </c>
      <c r="K324" s="63">
        <f t="shared" si="101"/>
        <v>15</v>
      </c>
      <c r="L324" s="52">
        <v>2</v>
      </c>
      <c r="M324" s="52">
        <v>2</v>
      </c>
      <c r="N324" s="52">
        <v>3</v>
      </c>
      <c r="O324" s="63">
        <f t="shared" si="102"/>
        <v>35</v>
      </c>
      <c r="P324" s="52">
        <v>1</v>
      </c>
      <c r="Q324" s="52">
        <v>5</v>
      </c>
      <c r="R324" s="52">
        <v>4</v>
      </c>
      <c r="S324" s="63">
        <f t="shared" si="103"/>
        <v>50</v>
      </c>
      <c r="T324" s="52"/>
      <c r="U324" s="52"/>
      <c r="V324" s="52"/>
      <c r="W324" s="63">
        <f t="shared" si="104"/>
        <v>0</v>
      </c>
      <c r="X324" s="63">
        <f>((H324*1)+(I324*2)+(J324*3)+(L324*4)+(M324*5)+(N324*6)+(P324*7)+(Q324*8)+(R324*9)+(T324*10)+(U324*11)+(V324*12))/F324</f>
        <v>6.35</v>
      </c>
      <c r="Y324" s="63">
        <f>S324+W324</f>
        <v>50</v>
      </c>
    </row>
    <row r="325" spans="1:25" x14ac:dyDescent="0.35">
      <c r="A325" s="35"/>
      <c r="B325" s="27" t="s">
        <v>103</v>
      </c>
      <c r="C325" s="21" t="s">
        <v>24</v>
      </c>
      <c r="D325" s="8">
        <v>9</v>
      </c>
      <c r="E325" s="8">
        <v>20</v>
      </c>
      <c r="F325" s="10">
        <f>H325+I325+J325+L325+M325+N325+P325+Q325+R325+T325+U325+V325</f>
        <v>20</v>
      </c>
      <c r="G325" s="76" t="s">
        <v>134</v>
      </c>
      <c r="H325" s="52">
        <v>1</v>
      </c>
      <c r="I325" s="52"/>
      <c r="J325" s="52">
        <v>1</v>
      </c>
      <c r="K325" s="63">
        <f t="shared" si="101"/>
        <v>10</v>
      </c>
      <c r="L325" s="52">
        <v>5</v>
      </c>
      <c r="M325" s="52">
        <v>5</v>
      </c>
      <c r="N325" s="52">
        <v>3</v>
      </c>
      <c r="O325" s="63">
        <f t="shared" si="102"/>
        <v>65</v>
      </c>
      <c r="P325" s="52">
        <v>1</v>
      </c>
      <c r="Q325" s="52">
        <v>2</v>
      </c>
      <c r="R325" s="52">
        <v>2</v>
      </c>
      <c r="S325" s="63">
        <f t="shared" si="103"/>
        <v>25</v>
      </c>
      <c r="T325" s="52"/>
      <c r="U325" s="52"/>
      <c r="V325" s="52"/>
      <c r="W325" s="63">
        <f t="shared" si="104"/>
        <v>0</v>
      </c>
      <c r="X325" s="12">
        <f>((H325*1)+(I325*2)+(J325*3)+(L325*4)+(M325*5)+(N325*6)+(P325*7)+(Q325*8)+(R325*9)+(T325*10)+(U325*11)+(V325*12))/F325</f>
        <v>5.4</v>
      </c>
      <c r="Y325" s="12">
        <f>S325+W325</f>
        <v>25</v>
      </c>
    </row>
    <row r="326" spans="1:25" x14ac:dyDescent="0.35">
      <c r="A326" s="35"/>
      <c r="B326" s="27" t="s">
        <v>103</v>
      </c>
      <c r="C326" s="21" t="s">
        <v>27</v>
      </c>
      <c r="D326" s="8">
        <v>10</v>
      </c>
      <c r="E326" s="8">
        <v>12</v>
      </c>
      <c r="F326" s="10">
        <f>H326+I326+J326+L326+M326+N326+P326+Q326+R326+T326+U326+V326</f>
        <v>12</v>
      </c>
      <c r="G326" s="76" t="s">
        <v>134</v>
      </c>
      <c r="H326" s="52"/>
      <c r="I326" s="52"/>
      <c r="J326" s="52"/>
      <c r="K326" s="63">
        <f t="shared" si="101"/>
        <v>0</v>
      </c>
      <c r="L326" s="52">
        <v>1</v>
      </c>
      <c r="M326" s="52">
        <v>6</v>
      </c>
      <c r="N326" s="52"/>
      <c r="O326" s="63">
        <f t="shared" si="102"/>
        <v>58.333333333333336</v>
      </c>
      <c r="P326" s="52">
        <v>2</v>
      </c>
      <c r="Q326" s="52">
        <v>3</v>
      </c>
      <c r="R326" s="52"/>
      <c r="S326" s="63">
        <f t="shared" si="103"/>
        <v>41.666666666666664</v>
      </c>
      <c r="T326" s="52"/>
      <c r="U326" s="52"/>
      <c r="V326" s="52"/>
      <c r="W326" s="63">
        <f t="shared" si="104"/>
        <v>0</v>
      </c>
      <c r="X326" s="12">
        <f>((H326*1)+(I326*2)+(J326*3)+(L326*4)+(M326*5)+(N326*6)+(P326*7)+(Q326*8)+(R326*9)+(T326*10)+(U326*11)+(V326*12))/F326</f>
        <v>6</v>
      </c>
      <c r="Y326" s="12">
        <f>S326+W326</f>
        <v>41.666666666666664</v>
      </c>
    </row>
    <row r="327" spans="1:25" x14ac:dyDescent="0.35">
      <c r="A327" s="35"/>
      <c r="B327" s="27" t="s">
        <v>103</v>
      </c>
      <c r="C327" s="21" t="s">
        <v>29</v>
      </c>
      <c r="D327" s="8">
        <v>11</v>
      </c>
      <c r="E327" s="8">
        <v>12</v>
      </c>
      <c r="F327" s="10">
        <v>12</v>
      </c>
      <c r="G327" s="76" t="s">
        <v>134</v>
      </c>
      <c r="H327" s="52"/>
      <c r="I327" s="52"/>
      <c r="J327" s="52">
        <v>1</v>
      </c>
      <c r="K327" s="63">
        <f t="shared" si="101"/>
        <v>8.3333333333333339</v>
      </c>
      <c r="L327" s="52">
        <v>2</v>
      </c>
      <c r="M327" s="52">
        <v>2</v>
      </c>
      <c r="N327" s="52">
        <v>1</v>
      </c>
      <c r="O327" s="63">
        <f t="shared" si="102"/>
        <v>41.666666666666664</v>
      </c>
      <c r="P327" s="52">
        <v>2</v>
      </c>
      <c r="Q327" s="52">
        <v>2</v>
      </c>
      <c r="R327" s="52">
        <v>2</v>
      </c>
      <c r="S327" s="63">
        <f t="shared" si="103"/>
        <v>50</v>
      </c>
      <c r="T327" s="52"/>
      <c r="U327" s="52"/>
      <c r="V327" s="52"/>
      <c r="W327" s="63">
        <f t="shared" si="104"/>
        <v>0</v>
      </c>
      <c r="X327" s="12">
        <f>((H327*1)+(I327*2)+(J327*3)+(L327*4)+(M327*5)+(N327*6)+(P327*7)+(Q327*8)+(R327*9)+(T327*10)+(U327*11)+(V327*12))/F327</f>
        <v>6.25</v>
      </c>
      <c r="Y327" s="12">
        <f>S327+W327</f>
        <v>50</v>
      </c>
    </row>
    <row r="328" spans="1:25" x14ac:dyDescent="0.35">
      <c r="A328" s="35"/>
      <c r="B328" s="97"/>
      <c r="C328" s="15"/>
      <c r="D328" s="15"/>
      <c r="E328" s="15"/>
      <c r="F328" s="10">
        <f t="shared" ref="F328:F348" si="105">H328+I328+J328+L328+M328+N328+P328+Q328+R328+T328+U328+V328</f>
        <v>0</v>
      </c>
      <c r="G328" s="75"/>
      <c r="H328" s="37"/>
      <c r="I328" s="37"/>
      <c r="J328" s="37"/>
      <c r="K328" s="63" t="e">
        <f t="shared" si="101"/>
        <v>#DIV/0!</v>
      </c>
      <c r="L328" s="37"/>
      <c r="M328" s="37"/>
      <c r="N328" s="37"/>
      <c r="O328" s="63" t="e">
        <f t="shared" si="102"/>
        <v>#DIV/0!</v>
      </c>
      <c r="P328" s="37"/>
      <c r="Q328" s="37"/>
      <c r="R328" s="37"/>
      <c r="S328" s="63" t="e">
        <f t="shared" si="103"/>
        <v>#DIV/0!</v>
      </c>
      <c r="T328" s="37"/>
      <c r="U328" s="37"/>
      <c r="V328" s="37"/>
      <c r="W328" s="63" t="e">
        <f t="shared" si="104"/>
        <v>#DIV/0!</v>
      </c>
      <c r="X328" s="60">
        <f>X327-X326</f>
        <v>0.25</v>
      </c>
      <c r="Y328" s="60">
        <f>Y327-Y326</f>
        <v>8.3333333333333357</v>
      </c>
    </row>
    <row r="329" spans="1:25" x14ac:dyDescent="0.35">
      <c r="A329" s="35"/>
      <c r="B329" s="73" t="s">
        <v>136</v>
      </c>
      <c r="C329" s="44" t="s">
        <v>48</v>
      </c>
      <c r="D329" s="44">
        <v>6</v>
      </c>
      <c r="E329" s="44">
        <v>23</v>
      </c>
      <c r="F329" s="10">
        <f t="shared" si="105"/>
        <v>23</v>
      </c>
      <c r="G329" s="73" t="s">
        <v>135</v>
      </c>
      <c r="H329" s="62">
        <v>1</v>
      </c>
      <c r="I329" s="62">
        <v>2</v>
      </c>
      <c r="J329" s="62">
        <v>1</v>
      </c>
      <c r="K329" s="63">
        <f t="shared" si="101"/>
        <v>17.391304347826086</v>
      </c>
      <c r="L329" s="62">
        <v>4</v>
      </c>
      <c r="M329" s="62">
        <v>1</v>
      </c>
      <c r="N329" s="62">
        <v>2</v>
      </c>
      <c r="O329" s="63">
        <f t="shared" si="102"/>
        <v>30.434782608695652</v>
      </c>
      <c r="P329" s="62">
        <v>4</v>
      </c>
      <c r="Q329" s="62">
        <v>1</v>
      </c>
      <c r="R329" s="62">
        <v>1</v>
      </c>
      <c r="S329" s="63">
        <f t="shared" si="103"/>
        <v>26.086956521739129</v>
      </c>
      <c r="T329" s="62">
        <v>3</v>
      </c>
      <c r="U329" s="62">
        <v>1</v>
      </c>
      <c r="V329" s="62">
        <v>2</v>
      </c>
      <c r="W329" s="63">
        <f t="shared" si="104"/>
        <v>26.086956521739129</v>
      </c>
      <c r="X329" s="49">
        <f t="shared" ref="X329:X334" si="106">((H329*1)+(I329*2)+(J329*3)+(L329*4)+(M329*5)+(N329*6)+(P329*7)+(Q329*8)+(R329*9)+(T329*10)+(U329*11)+(V329*12))/F329</f>
        <v>6.5652173913043477</v>
      </c>
      <c r="Y329" s="50">
        <f t="shared" ref="Y329:Y334" si="107">S329+W329</f>
        <v>52.173913043478258</v>
      </c>
    </row>
    <row r="330" spans="1:25" x14ac:dyDescent="0.35">
      <c r="A330" s="35"/>
      <c r="B330" s="97" t="s">
        <v>103</v>
      </c>
      <c r="C330" s="8" t="s">
        <v>46</v>
      </c>
      <c r="D330" s="8">
        <v>7</v>
      </c>
      <c r="E330" s="8">
        <v>21</v>
      </c>
      <c r="F330" s="10">
        <f t="shared" si="105"/>
        <v>21</v>
      </c>
      <c r="G330" s="97" t="s">
        <v>135</v>
      </c>
      <c r="H330" s="37">
        <v>1</v>
      </c>
      <c r="I330" s="37">
        <v>1</v>
      </c>
      <c r="J330" s="37"/>
      <c r="K330" s="63">
        <f t="shared" si="101"/>
        <v>9.5238095238095237</v>
      </c>
      <c r="L330" s="52">
        <v>3</v>
      </c>
      <c r="M330" s="52">
        <v>5</v>
      </c>
      <c r="N330" s="52">
        <v>2</v>
      </c>
      <c r="O330" s="63">
        <f t="shared" si="102"/>
        <v>47.61904761904762</v>
      </c>
      <c r="P330" s="52">
        <v>1</v>
      </c>
      <c r="Q330" s="52">
        <v>3</v>
      </c>
      <c r="R330" s="52">
        <v>2</v>
      </c>
      <c r="S330" s="63">
        <f t="shared" si="103"/>
        <v>28.571428571428573</v>
      </c>
      <c r="T330" s="52">
        <v>3</v>
      </c>
      <c r="U330" s="52"/>
      <c r="V330" s="52"/>
      <c r="W330" s="63">
        <f t="shared" si="104"/>
        <v>14.285714285714286</v>
      </c>
      <c r="X330" s="49">
        <f t="shared" si="106"/>
        <v>6.2380952380952381</v>
      </c>
      <c r="Y330" s="50">
        <f t="shared" si="107"/>
        <v>42.857142857142861</v>
      </c>
    </row>
    <row r="331" spans="1:25" x14ac:dyDescent="0.35">
      <c r="A331" s="35"/>
      <c r="B331" s="27" t="s">
        <v>103</v>
      </c>
      <c r="C331" s="26" t="s">
        <v>42</v>
      </c>
      <c r="D331" s="26">
        <v>8</v>
      </c>
      <c r="E331" s="26">
        <v>20</v>
      </c>
      <c r="F331" s="10">
        <f t="shared" si="105"/>
        <v>20</v>
      </c>
      <c r="G331" s="74" t="s">
        <v>134</v>
      </c>
      <c r="H331" s="40"/>
      <c r="I331" s="40">
        <v>2</v>
      </c>
      <c r="J331" s="40">
        <v>4</v>
      </c>
      <c r="K331" s="63">
        <f t="shared" si="101"/>
        <v>30</v>
      </c>
      <c r="L331" s="40">
        <v>2</v>
      </c>
      <c r="M331" s="40">
        <v>1</v>
      </c>
      <c r="N331" s="40">
        <v>4</v>
      </c>
      <c r="O331" s="63">
        <f t="shared" si="102"/>
        <v>35</v>
      </c>
      <c r="P331" s="40"/>
      <c r="Q331" s="40">
        <v>3</v>
      </c>
      <c r="R331" s="40">
        <v>2</v>
      </c>
      <c r="S331" s="63">
        <f t="shared" si="103"/>
        <v>25</v>
      </c>
      <c r="T331" s="40">
        <v>2</v>
      </c>
      <c r="U331" s="40"/>
      <c r="V331" s="40"/>
      <c r="W331" s="63">
        <f t="shared" si="104"/>
        <v>10</v>
      </c>
      <c r="X331" s="49">
        <f t="shared" si="106"/>
        <v>5.75</v>
      </c>
      <c r="Y331" s="50">
        <f t="shared" si="107"/>
        <v>35</v>
      </c>
    </row>
    <row r="332" spans="1:25" x14ac:dyDescent="0.35">
      <c r="A332" s="35"/>
      <c r="B332" s="27" t="s">
        <v>103</v>
      </c>
      <c r="C332" s="19" t="s">
        <v>31</v>
      </c>
      <c r="D332" s="8">
        <v>9</v>
      </c>
      <c r="E332" s="8">
        <v>20</v>
      </c>
      <c r="F332" s="10">
        <f t="shared" si="105"/>
        <v>20</v>
      </c>
      <c r="G332" s="105" t="s">
        <v>134</v>
      </c>
      <c r="H332" s="52"/>
      <c r="I332" s="52">
        <v>1</v>
      </c>
      <c r="J332" s="52">
        <v>5</v>
      </c>
      <c r="K332" s="63">
        <f t="shared" si="101"/>
        <v>30</v>
      </c>
      <c r="L332" s="52">
        <v>1</v>
      </c>
      <c r="M332" s="52">
        <v>2</v>
      </c>
      <c r="N332" s="52">
        <v>3</v>
      </c>
      <c r="O332" s="63">
        <f t="shared" si="102"/>
        <v>30</v>
      </c>
      <c r="P332" s="52">
        <v>3</v>
      </c>
      <c r="Q332" s="52">
        <v>2</v>
      </c>
      <c r="R332" s="52">
        <v>2</v>
      </c>
      <c r="S332" s="63">
        <f t="shared" si="103"/>
        <v>35</v>
      </c>
      <c r="T332" s="52">
        <v>1</v>
      </c>
      <c r="U332" s="52"/>
      <c r="V332" s="52"/>
      <c r="W332" s="63">
        <f t="shared" si="104"/>
        <v>5</v>
      </c>
      <c r="X332" s="49">
        <f t="shared" si="106"/>
        <v>5.7</v>
      </c>
      <c r="Y332" s="50">
        <f t="shared" si="107"/>
        <v>40</v>
      </c>
    </row>
    <row r="333" spans="1:25" x14ac:dyDescent="0.35">
      <c r="A333" s="35"/>
      <c r="B333" s="27" t="s">
        <v>103</v>
      </c>
      <c r="C333" s="21" t="s">
        <v>24</v>
      </c>
      <c r="D333" s="8">
        <v>10</v>
      </c>
      <c r="E333" s="8">
        <v>13</v>
      </c>
      <c r="F333" s="10">
        <f t="shared" si="105"/>
        <v>13</v>
      </c>
      <c r="G333" s="76" t="s">
        <v>134</v>
      </c>
      <c r="H333" s="52"/>
      <c r="I333" s="52"/>
      <c r="J333" s="52">
        <v>1</v>
      </c>
      <c r="K333" s="63">
        <f t="shared" si="101"/>
        <v>7.6923076923076925</v>
      </c>
      <c r="L333" s="52">
        <v>1</v>
      </c>
      <c r="M333" s="52">
        <v>2</v>
      </c>
      <c r="N333" s="52">
        <v>2</v>
      </c>
      <c r="O333" s="63">
        <f t="shared" si="102"/>
        <v>38.46153846153846</v>
      </c>
      <c r="P333" s="52">
        <v>3</v>
      </c>
      <c r="Q333" s="52">
        <v>2</v>
      </c>
      <c r="R333" s="52">
        <v>1</v>
      </c>
      <c r="S333" s="63">
        <f t="shared" si="103"/>
        <v>46.153846153846153</v>
      </c>
      <c r="T333" s="52">
        <v>1</v>
      </c>
      <c r="U333" s="52"/>
      <c r="V333" s="52"/>
      <c r="W333" s="63">
        <f t="shared" si="104"/>
        <v>7.6923076923076925</v>
      </c>
      <c r="X333" s="49">
        <f t="shared" si="106"/>
        <v>6.5384615384615383</v>
      </c>
      <c r="Y333" s="50">
        <f t="shared" si="107"/>
        <v>53.846153846153847</v>
      </c>
    </row>
    <row r="334" spans="1:25" x14ac:dyDescent="0.35">
      <c r="A334" s="35"/>
      <c r="B334" s="27" t="s">
        <v>103</v>
      </c>
      <c r="C334" s="21" t="s">
        <v>27</v>
      </c>
      <c r="D334" s="8">
        <v>11</v>
      </c>
      <c r="E334" s="8">
        <v>13</v>
      </c>
      <c r="F334" s="10">
        <f t="shared" si="105"/>
        <v>13</v>
      </c>
      <c r="G334" s="76" t="s">
        <v>135</v>
      </c>
      <c r="H334" s="52"/>
      <c r="I334" s="52"/>
      <c r="J334" s="52">
        <v>1</v>
      </c>
      <c r="K334" s="63">
        <f t="shared" si="101"/>
        <v>7.6923076923076925</v>
      </c>
      <c r="L334" s="52">
        <v>1</v>
      </c>
      <c r="M334" s="52">
        <v>2</v>
      </c>
      <c r="N334" s="52">
        <v>3</v>
      </c>
      <c r="O334" s="63">
        <f t="shared" si="102"/>
        <v>46.153846153846153</v>
      </c>
      <c r="P334" s="52">
        <v>4</v>
      </c>
      <c r="Q334" s="52"/>
      <c r="R334" s="52">
        <v>1</v>
      </c>
      <c r="S334" s="63">
        <f t="shared" si="103"/>
        <v>38.46153846153846</v>
      </c>
      <c r="T334" s="52">
        <v>1</v>
      </c>
      <c r="U334" s="52"/>
      <c r="V334" s="52"/>
      <c r="W334" s="63">
        <f t="shared" si="104"/>
        <v>7.6923076923076925</v>
      </c>
      <c r="X334" s="49">
        <f t="shared" si="106"/>
        <v>6.3076923076923075</v>
      </c>
      <c r="Y334" s="50">
        <f t="shared" si="107"/>
        <v>46.153846153846153</v>
      </c>
    </row>
    <row r="335" spans="1:25" x14ac:dyDescent="0.35">
      <c r="A335" s="35"/>
      <c r="B335" s="97"/>
      <c r="C335" s="8"/>
      <c r="D335" s="8"/>
      <c r="E335" s="8"/>
      <c r="F335" s="10">
        <f t="shared" si="105"/>
        <v>0</v>
      </c>
      <c r="G335" s="97"/>
      <c r="H335" s="37"/>
      <c r="I335" s="37"/>
      <c r="J335" s="37"/>
      <c r="K335" s="63" t="e">
        <f t="shared" si="101"/>
        <v>#DIV/0!</v>
      </c>
      <c r="L335" s="52"/>
      <c r="M335" s="52"/>
      <c r="N335" s="52"/>
      <c r="O335" s="63" t="e">
        <f t="shared" si="102"/>
        <v>#DIV/0!</v>
      </c>
      <c r="P335" s="52"/>
      <c r="Q335" s="52"/>
      <c r="R335" s="52"/>
      <c r="S335" s="63" t="e">
        <f t="shared" si="103"/>
        <v>#DIV/0!</v>
      </c>
      <c r="T335" s="52"/>
      <c r="U335" s="52"/>
      <c r="V335" s="52"/>
      <c r="W335" s="63" t="e">
        <f t="shared" si="104"/>
        <v>#DIV/0!</v>
      </c>
      <c r="X335" s="60">
        <f>X334-X333</f>
        <v>-0.23076923076923084</v>
      </c>
      <c r="Y335" s="60">
        <f>Y334-Y333</f>
        <v>-7.6923076923076934</v>
      </c>
    </row>
    <row r="336" spans="1:25" x14ac:dyDescent="0.35">
      <c r="A336" s="35"/>
      <c r="B336" s="73" t="s">
        <v>103</v>
      </c>
      <c r="C336" s="44" t="s">
        <v>48</v>
      </c>
      <c r="D336" s="44">
        <v>7</v>
      </c>
      <c r="E336" s="44">
        <v>25</v>
      </c>
      <c r="F336" s="10">
        <f t="shared" si="105"/>
        <v>24</v>
      </c>
      <c r="G336" s="73" t="s">
        <v>135</v>
      </c>
      <c r="H336" s="62">
        <v>1</v>
      </c>
      <c r="I336" s="62">
        <v>2</v>
      </c>
      <c r="J336" s="62"/>
      <c r="K336" s="63">
        <f t="shared" si="101"/>
        <v>12.5</v>
      </c>
      <c r="L336" s="62">
        <v>1</v>
      </c>
      <c r="M336" s="62">
        <v>3</v>
      </c>
      <c r="N336" s="62">
        <v>2</v>
      </c>
      <c r="O336" s="63">
        <f t="shared" si="102"/>
        <v>25</v>
      </c>
      <c r="P336" s="62">
        <v>5</v>
      </c>
      <c r="Q336" s="62">
        <v>2</v>
      </c>
      <c r="R336" s="62">
        <v>5</v>
      </c>
      <c r="S336" s="63">
        <f t="shared" si="103"/>
        <v>50</v>
      </c>
      <c r="T336" s="62">
        <v>3</v>
      </c>
      <c r="U336" s="62"/>
      <c r="V336" s="62"/>
      <c r="W336" s="63">
        <f t="shared" si="104"/>
        <v>12.5</v>
      </c>
      <c r="X336" s="49">
        <f>((H336*1)+(I336*2)+(J336*3)+(L336*4)+(M336*5)+(N336*6)+(P336*7)+(Q336*8)+(R336*9)+(T336*10)+(U336*11)+(V336*12))/F336</f>
        <v>6.75</v>
      </c>
      <c r="Y336" s="50">
        <f>S336+W336</f>
        <v>62.5</v>
      </c>
    </row>
    <row r="337" spans="1:25" x14ac:dyDescent="0.35">
      <c r="A337" s="35"/>
      <c r="B337" s="97" t="s">
        <v>103</v>
      </c>
      <c r="C337" s="8" t="s">
        <v>46</v>
      </c>
      <c r="D337" s="8">
        <v>8</v>
      </c>
      <c r="E337" s="8">
        <v>25</v>
      </c>
      <c r="F337" s="10">
        <f t="shared" si="105"/>
        <v>25</v>
      </c>
      <c r="G337" s="97" t="s">
        <v>135</v>
      </c>
      <c r="H337" s="37">
        <v>3</v>
      </c>
      <c r="I337" s="37"/>
      <c r="J337" s="37">
        <v>2</v>
      </c>
      <c r="K337" s="63">
        <f t="shared" si="101"/>
        <v>20</v>
      </c>
      <c r="L337" s="52">
        <v>1</v>
      </c>
      <c r="M337" s="52">
        <v>3</v>
      </c>
      <c r="N337" s="52">
        <v>3</v>
      </c>
      <c r="O337" s="63">
        <f t="shared" si="102"/>
        <v>28</v>
      </c>
      <c r="P337" s="52">
        <v>3</v>
      </c>
      <c r="Q337" s="52">
        <v>5</v>
      </c>
      <c r="R337" s="52">
        <v>3</v>
      </c>
      <c r="S337" s="63">
        <f t="shared" si="103"/>
        <v>44</v>
      </c>
      <c r="T337" s="52">
        <v>2</v>
      </c>
      <c r="U337" s="52"/>
      <c r="V337" s="52"/>
      <c r="W337" s="63">
        <f t="shared" si="104"/>
        <v>8</v>
      </c>
      <c r="X337" s="53">
        <f>((H337*1)+(I337*2)+(J337*3)+(L337*4)+(M337*5)+(N337*6)+(P337*7)+(Q337*8)+(R337*9)+(T337*10)+(U337*11)+(V337*12))/F337</f>
        <v>6.16</v>
      </c>
      <c r="Y337" s="54">
        <f>S337+W337</f>
        <v>52</v>
      </c>
    </row>
    <row r="338" spans="1:25" x14ac:dyDescent="0.35">
      <c r="A338" s="35"/>
      <c r="B338" s="74" t="s">
        <v>103</v>
      </c>
      <c r="C338" s="26" t="s">
        <v>42</v>
      </c>
      <c r="D338" s="26">
        <v>9</v>
      </c>
      <c r="E338" s="26">
        <v>24</v>
      </c>
      <c r="F338" s="10">
        <f t="shared" si="105"/>
        <v>24</v>
      </c>
      <c r="G338" s="74" t="s">
        <v>135</v>
      </c>
      <c r="H338" s="40">
        <v>3</v>
      </c>
      <c r="I338" s="40">
        <v>1</v>
      </c>
      <c r="J338" s="40">
        <v>3</v>
      </c>
      <c r="K338" s="63">
        <f t="shared" si="101"/>
        <v>29.166666666666668</v>
      </c>
      <c r="L338" s="40">
        <v>2</v>
      </c>
      <c r="M338" s="40"/>
      <c r="N338" s="40">
        <v>6</v>
      </c>
      <c r="O338" s="63">
        <f t="shared" si="102"/>
        <v>33.333333333333336</v>
      </c>
      <c r="P338" s="40">
        <v>3</v>
      </c>
      <c r="Q338" s="40">
        <v>3</v>
      </c>
      <c r="R338" s="40">
        <v>3</v>
      </c>
      <c r="S338" s="63">
        <f t="shared" si="103"/>
        <v>37.5</v>
      </c>
      <c r="T338" s="40"/>
      <c r="U338" s="40"/>
      <c r="V338" s="40"/>
      <c r="W338" s="63">
        <f t="shared" si="104"/>
        <v>0</v>
      </c>
      <c r="X338" s="29">
        <f>((H338*1)+(I338*2)+(J338*3)+(L338*4)+(M338*5)+(N338*6)+(P338*7)+(Q338*8)+(R338*9)+(T338*10)+(U338*11)+(V338*12))/F338</f>
        <v>5.416666666666667</v>
      </c>
      <c r="Y338" s="30">
        <f>S338+W338</f>
        <v>37.5</v>
      </c>
    </row>
    <row r="339" spans="1:25" x14ac:dyDescent="0.35">
      <c r="A339" s="35"/>
      <c r="B339" s="74" t="s">
        <v>103</v>
      </c>
      <c r="C339" s="19" t="s">
        <v>31</v>
      </c>
      <c r="D339" s="8">
        <v>10</v>
      </c>
      <c r="E339" s="8">
        <v>13</v>
      </c>
      <c r="F339" s="10">
        <f t="shared" si="105"/>
        <v>13</v>
      </c>
      <c r="G339" s="105" t="s">
        <v>134</v>
      </c>
      <c r="H339" s="52"/>
      <c r="I339" s="52"/>
      <c r="J339" s="52">
        <v>1</v>
      </c>
      <c r="K339" s="63">
        <f t="shared" si="101"/>
        <v>7.6923076923076925</v>
      </c>
      <c r="L339" s="52">
        <v>1</v>
      </c>
      <c r="M339" s="52">
        <v>2</v>
      </c>
      <c r="N339" s="52"/>
      <c r="O339" s="63">
        <f t="shared" si="102"/>
        <v>23.076923076923077</v>
      </c>
      <c r="P339" s="52">
        <v>3</v>
      </c>
      <c r="Q339" s="52">
        <v>2</v>
      </c>
      <c r="R339" s="52">
        <v>3</v>
      </c>
      <c r="S339" s="63">
        <f t="shared" si="103"/>
        <v>61.53846153846154</v>
      </c>
      <c r="T339" s="52">
        <v>1</v>
      </c>
      <c r="U339" s="52"/>
      <c r="V339" s="52"/>
      <c r="W339" s="63">
        <f t="shared" si="104"/>
        <v>7.6923076923076925</v>
      </c>
      <c r="X339" s="63">
        <f>((H339*1)+(I339*2)+(J339*3)+(L339*4)+(M339*5)+(N339*6)+(P339*7)+(Q339*8)+(R339*9)+(T339*10)+(U339*11)+(V339*12))/F339</f>
        <v>7</v>
      </c>
      <c r="Y339" s="63">
        <f>S339+W339</f>
        <v>69.230769230769226</v>
      </c>
    </row>
    <row r="340" spans="1:25" x14ac:dyDescent="0.35">
      <c r="A340" s="35"/>
      <c r="B340" s="74" t="s">
        <v>103</v>
      </c>
      <c r="C340" s="21" t="s">
        <v>24</v>
      </c>
      <c r="D340" s="8">
        <v>11</v>
      </c>
      <c r="E340" s="8">
        <v>13</v>
      </c>
      <c r="F340" s="10">
        <f t="shared" si="105"/>
        <v>13</v>
      </c>
      <c r="G340" s="76" t="s">
        <v>134</v>
      </c>
      <c r="H340" s="52"/>
      <c r="I340" s="52">
        <v>1</v>
      </c>
      <c r="J340" s="52"/>
      <c r="K340" s="63">
        <f t="shared" si="101"/>
        <v>7.6923076923076925</v>
      </c>
      <c r="L340" s="52">
        <v>1</v>
      </c>
      <c r="M340" s="52">
        <v>1</v>
      </c>
      <c r="N340" s="52">
        <v>3</v>
      </c>
      <c r="O340" s="63">
        <f t="shared" si="102"/>
        <v>38.46153846153846</v>
      </c>
      <c r="P340" s="52">
        <v>2</v>
      </c>
      <c r="Q340" s="52"/>
      <c r="R340" s="52">
        <v>5</v>
      </c>
      <c r="S340" s="63">
        <f t="shared" si="103"/>
        <v>53.846153846153847</v>
      </c>
      <c r="T340" s="52"/>
      <c r="U340" s="52"/>
      <c r="V340" s="52"/>
      <c r="W340" s="63">
        <f t="shared" si="104"/>
        <v>0</v>
      </c>
      <c r="X340" s="12">
        <f>((H340*1)+(I340*2)+(J340*3)+(L340*4)+(M340*5)+(N340*6)+(P340*7)+(Q340*8)+(R340*9)+(T340*10)+(U340*11)+(V340*12))/F340</f>
        <v>6.7692307692307692</v>
      </c>
      <c r="Y340" s="12">
        <f>S340+W340</f>
        <v>53.846153846153847</v>
      </c>
    </row>
    <row r="341" spans="1:25" x14ac:dyDescent="0.35">
      <c r="A341" s="35"/>
      <c r="B341" s="97"/>
      <c r="C341" s="8"/>
      <c r="D341" s="8"/>
      <c r="E341" s="8"/>
      <c r="F341" s="10">
        <f t="shared" si="105"/>
        <v>0</v>
      </c>
      <c r="G341" s="97"/>
      <c r="H341" s="37"/>
      <c r="I341" s="37"/>
      <c r="J341" s="37"/>
      <c r="K341" s="63" t="e">
        <f t="shared" si="101"/>
        <v>#DIV/0!</v>
      </c>
      <c r="L341" s="52"/>
      <c r="M341" s="52"/>
      <c r="N341" s="52"/>
      <c r="O341" s="63" t="e">
        <f t="shared" si="102"/>
        <v>#DIV/0!</v>
      </c>
      <c r="P341" s="52"/>
      <c r="Q341" s="52"/>
      <c r="R341" s="52"/>
      <c r="S341" s="63" t="e">
        <f t="shared" si="103"/>
        <v>#DIV/0!</v>
      </c>
      <c r="T341" s="52"/>
      <c r="U341" s="52"/>
      <c r="V341" s="52"/>
      <c r="W341" s="63" t="e">
        <f t="shared" si="104"/>
        <v>#DIV/0!</v>
      </c>
      <c r="X341" s="60">
        <f>X340-X339</f>
        <v>-0.23076923076923084</v>
      </c>
      <c r="Y341" s="60">
        <f>Y340-Y339</f>
        <v>-15.38461538461538</v>
      </c>
    </row>
    <row r="342" spans="1:25" x14ac:dyDescent="0.35">
      <c r="A342" s="35"/>
      <c r="B342" s="73" t="s">
        <v>103</v>
      </c>
      <c r="C342" s="44" t="s">
        <v>48</v>
      </c>
      <c r="D342" s="44">
        <v>8</v>
      </c>
      <c r="E342" s="44">
        <v>16</v>
      </c>
      <c r="F342" s="10">
        <f t="shared" si="105"/>
        <v>16</v>
      </c>
      <c r="G342" s="73" t="s">
        <v>135</v>
      </c>
      <c r="H342" s="62"/>
      <c r="I342" s="62">
        <v>1</v>
      </c>
      <c r="J342" s="62">
        <v>1</v>
      </c>
      <c r="K342" s="63">
        <f t="shared" si="101"/>
        <v>12.5</v>
      </c>
      <c r="L342" s="62">
        <v>1</v>
      </c>
      <c r="M342" s="62">
        <v>1</v>
      </c>
      <c r="N342" s="62">
        <v>2</v>
      </c>
      <c r="O342" s="63">
        <f t="shared" si="102"/>
        <v>25</v>
      </c>
      <c r="P342" s="62">
        <v>3</v>
      </c>
      <c r="Q342" s="62"/>
      <c r="R342" s="62">
        <v>4</v>
      </c>
      <c r="S342" s="63">
        <f t="shared" si="103"/>
        <v>43.75</v>
      </c>
      <c r="T342" s="62">
        <v>1</v>
      </c>
      <c r="U342" s="62">
        <v>2</v>
      </c>
      <c r="V342" s="62"/>
      <c r="W342" s="63">
        <f t="shared" si="104"/>
        <v>18.75</v>
      </c>
      <c r="X342" s="49">
        <f>((H342*1)+(I342*2)+(J342*3)+(L342*4)+(M342*5)+(N342*6)+(P342*7)+(Q342*8)+(R342*9)+(T342*10)+(U342*11)+(V342*12))/F342</f>
        <v>7.1875</v>
      </c>
      <c r="Y342" s="50">
        <f>S342+W342</f>
        <v>62.5</v>
      </c>
    </row>
    <row r="343" spans="1:25" x14ac:dyDescent="0.35">
      <c r="A343" s="35"/>
      <c r="B343" s="97" t="s">
        <v>103</v>
      </c>
      <c r="C343" s="8" t="s">
        <v>46</v>
      </c>
      <c r="D343" s="8">
        <v>9</v>
      </c>
      <c r="E343" s="8">
        <v>17</v>
      </c>
      <c r="F343" s="10">
        <f t="shared" si="105"/>
        <v>17</v>
      </c>
      <c r="G343" s="97" t="s">
        <v>135</v>
      </c>
      <c r="H343" s="37">
        <v>1</v>
      </c>
      <c r="I343" s="37"/>
      <c r="J343" s="37"/>
      <c r="K343" s="63">
        <f t="shared" si="101"/>
        <v>5.882352941176471</v>
      </c>
      <c r="L343" s="52">
        <v>1</v>
      </c>
      <c r="M343" s="52">
        <v>4</v>
      </c>
      <c r="N343" s="52">
        <v>3</v>
      </c>
      <c r="O343" s="63">
        <f t="shared" si="102"/>
        <v>47.058823529411768</v>
      </c>
      <c r="P343" s="52">
        <v>2</v>
      </c>
      <c r="Q343" s="52">
        <v>2</v>
      </c>
      <c r="R343" s="52">
        <v>2</v>
      </c>
      <c r="S343" s="63">
        <f t="shared" si="103"/>
        <v>35.294117647058826</v>
      </c>
      <c r="T343" s="52">
        <v>2</v>
      </c>
      <c r="U343" s="52"/>
      <c r="V343" s="52"/>
      <c r="W343" s="63">
        <f t="shared" si="104"/>
        <v>11.764705882352942</v>
      </c>
      <c r="X343" s="53">
        <f>((H343*1)+(I343*2)+(J343*3)+(L343*4)+(M343*5)+(N343*6)+(P343*7)+(Q343*8)+(R343*9)+(T343*10)+(U343*11)+(V343*12))/F343</f>
        <v>6.5294117647058822</v>
      </c>
      <c r="Y343" s="54">
        <f>S343+W343</f>
        <v>47.058823529411768</v>
      </c>
    </row>
    <row r="344" spans="1:25" x14ac:dyDescent="0.35">
      <c r="A344" s="35"/>
      <c r="B344" s="74" t="s">
        <v>103</v>
      </c>
      <c r="C344" s="26" t="s">
        <v>42</v>
      </c>
      <c r="D344" s="26">
        <v>10</v>
      </c>
      <c r="E344" s="26">
        <v>9</v>
      </c>
      <c r="F344" s="10">
        <f t="shared" si="105"/>
        <v>9</v>
      </c>
      <c r="G344" s="74" t="s">
        <v>135</v>
      </c>
      <c r="H344" s="40"/>
      <c r="I344" s="40"/>
      <c r="J344" s="40">
        <v>1</v>
      </c>
      <c r="K344" s="63">
        <f t="shared" si="101"/>
        <v>11.111111111111111</v>
      </c>
      <c r="L344" s="40">
        <v>1</v>
      </c>
      <c r="M344" s="40"/>
      <c r="N344" s="40">
        <v>3</v>
      </c>
      <c r="O344" s="63">
        <f t="shared" si="102"/>
        <v>44.444444444444443</v>
      </c>
      <c r="P344" s="40">
        <v>2</v>
      </c>
      <c r="Q344" s="40">
        <v>1</v>
      </c>
      <c r="R344" s="40">
        <v>0</v>
      </c>
      <c r="S344" s="63">
        <f t="shared" si="103"/>
        <v>33.333333333333336</v>
      </c>
      <c r="T344" s="40">
        <v>1</v>
      </c>
      <c r="U344" s="40"/>
      <c r="V344" s="40"/>
      <c r="W344" s="63">
        <f t="shared" si="104"/>
        <v>11.111111111111111</v>
      </c>
      <c r="X344" s="29">
        <f>((H344*1)+(I344*2)+(J344*3)+(L344*4)+(M344*5)+(N344*6)+(P344*7)+(Q344*8)+(R344*9)+(T344*10)+(U344*11)+(V344*12))/F344</f>
        <v>6.333333333333333</v>
      </c>
      <c r="Y344" s="30">
        <f>S344+W344</f>
        <v>44.444444444444443</v>
      </c>
    </row>
    <row r="345" spans="1:25" x14ac:dyDescent="0.35">
      <c r="A345" s="35"/>
      <c r="B345" s="74" t="s">
        <v>103</v>
      </c>
      <c r="C345" s="19" t="s">
        <v>31</v>
      </c>
      <c r="D345" s="8">
        <v>11</v>
      </c>
      <c r="E345" s="8">
        <v>8</v>
      </c>
      <c r="F345" s="10">
        <f t="shared" si="105"/>
        <v>8</v>
      </c>
      <c r="G345" s="105" t="s">
        <v>134</v>
      </c>
      <c r="H345" s="52"/>
      <c r="I345" s="52"/>
      <c r="J345" s="52"/>
      <c r="K345" s="63">
        <f t="shared" si="101"/>
        <v>0</v>
      </c>
      <c r="L345" s="52"/>
      <c r="M345" s="52">
        <v>1</v>
      </c>
      <c r="N345" s="52">
        <v>2</v>
      </c>
      <c r="O345" s="63">
        <f t="shared" si="102"/>
        <v>37.5</v>
      </c>
      <c r="P345" s="52">
        <v>3</v>
      </c>
      <c r="Q345" s="52">
        <v>1</v>
      </c>
      <c r="R345" s="52">
        <v>1</v>
      </c>
      <c r="S345" s="63">
        <f t="shared" si="103"/>
        <v>62.5</v>
      </c>
      <c r="T345" s="52"/>
      <c r="U345" s="52"/>
      <c r="V345" s="52"/>
      <c r="W345" s="63">
        <f t="shared" si="104"/>
        <v>0</v>
      </c>
      <c r="X345" s="63">
        <f>((H345*1)+(I345*2)+(J345*3)+(L345*4)+(M345*5)+(N345*6)+(P345*7)+(Q345*8)+(R345*9)+(T345*10)+(U345*11)+(V345*12))/F345</f>
        <v>6.875</v>
      </c>
      <c r="Y345" s="63">
        <f>S345+W345</f>
        <v>62.5</v>
      </c>
    </row>
    <row r="346" spans="1:25" x14ac:dyDescent="0.35">
      <c r="A346" s="35"/>
      <c r="B346" s="97"/>
      <c r="C346" s="8"/>
      <c r="D346" s="8"/>
      <c r="E346" s="8"/>
      <c r="F346" s="10">
        <f t="shared" si="105"/>
        <v>0</v>
      </c>
      <c r="G346" s="97"/>
      <c r="H346" s="37"/>
      <c r="I346" s="37"/>
      <c r="J346" s="37"/>
      <c r="K346" s="63" t="e">
        <f t="shared" si="101"/>
        <v>#DIV/0!</v>
      </c>
      <c r="L346" s="52"/>
      <c r="M346" s="52"/>
      <c r="N346" s="52"/>
      <c r="O346" s="63" t="e">
        <f t="shared" si="102"/>
        <v>#DIV/0!</v>
      </c>
      <c r="P346" s="52"/>
      <c r="Q346" s="52"/>
      <c r="R346" s="52"/>
      <c r="S346" s="63" t="e">
        <f t="shared" si="103"/>
        <v>#DIV/0!</v>
      </c>
      <c r="T346" s="52"/>
      <c r="U346" s="52"/>
      <c r="V346" s="52"/>
      <c r="W346" s="63" t="e">
        <f t="shared" si="104"/>
        <v>#DIV/0!</v>
      </c>
      <c r="X346" s="60">
        <f>X345-X344</f>
        <v>0.54166666666666696</v>
      </c>
      <c r="Y346" s="60">
        <f>Y345-Y344</f>
        <v>18.055555555555557</v>
      </c>
    </row>
    <row r="347" spans="1:25" x14ac:dyDescent="0.35">
      <c r="A347" s="35"/>
      <c r="B347" s="97"/>
      <c r="C347" s="19" t="s">
        <v>31</v>
      </c>
      <c r="D347" s="8"/>
      <c r="E347" s="8"/>
      <c r="F347" s="10">
        <f t="shared" si="105"/>
        <v>0</v>
      </c>
      <c r="G347" s="105" t="s">
        <v>134</v>
      </c>
      <c r="H347" s="37"/>
      <c r="I347" s="37"/>
      <c r="J347" s="37"/>
      <c r="K347" s="63" t="e">
        <f t="shared" si="101"/>
        <v>#DIV/0!</v>
      </c>
      <c r="L347" s="52"/>
      <c r="M347" s="52"/>
      <c r="N347" s="52"/>
      <c r="O347" s="63" t="e">
        <f t="shared" si="102"/>
        <v>#DIV/0!</v>
      </c>
      <c r="P347" s="52"/>
      <c r="Q347" s="52"/>
      <c r="R347" s="52"/>
      <c r="S347" s="63" t="e">
        <f t="shared" si="103"/>
        <v>#DIV/0!</v>
      </c>
      <c r="T347" s="52"/>
      <c r="U347" s="52"/>
      <c r="V347" s="52"/>
      <c r="W347" s="63" t="e">
        <f t="shared" si="104"/>
        <v>#DIV/0!</v>
      </c>
      <c r="X347" s="56">
        <f>AVERAGE(X345,X339,X332,X324,X318,X305)</f>
        <v>6.4203756674294423</v>
      </c>
      <c r="Y347" s="56">
        <f>AVERAGE(Y345,Y339,Y332,Y324,Y318,Y305)</f>
        <v>54.003183125036664</v>
      </c>
    </row>
    <row r="348" spans="1:25" x14ac:dyDescent="0.35">
      <c r="A348" s="35"/>
      <c r="B348" s="97"/>
      <c r="C348" s="21" t="s">
        <v>24</v>
      </c>
      <c r="D348" s="8"/>
      <c r="E348" s="8"/>
      <c r="F348" s="10">
        <f t="shared" si="105"/>
        <v>0</v>
      </c>
      <c r="G348" s="76" t="s">
        <v>134</v>
      </c>
      <c r="H348" s="37"/>
      <c r="I348" s="37"/>
      <c r="J348" s="37"/>
      <c r="K348" s="63" t="e">
        <f t="shared" si="101"/>
        <v>#DIV/0!</v>
      </c>
      <c r="L348" s="52"/>
      <c r="M348" s="52"/>
      <c r="N348" s="52"/>
      <c r="O348" s="63" t="e">
        <f t="shared" si="102"/>
        <v>#DIV/0!</v>
      </c>
      <c r="P348" s="52"/>
      <c r="Q348" s="52"/>
      <c r="R348" s="52"/>
      <c r="S348" s="63" t="e">
        <f t="shared" si="103"/>
        <v>#DIV/0!</v>
      </c>
      <c r="T348" s="52"/>
      <c r="U348" s="52"/>
      <c r="V348" s="52"/>
      <c r="W348" s="63" t="e">
        <f t="shared" si="104"/>
        <v>#DIV/0!</v>
      </c>
      <c r="X348" s="56">
        <f>AVERAGE(X346,X340,X333,X325,X319,X307)</f>
        <v>5.5781540319583804</v>
      </c>
      <c r="Y348" s="56">
        <f>AVERAGE(Y346,Y340,Y333,Y325,Y319,Y307)</f>
        <v>47.371020686238076</v>
      </c>
    </row>
    <row r="349" spans="1:25" x14ac:dyDescent="0.35">
      <c r="A349" s="35"/>
      <c r="B349" s="97"/>
      <c r="C349" s="21" t="s">
        <v>27</v>
      </c>
      <c r="D349" s="8"/>
      <c r="E349" s="8"/>
      <c r="F349" s="10"/>
      <c r="G349" s="76" t="s">
        <v>134</v>
      </c>
      <c r="H349" s="37"/>
      <c r="I349" s="37"/>
      <c r="J349" s="37"/>
      <c r="K349" s="63"/>
      <c r="L349" s="52"/>
      <c r="M349" s="52"/>
      <c r="N349" s="52"/>
      <c r="O349" s="63"/>
      <c r="P349" s="52"/>
      <c r="Q349" s="52"/>
      <c r="R349" s="52"/>
      <c r="S349" s="63"/>
      <c r="T349" s="52"/>
      <c r="U349" s="52"/>
      <c r="V349" s="52"/>
      <c r="W349" s="63"/>
      <c r="X349" s="56">
        <f>AVERAGE(AVERAGE(X334,X326,X320,X315))</f>
        <v>5.7842212135690394</v>
      </c>
      <c r="Y349" s="56">
        <f>AVERAGE(Y334,Y326,Y320,Y315)</f>
        <v>40.278109571587834</v>
      </c>
    </row>
    <row r="350" spans="1:25" x14ac:dyDescent="0.35">
      <c r="A350" s="35"/>
      <c r="B350" s="97"/>
      <c r="C350" s="21" t="s">
        <v>29</v>
      </c>
      <c r="D350" s="8"/>
      <c r="E350" s="8"/>
      <c r="F350" s="10"/>
      <c r="G350" s="76" t="s">
        <v>134</v>
      </c>
      <c r="H350" s="37"/>
      <c r="I350" s="37"/>
      <c r="J350" s="37"/>
      <c r="K350" s="63"/>
      <c r="L350" s="52"/>
      <c r="M350" s="52"/>
      <c r="N350" s="52"/>
      <c r="O350" s="63"/>
      <c r="P350" s="52"/>
      <c r="Q350" s="52"/>
      <c r="R350" s="52"/>
      <c r="S350" s="63"/>
      <c r="T350" s="52"/>
      <c r="U350" s="52"/>
      <c r="V350" s="52"/>
      <c r="W350" s="63"/>
      <c r="X350" s="56">
        <f>AVERAGE(AVERAGE(X335,X327,X321,X316))</f>
        <v>4.1410256410256405</v>
      </c>
      <c r="Y350" s="56">
        <f>AVERAGE(Y335,Y327,Y321,Y316)</f>
        <v>28.365384615384613</v>
      </c>
    </row>
    <row r="351" spans="1:25" x14ac:dyDescent="0.35">
      <c r="A351" s="35"/>
      <c r="B351" s="97"/>
      <c r="C351" s="15"/>
      <c r="D351" s="15"/>
      <c r="E351" s="15"/>
      <c r="F351" s="10">
        <f>H351+I351+J351+L351+M351+N351+P351+Q351+R351+T351+U351+V351</f>
        <v>0</v>
      </c>
      <c r="G351" s="75"/>
      <c r="H351" s="37"/>
      <c r="I351" s="37"/>
      <c r="J351" s="37"/>
      <c r="K351" s="63" t="e">
        <f t="shared" ref="K351:K398" si="108">SUM(H351:J351)*100/F351</f>
        <v>#DIV/0!</v>
      </c>
      <c r="L351" s="37"/>
      <c r="M351" s="37"/>
      <c r="N351" s="37"/>
      <c r="O351" s="63" t="e">
        <f t="shared" ref="O351:O398" si="109">SUM(L351:N351)*100/F351</f>
        <v>#DIV/0!</v>
      </c>
      <c r="P351" s="37"/>
      <c r="Q351" s="37"/>
      <c r="R351" s="37"/>
      <c r="S351" s="63" t="e">
        <f t="shared" ref="S351:S398" si="110">SUM(P351:R351)*100/F351</f>
        <v>#DIV/0!</v>
      </c>
      <c r="T351" s="37"/>
      <c r="U351" s="37"/>
      <c r="V351" s="37"/>
      <c r="W351" s="63" t="e">
        <f t="shared" ref="W351:W376" si="111">SUM(T351:V351)*100/F351</f>
        <v>#DIV/0!</v>
      </c>
      <c r="X351" s="60">
        <f>X350-X349</f>
        <v>-1.6431955725433989</v>
      </c>
      <c r="Y351" s="60">
        <f>Y350-Y349</f>
        <v>-11.91272495620322</v>
      </c>
    </row>
    <row r="352" spans="1:25" x14ac:dyDescent="0.35">
      <c r="A352" s="35"/>
      <c r="B352" s="97" t="s">
        <v>103</v>
      </c>
      <c r="C352" s="21" t="s">
        <v>29</v>
      </c>
      <c r="D352" s="8" t="s">
        <v>36</v>
      </c>
      <c r="E352" s="8">
        <v>13</v>
      </c>
      <c r="F352" s="10">
        <v>13</v>
      </c>
      <c r="G352" s="76" t="s">
        <v>138</v>
      </c>
      <c r="H352" s="37"/>
      <c r="I352" s="37"/>
      <c r="J352" s="37">
        <v>1</v>
      </c>
      <c r="K352" s="63">
        <f t="shared" si="108"/>
        <v>7.6923076923076925</v>
      </c>
      <c r="L352" s="52"/>
      <c r="M352" s="52">
        <v>1</v>
      </c>
      <c r="N352" s="52">
        <v>1</v>
      </c>
      <c r="O352" s="63">
        <f t="shared" si="109"/>
        <v>15.384615384615385</v>
      </c>
      <c r="P352" s="52">
        <v>2</v>
      </c>
      <c r="Q352" s="52">
        <v>1</v>
      </c>
      <c r="R352" s="52">
        <v>5</v>
      </c>
      <c r="S352" s="63">
        <f t="shared" si="110"/>
        <v>61.53846153846154</v>
      </c>
      <c r="T352" s="52"/>
      <c r="U352" s="52">
        <v>2</v>
      </c>
      <c r="V352" s="52"/>
      <c r="W352" s="63">
        <f t="shared" si="111"/>
        <v>15.384615384615385</v>
      </c>
      <c r="X352" s="12">
        <f>((H352*1)+(I352*2)+(J352*3)+(L352*4)+(M352*5)+(N352*6)+(P352*7)+(Q352*8)+(R352*9)+(T352*10)+(U352*11)+(V352*12))/F352</f>
        <v>7.9230769230769234</v>
      </c>
      <c r="Y352" s="12">
        <f>S352+W352</f>
        <v>76.92307692307692</v>
      </c>
    </row>
    <row r="353" spans="1:25" x14ac:dyDescent="0.35">
      <c r="A353" s="35"/>
      <c r="B353" s="97" t="s">
        <v>103</v>
      </c>
      <c r="C353" s="21" t="s">
        <v>29</v>
      </c>
      <c r="D353" s="8" t="s">
        <v>41</v>
      </c>
      <c r="E353" s="8">
        <v>15</v>
      </c>
      <c r="F353" s="10">
        <v>15</v>
      </c>
      <c r="G353" s="76" t="s">
        <v>138</v>
      </c>
      <c r="H353" s="37"/>
      <c r="I353" s="37"/>
      <c r="J353" s="37"/>
      <c r="K353" s="63">
        <f t="shared" si="108"/>
        <v>0</v>
      </c>
      <c r="L353" s="52">
        <v>1</v>
      </c>
      <c r="M353" s="52">
        <v>3</v>
      </c>
      <c r="N353" s="52">
        <v>2</v>
      </c>
      <c r="O353" s="63">
        <f t="shared" si="109"/>
        <v>40</v>
      </c>
      <c r="P353" s="52">
        <v>3</v>
      </c>
      <c r="Q353" s="52">
        <v>3</v>
      </c>
      <c r="R353" s="52"/>
      <c r="S353" s="63">
        <f t="shared" si="110"/>
        <v>40</v>
      </c>
      <c r="T353" s="52"/>
      <c r="U353" s="52">
        <v>3</v>
      </c>
      <c r="V353" s="52"/>
      <c r="W353" s="63">
        <f t="shared" si="111"/>
        <v>20</v>
      </c>
      <c r="X353" s="12">
        <f>((H353*1)+(I353*2)+(J353*3)+(L353*4)+(M353*5)+(N353*6)+(P353*7)+(Q353*8)+(R353*9)+(T353*10)+(U353*11)+(V353*12))/F353</f>
        <v>7.2666666666666666</v>
      </c>
      <c r="Y353" s="12">
        <f>S353+W353</f>
        <v>60</v>
      </c>
    </row>
    <row r="354" spans="1:25" x14ac:dyDescent="0.35">
      <c r="A354" s="35"/>
      <c r="B354" s="97" t="s">
        <v>103</v>
      </c>
      <c r="C354" s="8" t="s">
        <v>27</v>
      </c>
      <c r="D354" s="8">
        <v>6</v>
      </c>
      <c r="E354" s="8">
        <v>20</v>
      </c>
      <c r="F354" s="10">
        <f>H354+I354+J354+L354+M354+N354+P354+Q354+R354+T354+U354+V354</f>
        <v>20</v>
      </c>
      <c r="G354" s="97" t="s">
        <v>138</v>
      </c>
      <c r="H354" s="37"/>
      <c r="I354" s="37"/>
      <c r="J354" s="37"/>
      <c r="K354" s="63">
        <f t="shared" si="108"/>
        <v>0</v>
      </c>
      <c r="L354" s="52">
        <v>2</v>
      </c>
      <c r="M354" s="52">
        <v>3</v>
      </c>
      <c r="N354" s="52">
        <v>5</v>
      </c>
      <c r="O354" s="63">
        <f t="shared" si="109"/>
        <v>50</v>
      </c>
      <c r="P354" s="52">
        <v>4</v>
      </c>
      <c r="Q354" s="52">
        <v>1</v>
      </c>
      <c r="R354" s="52">
        <v>3</v>
      </c>
      <c r="S354" s="63">
        <f t="shared" si="110"/>
        <v>40</v>
      </c>
      <c r="T354" s="52">
        <v>2</v>
      </c>
      <c r="U354" s="52"/>
      <c r="V354" s="52"/>
      <c r="W354" s="63">
        <f t="shared" si="111"/>
        <v>10</v>
      </c>
      <c r="X354" s="12">
        <f>((H354*1)+(I354*2)+(J354*3)+(L354*4)+(M354*5)+(N354*6)+(P354*7)+(Q354*8)+(R354*9)+(T354*10)+(U354*11)+(V354*12))/F354</f>
        <v>6.8</v>
      </c>
      <c r="Y354" s="12">
        <f>S354+W354</f>
        <v>50</v>
      </c>
    </row>
    <row r="355" spans="1:25" x14ac:dyDescent="0.35">
      <c r="A355" s="35"/>
      <c r="B355" s="97" t="s">
        <v>103</v>
      </c>
      <c r="C355" s="8" t="s">
        <v>29</v>
      </c>
      <c r="D355" s="8">
        <v>7</v>
      </c>
      <c r="E355" s="8">
        <v>19</v>
      </c>
      <c r="F355" s="10">
        <v>19</v>
      </c>
      <c r="G355" s="97" t="s">
        <v>138</v>
      </c>
      <c r="H355" s="37"/>
      <c r="I355" s="37"/>
      <c r="J355" s="37">
        <v>2</v>
      </c>
      <c r="K355" s="63">
        <f t="shared" si="108"/>
        <v>10.526315789473685</v>
      </c>
      <c r="L355" s="52">
        <v>2</v>
      </c>
      <c r="M355" s="52">
        <v>2</v>
      </c>
      <c r="N355" s="52">
        <v>3</v>
      </c>
      <c r="O355" s="63">
        <f t="shared" si="109"/>
        <v>36.842105263157897</v>
      </c>
      <c r="P355" s="52">
        <v>4</v>
      </c>
      <c r="Q355" s="52">
        <v>4</v>
      </c>
      <c r="R355" s="52"/>
      <c r="S355" s="63">
        <f t="shared" si="110"/>
        <v>42.10526315789474</v>
      </c>
      <c r="T355" s="52">
        <v>2</v>
      </c>
      <c r="U355" s="52"/>
      <c r="V355" s="52"/>
      <c r="W355" s="63">
        <f t="shared" si="111"/>
        <v>10.526315789473685</v>
      </c>
      <c r="X355" s="12">
        <f>((H355*1)+(I355*2)+(J355*3)+(L355*4)+(M355*5)+(N355*6)+(P355*7)+(Q355*8)+(R355*9)+(T355*10)+(U355*11)+(V355*12))/F355</f>
        <v>6.4210526315789478</v>
      </c>
      <c r="Y355" s="12">
        <f>S355+W355</f>
        <v>52.631578947368425</v>
      </c>
    </row>
    <row r="356" spans="1:25" x14ac:dyDescent="0.35">
      <c r="A356" s="35"/>
      <c r="B356" s="97"/>
      <c r="C356" s="8"/>
      <c r="D356" s="8"/>
      <c r="E356" s="8"/>
      <c r="F356" s="10">
        <f>H356+I356+J356+L356+M356+N356+P356+Q356+R356+T356+U356+V356</f>
        <v>0</v>
      </c>
      <c r="G356" s="97"/>
      <c r="H356" s="37"/>
      <c r="I356" s="37"/>
      <c r="J356" s="37"/>
      <c r="K356" s="63" t="e">
        <f t="shared" si="108"/>
        <v>#DIV/0!</v>
      </c>
      <c r="L356" s="52"/>
      <c r="M356" s="52"/>
      <c r="N356" s="52"/>
      <c r="O356" s="63" t="e">
        <f t="shared" si="109"/>
        <v>#DIV/0!</v>
      </c>
      <c r="P356" s="52"/>
      <c r="Q356" s="52"/>
      <c r="R356" s="52"/>
      <c r="S356" s="63" t="e">
        <f t="shared" si="110"/>
        <v>#DIV/0!</v>
      </c>
      <c r="T356" s="52"/>
      <c r="U356" s="52"/>
      <c r="V356" s="52"/>
      <c r="W356" s="63" t="e">
        <f t="shared" si="111"/>
        <v>#DIV/0!</v>
      </c>
      <c r="X356" s="60">
        <f>X355-X354</f>
        <v>-0.37894736842105203</v>
      </c>
      <c r="Y356" s="60">
        <f>Y355-Y354</f>
        <v>2.6315789473684248</v>
      </c>
    </row>
    <row r="357" spans="1:25" x14ac:dyDescent="0.35">
      <c r="A357" s="35"/>
      <c r="B357" s="97" t="s">
        <v>103</v>
      </c>
      <c r="C357" s="21" t="s">
        <v>24</v>
      </c>
      <c r="D357" s="8">
        <v>6</v>
      </c>
      <c r="E357" s="8">
        <v>19</v>
      </c>
      <c r="F357" s="10">
        <f>H357+I357+J357+L357+M357+N357+P357+Q357+R357+T357+U357+V357</f>
        <v>19</v>
      </c>
      <c r="G357" s="76" t="s">
        <v>138</v>
      </c>
      <c r="H357" s="37"/>
      <c r="I357" s="37">
        <v>2</v>
      </c>
      <c r="J357" s="37"/>
      <c r="K357" s="63">
        <f t="shared" si="108"/>
        <v>10.526315789473685</v>
      </c>
      <c r="L357" s="52">
        <v>3</v>
      </c>
      <c r="M357" s="52">
        <v>2</v>
      </c>
      <c r="N357" s="52">
        <v>3</v>
      </c>
      <c r="O357" s="63">
        <f t="shared" si="109"/>
        <v>42.10526315789474</v>
      </c>
      <c r="P357" s="52">
        <v>4</v>
      </c>
      <c r="Q357" s="52"/>
      <c r="R357" s="52">
        <v>2</v>
      </c>
      <c r="S357" s="63">
        <f t="shared" si="110"/>
        <v>31.578947368421051</v>
      </c>
      <c r="T357" s="52">
        <v>2</v>
      </c>
      <c r="U357" s="52">
        <v>1</v>
      </c>
      <c r="V357" s="52"/>
      <c r="W357" s="63">
        <f t="shared" si="111"/>
        <v>15.789473684210526</v>
      </c>
      <c r="X357" s="12">
        <f>((H357*1)+(I357*2)+(J357*3)+(L357*4)+(M357*5)+(N357*6)+(P357*7)+(Q357*8)+(R357*9)+(T357*10)+(U357*11)+(V357*12))/F357</f>
        <v>6.3684210526315788</v>
      </c>
      <c r="Y357" s="12">
        <f>S357+W357</f>
        <v>47.368421052631575</v>
      </c>
    </row>
    <row r="358" spans="1:25" x14ac:dyDescent="0.35">
      <c r="A358" s="35"/>
      <c r="B358" s="97" t="s">
        <v>103</v>
      </c>
      <c r="C358" s="21" t="s">
        <v>27</v>
      </c>
      <c r="D358" s="8">
        <v>7</v>
      </c>
      <c r="E358" s="8">
        <v>20</v>
      </c>
      <c r="F358" s="10">
        <f>H358+I358+J358+L358+M358+N358+P358+Q358+R358+T358+U358+V358</f>
        <v>20</v>
      </c>
      <c r="G358" s="76" t="s">
        <v>138</v>
      </c>
      <c r="H358" s="37"/>
      <c r="I358" s="37">
        <v>1</v>
      </c>
      <c r="J358" s="37">
        <v>2</v>
      </c>
      <c r="K358" s="63">
        <f t="shared" si="108"/>
        <v>15</v>
      </c>
      <c r="L358" s="52">
        <v>1</v>
      </c>
      <c r="M358" s="52">
        <v>3</v>
      </c>
      <c r="N358" s="52">
        <v>4</v>
      </c>
      <c r="O358" s="63">
        <f t="shared" si="109"/>
        <v>40</v>
      </c>
      <c r="P358" s="52">
        <v>5</v>
      </c>
      <c r="Q358" s="52">
        <v>1</v>
      </c>
      <c r="R358" s="52">
        <v>1</v>
      </c>
      <c r="S358" s="63">
        <f t="shared" si="110"/>
        <v>35</v>
      </c>
      <c r="T358" s="52">
        <v>2</v>
      </c>
      <c r="U358" s="52"/>
      <c r="V358" s="52"/>
      <c r="W358" s="63">
        <f t="shared" si="111"/>
        <v>10</v>
      </c>
      <c r="X358" s="12">
        <f>((H358*1)+(I358*2)+(J358*3)+(L358*4)+(M358*5)+(N358*6)+(P358*7)+(Q358*8)+(R358*9)+(T358*10)+(U358*11)+(V358*12))/F358</f>
        <v>6.15</v>
      </c>
      <c r="Y358" s="12">
        <f>S358+W358</f>
        <v>45</v>
      </c>
    </row>
    <row r="359" spans="1:25" x14ac:dyDescent="0.35">
      <c r="A359" s="35"/>
      <c r="B359" s="97" t="s">
        <v>103</v>
      </c>
      <c r="C359" s="21" t="s">
        <v>29</v>
      </c>
      <c r="D359" s="8">
        <v>8</v>
      </c>
      <c r="E359" s="8">
        <v>20</v>
      </c>
      <c r="F359" s="10">
        <v>20</v>
      </c>
      <c r="G359" s="76" t="s">
        <v>138</v>
      </c>
      <c r="H359" s="37"/>
      <c r="I359" s="37">
        <v>2</v>
      </c>
      <c r="J359" s="37">
        <v>1</v>
      </c>
      <c r="K359" s="63">
        <f t="shared" si="108"/>
        <v>15</v>
      </c>
      <c r="L359" s="52">
        <v>1</v>
      </c>
      <c r="M359" s="52">
        <v>4</v>
      </c>
      <c r="N359" s="52">
        <v>3</v>
      </c>
      <c r="O359" s="63">
        <f t="shared" si="109"/>
        <v>40</v>
      </c>
      <c r="P359" s="52">
        <v>5</v>
      </c>
      <c r="Q359" s="52">
        <v>2</v>
      </c>
      <c r="R359" s="52"/>
      <c r="S359" s="63">
        <f t="shared" si="110"/>
        <v>35</v>
      </c>
      <c r="T359" s="52">
        <v>1</v>
      </c>
      <c r="U359" s="52">
        <v>1</v>
      </c>
      <c r="V359" s="52"/>
      <c r="W359" s="63">
        <f t="shared" si="111"/>
        <v>10</v>
      </c>
      <c r="X359" s="12">
        <f>((H359*1)+(I359*2)+(J359*3)+(L359*4)+(M359*5)+(N359*6)+(P359*7)+(Q359*8)+(R359*9)+(T359*10)+(U359*11)+(V359*12))/F359</f>
        <v>6.05</v>
      </c>
      <c r="Y359" s="12">
        <f>S359+W359</f>
        <v>45</v>
      </c>
    </row>
    <row r="360" spans="1:25" x14ac:dyDescent="0.35">
      <c r="A360" s="35"/>
      <c r="B360" s="97"/>
      <c r="C360" s="8"/>
      <c r="D360" s="8"/>
      <c r="E360" s="8"/>
      <c r="F360" s="10">
        <f>H360+I360+J360+L360+M360+N360+P360+Q360+R360+T360+U360+V360</f>
        <v>0</v>
      </c>
      <c r="G360" s="97"/>
      <c r="H360" s="37"/>
      <c r="I360" s="37"/>
      <c r="J360" s="37"/>
      <c r="K360" s="63" t="e">
        <f t="shared" si="108"/>
        <v>#DIV/0!</v>
      </c>
      <c r="L360" s="52"/>
      <c r="M360" s="52"/>
      <c r="N360" s="52"/>
      <c r="O360" s="63" t="e">
        <f t="shared" si="109"/>
        <v>#DIV/0!</v>
      </c>
      <c r="P360" s="52"/>
      <c r="Q360" s="52"/>
      <c r="R360" s="52"/>
      <c r="S360" s="63" t="e">
        <f t="shared" si="110"/>
        <v>#DIV/0!</v>
      </c>
      <c r="T360" s="52"/>
      <c r="U360" s="52"/>
      <c r="V360" s="52"/>
      <c r="W360" s="63" t="e">
        <f t="shared" si="111"/>
        <v>#DIV/0!</v>
      </c>
      <c r="X360" s="60">
        <f>X359-X358</f>
        <v>-0.10000000000000053</v>
      </c>
      <c r="Y360" s="60">
        <f>Y359-Y358</f>
        <v>0</v>
      </c>
    </row>
    <row r="361" spans="1:25" x14ac:dyDescent="0.35">
      <c r="A361" s="35"/>
      <c r="B361" s="97" t="s">
        <v>103</v>
      </c>
      <c r="C361" s="19" t="s">
        <v>31</v>
      </c>
      <c r="D361" s="8">
        <v>6</v>
      </c>
      <c r="E361" s="8">
        <v>14</v>
      </c>
      <c r="F361" s="10">
        <f>H361+I361+J361+L361+M361+N361+P361+Q361+R361+T361+U361+V361</f>
        <v>14</v>
      </c>
      <c r="G361" s="105" t="s">
        <v>138</v>
      </c>
      <c r="H361" s="37"/>
      <c r="I361" s="37"/>
      <c r="J361" s="37">
        <v>2</v>
      </c>
      <c r="K361" s="63">
        <f t="shared" si="108"/>
        <v>14.285714285714286</v>
      </c>
      <c r="L361" s="52">
        <v>1</v>
      </c>
      <c r="M361" s="52">
        <v>1</v>
      </c>
      <c r="N361" s="52">
        <v>4</v>
      </c>
      <c r="O361" s="63">
        <f t="shared" si="109"/>
        <v>42.857142857142854</v>
      </c>
      <c r="P361" s="52">
        <v>2</v>
      </c>
      <c r="Q361" s="52"/>
      <c r="R361" s="52">
        <v>3</v>
      </c>
      <c r="S361" s="63">
        <f t="shared" si="110"/>
        <v>35.714285714285715</v>
      </c>
      <c r="T361" s="52">
        <v>1</v>
      </c>
      <c r="U361" s="52"/>
      <c r="V361" s="52"/>
      <c r="W361" s="63">
        <f t="shared" si="111"/>
        <v>7.1428571428571432</v>
      </c>
      <c r="X361" s="12">
        <f>((H361*1)+(I361*2)+(J361*3)+(L361*4)+(M361*5)+(N361*6)+(P361*7)+(Q361*8)+(R361*9)+(T361*10)+(U361*11)+(V361*12))/F361</f>
        <v>6.4285714285714288</v>
      </c>
      <c r="Y361" s="12">
        <f>S361+W361</f>
        <v>42.857142857142861</v>
      </c>
    </row>
    <row r="362" spans="1:25" x14ac:dyDescent="0.35">
      <c r="A362" s="35"/>
      <c r="B362" s="97" t="s">
        <v>103</v>
      </c>
      <c r="C362" s="21" t="s">
        <v>24</v>
      </c>
      <c r="D362" s="8">
        <v>7</v>
      </c>
      <c r="E362" s="8">
        <v>13</v>
      </c>
      <c r="F362" s="10">
        <f>H362+I362+J362+L362+M362+N362+P362+Q362+R362+T362+U362+V362</f>
        <v>13</v>
      </c>
      <c r="G362" s="76" t="s">
        <v>138</v>
      </c>
      <c r="H362" s="37"/>
      <c r="I362" s="37"/>
      <c r="J362" s="37">
        <v>1</v>
      </c>
      <c r="K362" s="63">
        <f t="shared" si="108"/>
        <v>7.6923076923076925</v>
      </c>
      <c r="L362" s="52">
        <v>4</v>
      </c>
      <c r="M362" s="52"/>
      <c r="N362" s="52">
        <v>2</v>
      </c>
      <c r="O362" s="63">
        <f t="shared" si="109"/>
        <v>46.153846153846153</v>
      </c>
      <c r="P362" s="52">
        <v>2</v>
      </c>
      <c r="Q362" s="52"/>
      <c r="R362" s="52">
        <v>2</v>
      </c>
      <c r="S362" s="63">
        <f t="shared" si="110"/>
        <v>30.76923076923077</v>
      </c>
      <c r="T362" s="52">
        <v>2</v>
      </c>
      <c r="U362" s="52"/>
      <c r="V362" s="52"/>
      <c r="W362" s="63">
        <f t="shared" si="111"/>
        <v>15.384615384615385</v>
      </c>
      <c r="X362" s="12">
        <f>((H362*1)+(I362*2)+(J362*3)+(L362*4)+(M362*5)+(N362*6)+(P362*7)+(Q362*8)+(R362*9)+(T362*10)+(U362*11)+(V362*12))/F362</f>
        <v>6.384615384615385</v>
      </c>
      <c r="Y362" s="12">
        <f>S362+W362</f>
        <v>46.153846153846153</v>
      </c>
    </row>
    <row r="363" spans="1:25" x14ac:dyDescent="0.35">
      <c r="A363" s="35"/>
      <c r="B363" s="97" t="s">
        <v>103</v>
      </c>
      <c r="C363" s="21" t="s">
        <v>27</v>
      </c>
      <c r="D363" s="8">
        <v>8</v>
      </c>
      <c r="E363" s="8">
        <v>14</v>
      </c>
      <c r="F363" s="10">
        <f>H363+I363+J363+L363+M363+N363+P363+Q363+R363+T363+U363+V363</f>
        <v>14</v>
      </c>
      <c r="G363" s="76" t="s">
        <v>138</v>
      </c>
      <c r="H363" s="37">
        <v>1</v>
      </c>
      <c r="I363" s="37"/>
      <c r="J363" s="37">
        <v>1</v>
      </c>
      <c r="K363" s="63">
        <f t="shared" si="108"/>
        <v>14.285714285714286</v>
      </c>
      <c r="L363" s="52">
        <v>3</v>
      </c>
      <c r="M363" s="52">
        <v>2</v>
      </c>
      <c r="N363" s="52">
        <v>1</v>
      </c>
      <c r="O363" s="63">
        <f t="shared" si="109"/>
        <v>42.857142857142854</v>
      </c>
      <c r="P363" s="52"/>
      <c r="Q363" s="52">
        <v>2</v>
      </c>
      <c r="R363" s="52">
        <v>2</v>
      </c>
      <c r="S363" s="63">
        <f t="shared" si="110"/>
        <v>28.571428571428573</v>
      </c>
      <c r="T363" s="52">
        <v>2</v>
      </c>
      <c r="U363" s="52"/>
      <c r="V363" s="52"/>
      <c r="W363" s="63">
        <f t="shared" si="111"/>
        <v>14.285714285714286</v>
      </c>
      <c r="X363" s="12">
        <f>((H363*1)+(I363*2)+(J363*3)+(L363*4)+(M363*5)+(N363*6)+(P363*7)+(Q363*8)+(R363*9)+(T363*10)+(U363*11)+(V363*12))/F363</f>
        <v>6.1428571428571432</v>
      </c>
      <c r="Y363" s="12">
        <f>S363+W363</f>
        <v>42.857142857142861</v>
      </c>
    </row>
    <row r="364" spans="1:25" x14ac:dyDescent="0.35">
      <c r="A364" s="35"/>
      <c r="B364" s="97" t="s">
        <v>103</v>
      </c>
      <c r="C364" s="21" t="s">
        <v>29</v>
      </c>
      <c r="D364" s="8">
        <v>9</v>
      </c>
      <c r="E364" s="8">
        <v>13</v>
      </c>
      <c r="F364" s="10">
        <v>13</v>
      </c>
      <c r="G364" s="76" t="s">
        <v>138</v>
      </c>
      <c r="H364" s="37">
        <v>1</v>
      </c>
      <c r="I364" s="37">
        <v>2</v>
      </c>
      <c r="J364" s="37">
        <v>1</v>
      </c>
      <c r="K364" s="63">
        <f t="shared" si="108"/>
        <v>30.76923076923077</v>
      </c>
      <c r="L364" s="52">
        <v>2</v>
      </c>
      <c r="M364" s="52"/>
      <c r="N364" s="52">
        <v>1</v>
      </c>
      <c r="O364" s="63">
        <f t="shared" si="109"/>
        <v>23.076923076923077</v>
      </c>
      <c r="P364" s="52">
        <v>1</v>
      </c>
      <c r="Q364" s="52">
        <v>3</v>
      </c>
      <c r="R364" s="52"/>
      <c r="S364" s="63">
        <f t="shared" si="110"/>
        <v>30.76923076923077</v>
      </c>
      <c r="T364" s="52">
        <v>1</v>
      </c>
      <c r="U364" s="52">
        <v>1</v>
      </c>
      <c r="V364" s="52"/>
      <c r="W364" s="63">
        <f t="shared" si="111"/>
        <v>15.384615384615385</v>
      </c>
      <c r="X364" s="12">
        <f>((H364*1)+(I364*2)+(J364*3)+(L364*4)+(M364*5)+(N364*6)+(P364*7)+(Q364*8)+(R364*9)+(T364*10)+(U364*11)+(V364*12))/F364</f>
        <v>5.6923076923076925</v>
      </c>
      <c r="Y364" s="12">
        <f>S364+W364</f>
        <v>46.153846153846153</v>
      </c>
    </row>
    <row r="365" spans="1:25" x14ac:dyDescent="0.35">
      <c r="A365" s="35"/>
      <c r="B365" s="97"/>
      <c r="C365" s="8"/>
      <c r="D365" s="8"/>
      <c r="E365" s="8"/>
      <c r="F365" s="10">
        <f>H365+I365+J365+L365+M365+N365+P365+Q365+R365+T365+U365+V365</f>
        <v>0</v>
      </c>
      <c r="G365" s="97"/>
      <c r="H365" s="37"/>
      <c r="I365" s="37"/>
      <c r="J365" s="37"/>
      <c r="K365" s="63" t="e">
        <f t="shared" si="108"/>
        <v>#DIV/0!</v>
      </c>
      <c r="L365" s="52"/>
      <c r="M365" s="52"/>
      <c r="N365" s="52"/>
      <c r="O365" s="63" t="e">
        <f t="shared" si="109"/>
        <v>#DIV/0!</v>
      </c>
      <c r="P365" s="52"/>
      <c r="Q365" s="52"/>
      <c r="R365" s="52"/>
      <c r="S365" s="63" t="e">
        <f t="shared" si="110"/>
        <v>#DIV/0!</v>
      </c>
      <c r="T365" s="52"/>
      <c r="U365" s="52"/>
      <c r="V365" s="52"/>
      <c r="W365" s="63" t="e">
        <f t="shared" si="111"/>
        <v>#DIV/0!</v>
      </c>
      <c r="X365" s="60">
        <f>X364-X363</f>
        <v>-0.45054945054945073</v>
      </c>
      <c r="Y365" s="60">
        <f>Y364-Y363</f>
        <v>3.2967032967032921</v>
      </c>
    </row>
    <row r="366" spans="1:25" x14ac:dyDescent="0.35">
      <c r="A366" s="35"/>
      <c r="B366" s="27" t="s">
        <v>103</v>
      </c>
      <c r="C366" s="26" t="s">
        <v>42</v>
      </c>
      <c r="D366" s="26">
        <v>6</v>
      </c>
      <c r="E366" s="26">
        <v>23</v>
      </c>
      <c r="F366" s="10">
        <f>H366+I366+J366+L366+M366+N366+P366+Q366+R366+T366+U366+V366</f>
        <v>23</v>
      </c>
      <c r="G366" s="74" t="s">
        <v>138</v>
      </c>
      <c r="H366" s="40"/>
      <c r="I366" s="40">
        <v>2</v>
      </c>
      <c r="J366" s="40">
        <v>1</v>
      </c>
      <c r="K366" s="63">
        <f t="shared" si="108"/>
        <v>13.043478260869565</v>
      </c>
      <c r="L366" s="40">
        <v>5</v>
      </c>
      <c r="M366" s="40">
        <v>2</v>
      </c>
      <c r="N366" s="40">
        <v>2</v>
      </c>
      <c r="O366" s="63">
        <f t="shared" si="109"/>
        <v>39.130434782608695</v>
      </c>
      <c r="P366" s="40">
        <v>4</v>
      </c>
      <c r="Q366" s="40">
        <v>1</v>
      </c>
      <c r="R366" s="40">
        <v>3</v>
      </c>
      <c r="S366" s="63">
        <f t="shared" si="110"/>
        <v>34.782608695652172</v>
      </c>
      <c r="T366" s="40">
        <v>3</v>
      </c>
      <c r="U366" s="40"/>
      <c r="V366" s="40"/>
      <c r="W366" s="63">
        <f t="shared" si="111"/>
        <v>13.043478260869565</v>
      </c>
      <c r="X366" s="29">
        <f>((H366*1)+(I366*2)+(J366*3)+(L366*4)+(M366*5)+(N366*6)+(P366*7)+(Q366*8)+(R366*9)+(T366*10)+(U366*11)+(V366*12))/F366</f>
        <v>6.1739130434782608</v>
      </c>
      <c r="Y366" s="29">
        <f>S366+W366</f>
        <v>47.826086956521735</v>
      </c>
    </row>
    <row r="367" spans="1:25" x14ac:dyDescent="0.35">
      <c r="A367" s="35"/>
      <c r="B367" s="27" t="s">
        <v>103</v>
      </c>
      <c r="C367" s="19" t="s">
        <v>31</v>
      </c>
      <c r="D367" s="8">
        <v>7</v>
      </c>
      <c r="E367" s="8">
        <v>23</v>
      </c>
      <c r="F367" s="10">
        <f>H367+I367+J367+L367+M367+N367+P367+Q367+R367+T367+U367+V367</f>
        <v>23</v>
      </c>
      <c r="G367" s="105" t="s">
        <v>138</v>
      </c>
      <c r="H367" s="52"/>
      <c r="I367" s="52">
        <v>1</v>
      </c>
      <c r="J367" s="52">
        <v>4</v>
      </c>
      <c r="K367" s="63">
        <f t="shared" si="108"/>
        <v>21.739130434782609</v>
      </c>
      <c r="L367" s="52">
        <v>3</v>
      </c>
      <c r="M367" s="52">
        <v>2</v>
      </c>
      <c r="N367" s="52">
        <v>3</v>
      </c>
      <c r="O367" s="63">
        <f t="shared" si="109"/>
        <v>34.782608695652172</v>
      </c>
      <c r="P367" s="52">
        <v>4</v>
      </c>
      <c r="Q367" s="52"/>
      <c r="R367" s="52">
        <v>4</v>
      </c>
      <c r="S367" s="63">
        <f t="shared" si="110"/>
        <v>34.782608695652172</v>
      </c>
      <c r="T367" s="52">
        <v>2</v>
      </c>
      <c r="U367" s="52"/>
      <c r="V367" s="52"/>
      <c r="W367" s="63">
        <f t="shared" si="111"/>
        <v>8.695652173913043</v>
      </c>
      <c r="X367" s="29">
        <f>((H367*1)+(I367*2)+(J367*3)+(L367*4)+(M367*5)+(N367*6)+(P367*7)+(Q367*8)+(R367*9)+(T367*10)+(U367*11)+(V367*12))/F367</f>
        <v>6</v>
      </c>
      <c r="Y367" s="63">
        <f>S367+W367</f>
        <v>43.478260869565219</v>
      </c>
    </row>
    <row r="368" spans="1:25" x14ac:dyDescent="0.35">
      <c r="A368" s="35"/>
      <c r="B368" s="27" t="s">
        <v>103</v>
      </c>
      <c r="C368" s="21" t="s">
        <v>24</v>
      </c>
      <c r="D368" s="8">
        <v>8</v>
      </c>
      <c r="E368" s="8">
        <v>23</v>
      </c>
      <c r="F368" s="10">
        <f>H368+I368+J368+L368+M368+N368+P368+Q368+R368+T368+U368+V368</f>
        <v>23</v>
      </c>
      <c r="G368" s="76" t="s">
        <v>138</v>
      </c>
      <c r="H368" s="52"/>
      <c r="I368" s="52">
        <v>3</v>
      </c>
      <c r="J368" s="52">
        <v>1</v>
      </c>
      <c r="K368" s="63">
        <f t="shared" si="108"/>
        <v>17.391304347826086</v>
      </c>
      <c r="L368" s="52">
        <v>5</v>
      </c>
      <c r="M368" s="52">
        <v>2</v>
      </c>
      <c r="N368" s="52">
        <v>2</v>
      </c>
      <c r="O368" s="63">
        <f t="shared" si="109"/>
        <v>39.130434782608695</v>
      </c>
      <c r="P368" s="52">
        <v>3</v>
      </c>
      <c r="Q368" s="52">
        <v>2</v>
      </c>
      <c r="R368" s="52">
        <v>4</v>
      </c>
      <c r="S368" s="63">
        <f t="shared" si="110"/>
        <v>39.130434782608695</v>
      </c>
      <c r="T368" s="52">
        <v>1</v>
      </c>
      <c r="U368" s="52"/>
      <c r="V368" s="52"/>
      <c r="W368" s="63">
        <f t="shared" si="111"/>
        <v>4.3478260869565215</v>
      </c>
      <c r="X368" s="29">
        <f>((H368*1)+(I368*2)+(J368*3)+(L368*4)+(M368*5)+(N368*6)+(P368*7)+(Q368*8)+(R368*9)+(T368*10)+(U368*11)+(V368*12))/F368</f>
        <v>5.8260869565217392</v>
      </c>
      <c r="Y368" s="63">
        <f>S368+W368</f>
        <v>43.478260869565219</v>
      </c>
    </row>
    <row r="369" spans="1:25" x14ac:dyDescent="0.35">
      <c r="A369" s="35"/>
      <c r="B369" s="27" t="s">
        <v>103</v>
      </c>
      <c r="C369" s="21" t="s">
        <v>27</v>
      </c>
      <c r="D369" s="8">
        <v>9</v>
      </c>
      <c r="E369" s="8">
        <v>23</v>
      </c>
      <c r="F369" s="10">
        <f>H369+I369+J369+L369+M369+N369+P369+Q369+R369+T369+U369+V369</f>
        <v>23</v>
      </c>
      <c r="G369" s="76" t="s">
        <v>138</v>
      </c>
      <c r="H369" s="52">
        <v>1</v>
      </c>
      <c r="I369" s="52">
        <v>2</v>
      </c>
      <c r="J369" s="52">
        <v>3</v>
      </c>
      <c r="K369" s="63">
        <f t="shared" si="108"/>
        <v>26.086956521739129</v>
      </c>
      <c r="L369" s="52">
        <v>6</v>
      </c>
      <c r="M369" s="52">
        <v>2</v>
      </c>
      <c r="N369" s="52">
        <v>3</v>
      </c>
      <c r="O369" s="63">
        <f t="shared" si="109"/>
        <v>47.826086956521742</v>
      </c>
      <c r="P369" s="52">
        <v>1</v>
      </c>
      <c r="Q369" s="52">
        <v>3</v>
      </c>
      <c r="R369" s="52"/>
      <c r="S369" s="63">
        <f t="shared" si="110"/>
        <v>17.391304347826086</v>
      </c>
      <c r="T369" s="52">
        <v>2</v>
      </c>
      <c r="U369" s="52"/>
      <c r="V369" s="52"/>
      <c r="W369" s="63">
        <f t="shared" si="111"/>
        <v>8.695652173913043</v>
      </c>
      <c r="X369" s="29">
        <f>((H369*1)+(I369*2)+(J369*3)+(L369*4)+(M369*5)+(N369*6)+(P369*7)+(Q369*8)+(R369*9)+(T369*10)+(U369*11)+(V369*12))/F369</f>
        <v>5.0869565217391308</v>
      </c>
      <c r="Y369" s="63">
        <f>S369+W369</f>
        <v>26.086956521739129</v>
      </c>
    </row>
    <row r="370" spans="1:25" x14ac:dyDescent="0.35">
      <c r="A370" s="35"/>
      <c r="B370" s="27" t="s">
        <v>103</v>
      </c>
      <c r="C370" s="21" t="s">
        <v>29</v>
      </c>
      <c r="D370" s="8">
        <v>10</v>
      </c>
      <c r="E370" s="8">
        <v>12</v>
      </c>
      <c r="F370" s="10">
        <v>12</v>
      </c>
      <c r="G370" s="76" t="s">
        <v>138</v>
      </c>
      <c r="H370" s="52"/>
      <c r="I370" s="52"/>
      <c r="J370" s="52">
        <v>1</v>
      </c>
      <c r="K370" s="63">
        <f t="shared" si="108"/>
        <v>8.3333333333333339</v>
      </c>
      <c r="L370" s="52">
        <v>5</v>
      </c>
      <c r="M370" s="52"/>
      <c r="N370" s="52">
        <v>3</v>
      </c>
      <c r="O370" s="63">
        <f t="shared" si="109"/>
        <v>66.666666666666671</v>
      </c>
      <c r="P370" s="52">
        <v>2</v>
      </c>
      <c r="Q370" s="52"/>
      <c r="R370" s="52">
        <v>1</v>
      </c>
      <c r="S370" s="63">
        <f t="shared" si="110"/>
        <v>25</v>
      </c>
      <c r="T370" s="52"/>
      <c r="U370" s="52"/>
      <c r="V370" s="52"/>
      <c r="W370" s="63">
        <f t="shared" si="111"/>
        <v>0</v>
      </c>
      <c r="X370" s="29">
        <f>((H370*1)+(I370*2)+(J370*3)+(L370*4)+(M370*5)+(N370*6)+(P370*7)+(Q370*8)+(R370*9)+(T370*10)+(U370*11)+(V370*12))/F370</f>
        <v>5.333333333333333</v>
      </c>
      <c r="Y370" s="63">
        <f>S370+W370</f>
        <v>25</v>
      </c>
    </row>
    <row r="371" spans="1:25" x14ac:dyDescent="0.35">
      <c r="A371" s="35"/>
      <c r="B371" s="97"/>
      <c r="C371" s="8"/>
      <c r="D371" s="8"/>
      <c r="E371" s="8"/>
      <c r="F371" s="10">
        <f t="shared" ref="F371:F376" si="112">H371+I371+J371+L371+M371+N371+P371+Q371+R371+T371+U371+V371</f>
        <v>0</v>
      </c>
      <c r="G371" s="97"/>
      <c r="H371" s="37"/>
      <c r="I371" s="37"/>
      <c r="J371" s="37"/>
      <c r="K371" s="63" t="e">
        <f t="shared" si="108"/>
        <v>#DIV/0!</v>
      </c>
      <c r="L371" s="52"/>
      <c r="M371" s="52"/>
      <c r="N371" s="52"/>
      <c r="O371" s="63" t="e">
        <f t="shared" si="109"/>
        <v>#DIV/0!</v>
      </c>
      <c r="P371" s="52"/>
      <c r="Q371" s="52"/>
      <c r="R371" s="52"/>
      <c r="S371" s="63" t="e">
        <f t="shared" si="110"/>
        <v>#DIV/0!</v>
      </c>
      <c r="T371" s="52"/>
      <c r="U371" s="52"/>
      <c r="V371" s="52"/>
      <c r="W371" s="63" t="e">
        <f t="shared" si="111"/>
        <v>#DIV/0!</v>
      </c>
      <c r="X371" s="60">
        <f>X370-X369</f>
        <v>0.24637681159420222</v>
      </c>
      <c r="Y371" s="60">
        <f>Y370-Y369</f>
        <v>-1.086956521739129</v>
      </c>
    </row>
    <row r="372" spans="1:25" x14ac:dyDescent="0.35">
      <c r="A372" s="35"/>
      <c r="B372" s="97" t="s">
        <v>103</v>
      </c>
      <c r="C372" s="8" t="s">
        <v>46</v>
      </c>
      <c r="D372" s="8">
        <v>6</v>
      </c>
      <c r="E372" s="8">
        <v>21</v>
      </c>
      <c r="F372" s="10">
        <f t="shared" si="112"/>
        <v>21</v>
      </c>
      <c r="G372" s="97" t="s">
        <v>138</v>
      </c>
      <c r="H372" s="37">
        <v>1</v>
      </c>
      <c r="I372" s="37">
        <v>1</v>
      </c>
      <c r="J372" s="37"/>
      <c r="K372" s="63">
        <f t="shared" si="108"/>
        <v>9.5238095238095237</v>
      </c>
      <c r="L372" s="52">
        <v>3</v>
      </c>
      <c r="M372" s="52">
        <v>5</v>
      </c>
      <c r="N372" s="52">
        <v>2</v>
      </c>
      <c r="O372" s="63">
        <f t="shared" si="109"/>
        <v>47.61904761904762</v>
      </c>
      <c r="P372" s="52">
        <v>1</v>
      </c>
      <c r="Q372" s="52">
        <v>3</v>
      </c>
      <c r="R372" s="52">
        <v>2</v>
      </c>
      <c r="S372" s="63">
        <f t="shared" si="110"/>
        <v>28.571428571428573</v>
      </c>
      <c r="T372" s="52">
        <v>3</v>
      </c>
      <c r="U372" s="52"/>
      <c r="V372" s="52"/>
      <c r="W372" s="63">
        <f t="shared" si="111"/>
        <v>14.285714285714286</v>
      </c>
      <c r="X372" s="53">
        <f t="shared" ref="X372:X377" si="113">((H372*1)+(I372*2)+(J372*3)+(L372*4)+(M372*5)+(N372*6)+(P372*7)+(Q372*8)+(R372*9)+(T372*10)+(U372*11)+(V372*12))/F372</f>
        <v>6.2380952380952381</v>
      </c>
      <c r="Y372" s="54">
        <f t="shared" ref="Y372:Y377" si="114">S372+W372</f>
        <v>42.857142857142861</v>
      </c>
    </row>
    <row r="373" spans="1:25" x14ac:dyDescent="0.35">
      <c r="A373" s="35"/>
      <c r="B373" s="27" t="s">
        <v>103</v>
      </c>
      <c r="C373" s="26" t="s">
        <v>42</v>
      </c>
      <c r="D373" s="26">
        <v>7</v>
      </c>
      <c r="E373" s="26">
        <v>20</v>
      </c>
      <c r="F373" s="10">
        <f t="shared" si="112"/>
        <v>20</v>
      </c>
      <c r="G373" s="74" t="s">
        <v>138</v>
      </c>
      <c r="H373" s="40">
        <v>1</v>
      </c>
      <c r="I373" s="40"/>
      <c r="J373" s="40">
        <v>1</v>
      </c>
      <c r="K373" s="63">
        <f t="shared" si="108"/>
        <v>10</v>
      </c>
      <c r="L373" s="40">
        <v>5</v>
      </c>
      <c r="M373" s="40">
        <v>1</v>
      </c>
      <c r="N373" s="40">
        <v>3</v>
      </c>
      <c r="O373" s="63">
        <f t="shared" si="109"/>
        <v>45</v>
      </c>
      <c r="P373" s="40">
        <v>1</v>
      </c>
      <c r="Q373" s="40">
        <v>3</v>
      </c>
      <c r="R373" s="40">
        <v>3</v>
      </c>
      <c r="S373" s="63">
        <f t="shared" si="110"/>
        <v>35</v>
      </c>
      <c r="T373" s="40">
        <v>1</v>
      </c>
      <c r="U373" s="40">
        <v>1</v>
      </c>
      <c r="V373" s="40"/>
      <c r="W373" s="63">
        <f t="shared" si="111"/>
        <v>10</v>
      </c>
      <c r="X373" s="53">
        <f t="shared" si="113"/>
        <v>6.3</v>
      </c>
      <c r="Y373" s="54">
        <f t="shared" si="114"/>
        <v>45</v>
      </c>
    </row>
    <row r="374" spans="1:25" x14ac:dyDescent="0.35">
      <c r="A374" s="35"/>
      <c r="B374" s="27" t="s">
        <v>103</v>
      </c>
      <c r="C374" s="19" t="s">
        <v>31</v>
      </c>
      <c r="D374" s="8">
        <v>8</v>
      </c>
      <c r="E374" s="8">
        <v>20</v>
      </c>
      <c r="F374" s="10">
        <f t="shared" si="112"/>
        <v>20</v>
      </c>
      <c r="G374" s="105" t="s">
        <v>138</v>
      </c>
      <c r="H374" s="52"/>
      <c r="I374" s="52">
        <v>2</v>
      </c>
      <c r="J374" s="52">
        <v>1</v>
      </c>
      <c r="K374" s="63">
        <f t="shared" si="108"/>
        <v>15</v>
      </c>
      <c r="L374" s="52">
        <v>3</v>
      </c>
      <c r="M374" s="52">
        <v>3</v>
      </c>
      <c r="N374" s="52">
        <v>3</v>
      </c>
      <c r="O374" s="63">
        <f t="shared" si="109"/>
        <v>45</v>
      </c>
      <c r="P374" s="52">
        <v>1</v>
      </c>
      <c r="Q374" s="52">
        <v>4</v>
      </c>
      <c r="R374" s="52">
        <v>3</v>
      </c>
      <c r="S374" s="63">
        <f t="shared" si="110"/>
        <v>40</v>
      </c>
      <c r="T374" s="52"/>
      <c r="U374" s="52"/>
      <c r="V374" s="52"/>
      <c r="W374" s="63">
        <f t="shared" si="111"/>
        <v>0</v>
      </c>
      <c r="X374" s="53">
        <f t="shared" si="113"/>
        <v>5.9</v>
      </c>
      <c r="Y374" s="54">
        <f t="shared" si="114"/>
        <v>40</v>
      </c>
    </row>
    <row r="375" spans="1:25" x14ac:dyDescent="0.35">
      <c r="A375" s="35"/>
      <c r="B375" s="27" t="s">
        <v>103</v>
      </c>
      <c r="C375" s="21" t="s">
        <v>24</v>
      </c>
      <c r="D375" s="8">
        <v>9</v>
      </c>
      <c r="E375" s="8">
        <v>20</v>
      </c>
      <c r="F375" s="10">
        <f t="shared" si="112"/>
        <v>20</v>
      </c>
      <c r="G375" s="76" t="s">
        <v>138</v>
      </c>
      <c r="H375" s="52">
        <v>1</v>
      </c>
      <c r="I375" s="52"/>
      <c r="J375" s="52">
        <v>1</v>
      </c>
      <c r="K375" s="63">
        <f t="shared" si="108"/>
        <v>10</v>
      </c>
      <c r="L375" s="52">
        <v>4</v>
      </c>
      <c r="M375" s="52">
        <v>4</v>
      </c>
      <c r="N375" s="52">
        <v>2</v>
      </c>
      <c r="O375" s="63">
        <f t="shared" si="109"/>
        <v>50</v>
      </c>
      <c r="P375" s="52">
        <v>3</v>
      </c>
      <c r="Q375" s="52">
        <v>3</v>
      </c>
      <c r="R375" s="52">
        <v>2</v>
      </c>
      <c r="S375" s="63">
        <f t="shared" si="110"/>
        <v>40</v>
      </c>
      <c r="T375" s="52"/>
      <c r="U375" s="52"/>
      <c r="V375" s="52"/>
      <c r="W375" s="63">
        <f t="shared" si="111"/>
        <v>0</v>
      </c>
      <c r="X375" s="53">
        <f t="shared" si="113"/>
        <v>5.75</v>
      </c>
      <c r="Y375" s="54">
        <f t="shared" si="114"/>
        <v>40</v>
      </c>
    </row>
    <row r="376" spans="1:25" x14ac:dyDescent="0.35">
      <c r="A376" s="35"/>
      <c r="B376" s="27" t="s">
        <v>103</v>
      </c>
      <c r="C376" s="21" t="s">
        <v>27</v>
      </c>
      <c r="D376" s="8">
        <v>10</v>
      </c>
      <c r="E376" s="8">
        <v>12</v>
      </c>
      <c r="F376" s="10">
        <f t="shared" si="112"/>
        <v>12</v>
      </c>
      <c r="G376" s="76" t="s">
        <v>138</v>
      </c>
      <c r="H376" s="52"/>
      <c r="I376" s="52"/>
      <c r="J376" s="52"/>
      <c r="K376" s="63">
        <f t="shared" si="108"/>
        <v>0</v>
      </c>
      <c r="L376" s="52">
        <v>1</v>
      </c>
      <c r="M376" s="52">
        <v>4</v>
      </c>
      <c r="N376" s="52">
        <v>2</v>
      </c>
      <c r="O376" s="63">
        <f t="shared" si="109"/>
        <v>58.333333333333336</v>
      </c>
      <c r="P376" s="52">
        <v>1</v>
      </c>
      <c r="Q376" s="52">
        <v>3</v>
      </c>
      <c r="R376" s="52">
        <v>1</v>
      </c>
      <c r="S376" s="63">
        <f t="shared" si="110"/>
        <v>41.666666666666664</v>
      </c>
      <c r="T376" s="52"/>
      <c r="U376" s="52"/>
      <c r="V376" s="52"/>
      <c r="W376" s="63">
        <f t="shared" si="111"/>
        <v>0</v>
      </c>
      <c r="X376" s="53">
        <f t="shared" si="113"/>
        <v>6.333333333333333</v>
      </c>
      <c r="Y376" s="54">
        <f t="shared" si="114"/>
        <v>41.666666666666664</v>
      </c>
    </row>
    <row r="377" spans="1:25" x14ac:dyDescent="0.35">
      <c r="A377" s="35"/>
      <c r="B377" s="27" t="s">
        <v>103</v>
      </c>
      <c r="C377" s="21" t="s">
        <v>29</v>
      </c>
      <c r="D377" s="8">
        <v>11</v>
      </c>
      <c r="E377" s="8">
        <v>12</v>
      </c>
      <c r="F377" s="10">
        <v>12</v>
      </c>
      <c r="G377" s="76" t="s">
        <v>138</v>
      </c>
      <c r="H377" s="52"/>
      <c r="I377" s="52"/>
      <c r="J377" s="52"/>
      <c r="K377" s="63">
        <f t="shared" si="108"/>
        <v>0</v>
      </c>
      <c r="L377" s="52">
        <v>4</v>
      </c>
      <c r="M377" s="52">
        <v>2</v>
      </c>
      <c r="N377" s="52">
        <v>2</v>
      </c>
      <c r="O377" s="63">
        <f t="shared" si="109"/>
        <v>66.666666666666671</v>
      </c>
      <c r="P377" s="52">
        <v>1</v>
      </c>
      <c r="Q377" s="52">
        <v>3</v>
      </c>
      <c r="R377" s="52"/>
      <c r="S377" s="63">
        <f t="shared" si="110"/>
        <v>33.333333333333336</v>
      </c>
      <c r="T377" s="52"/>
      <c r="U377" s="52"/>
      <c r="V377" s="52"/>
      <c r="W377" s="63"/>
      <c r="X377" s="53">
        <f t="shared" si="113"/>
        <v>5.75</v>
      </c>
      <c r="Y377" s="54">
        <f t="shared" si="114"/>
        <v>33.333333333333336</v>
      </c>
    </row>
    <row r="378" spans="1:25" x14ac:dyDescent="0.35">
      <c r="A378" s="35"/>
      <c r="B378" s="97"/>
      <c r="C378" s="8"/>
      <c r="D378" s="8"/>
      <c r="E378" s="8"/>
      <c r="F378" s="10">
        <f t="shared" ref="F378:F398" si="115">H378+I378+J378+L378+M378+N378+P378+Q378+R378+T378+U378+V378</f>
        <v>0</v>
      </c>
      <c r="G378" s="97"/>
      <c r="H378" s="37"/>
      <c r="I378" s="37"/>
      <c r="J378" s="37"/>
      <c r="K378" s="63" t="e">
        <f t="shared" si="108"/>
        <v>#DIV/0!</v>
      </c>
      <c r="L378" s="52"/>
      <c r="M378" s="52"/>
      <c r="N378" s="52"/>
      <c r="O378" s="63" t="e">
        <f t="shared" si="109"/>
        <v>#DIV/0!</v>
      </c>
      <c r="P378" s="52"/>
      <c r="Q378" s="52"/>
      <c r="R378" s="52"/>
      <c r="S378" s="63" t="e">
        <f t="shared" si="110"/>
        <v>#DIV/0!</v>
      </c>
      <c r="T378" s="52"/>
      <c r="U378" s="52"/>
      <c r="V378" s="52"/>
      <c r="W378" s="63" t="e">
        <f t="shared" ref="W378:W398" si="116">SUM(T378:V378)*100/F378</f>
        <v>#DIV/0!</v>
      </c>
      <c r="X378" s="60">
        <f>X377-X376</f>
        <v>-0.58333333333333304</v>
      </c>
      <c r="Y378" s="60">
        <f>Y377-Y376</f>
        <v>-8.3333333333333286</v>
      </c>
    </row>
    <row r="379" spans="1:25" x14ac:dyDescent="0.35">
      <c r="A379" s="35"/>
      <c r="B379" s="73" t="s">
        <v>103</v>
      </c>
      <c r="C379" s="44" t="s">
        <v>48</v>
      </c>
      <c r="D379" s="44">
        <v>6</v>
      </c>
      <c r="E379" s="44">
        <v>22</v>
      </c>
      <c r="F379" s="10">
        <f t="shared" si="115"/>
        <v>22</v>
      </c>
      <c r="G379" s="73" t="s">
        <v>138</v>
      </c>
      <c r="H379" s="62"/>
      <c r="I379" s="62"/>
      <c r="J379" s="62">
        <v>1</v>
      </c>
      <c r="K379" s="63">
        <f t="shared" si="108"/>
        <v>4.5454545454545459</v>
      </c>
      <c r="L379" s="62">
        <v>2</v>
      </c>
      <c r="M379" s="62">
        <v>3</v>
      </c>
      <c r="N379" s="62">
        <v>5</v>
      </c>
      <c r="O379" s="63">
        <f t="shared" si="109"/>
        <v>45.454545454545453</v>
      </c>
      <c r="P379" s="62">
        <v>4</v>
      </c>
      <c r="Q379" s="62">
        <v>2</v>
      </c>
      <c r="R379" s="62">
        <v>2</v>
      </c>
      <c r="S379" s="63">
        <f t="shared" si="110"/>
        <v>36.363636363636367</v>
      </c>
      <c r="T379" s="62">
        <v>1</v>
      </c>
      <c r="U379" s="62">
        <v>2</v>
      </c>
      <c r="V379" s="62"/>
      <c r="W379" s="63">
        <f t="shared" si="116"/>
        <v>13.636363636363637</v>
      </c>
      <c r="X379" s="49">
        <f t="shared" ref="X379:X384" si="117">((H379*1)+(I379*2)+(J379*3)+(L379*4)+(M379*5)+(N379*6)+(P379*7)+(Q379*8)+(R379*9)+(T379*10)+(U379*11)+(V379*12))/F379</f>
        <v>6.8181818181818183</v>
      </c>
      <c r="Y379" s="50">
        <f t="shared" ref="Y379:Y384" si="118">S379+W379</f>
        <v>50</v>
      </c>
    </row>
    <row r="380" spans="1:25" x14ac:dyDescent="0.35">
      <c r="A380" s="35"/>
      <c r="B380" s="97" t="s">
        <v>103</v>
      </c>
      <c r="C380" s="8" t="s">
        <v>46</v>
      </c>
      <c r="D380" s="8">
        <v>7</v>
      </c>
      <c r="E380" s="8">
        <v>21</v>
      </c>
      <c r="F380" s="10">
        <f t="shared" si="115"/>
        <v>21</v>
      </c>
      <c r="G380" s="97" t="s">
        <v>138</v>
      </c>
      <c r="H380" s="37"/>
      <c r="I380" s="37">
        <v>1</v>
      </c>
      <c r="J380" s="37"/>
      <c r="K380" s="63">
        <f t="shared" si="108"/>
        <v>4.7619047619047619</v>
      </c>
      <c r="L380" s="52">
        <v>4</v>
      </c>
      <c r="M380" s="52">
        <v>3</v>
      </c>
      <c r="N380" s="52">
        <v>2</v>
      </c>
      <c r="O380" s="63">
        <f t="shared" si="109"/>
        <v>42.857142857142854</v>
      </c>
      <c r="P380" s="52">
        <v>4</v>
      </c>
      <c r="Q380" s="52">
        <v>1</v>
      </c>
      <c r="R380" s="52">
        <v>1</v>
      </c>
      <c r="S380" s="63">
        <f t="shared" si="110"/>
        <v>28.571428571428573</v>
      </c>
      <c r="T380" s="52">
        <v>5</v>
      </c>
      <c r="U380" s="52"/>
      <c r="V380" s="52"/>
      <c r="W380" s="63">
        <f t="shared" si="116"/>
        <v>23.80952380952381</v>
      </c>
      <c r="X380" s="49">
        <f t="shared" si="117"/>
        <v>6.666666666666667</v>
      </c>
      <c r="Y380" s="50">
        <f t="shared" si="118"/>
        <v>52.38095238095238</v>
      </c>
    </row>
    <row r="381" spans="1:25" x14ac:dyDescent="0.35">
      <c r="A381" s="35"/>
      <c r="B381" s="74" t="s">
        <v>103</v>
      </c>
      <c r="C381" s="26" t="s">
        <v>42</v>
      </c>
      <c r="D381" s="26">
        <v>8</v>
      </c>
      <c r="E381" s="26">
        <v>25</v>
      </c>
      <c r="F381" s="10">
        <f t="shared" si="115"/>
        <v>25</v>
      </c>
      <c r="G381" s="74" t="s">
        <v>138</v>
      </c>
      <c r="H381" s="40">
        <v>1</v>
      </c>
      <c r="I381" s="40">
        <v>2</v>
      </c>
      <c r="J381" s="40">
        <v>2</v>
      </c>
      <c r="K381" s="63">
        <f t="shared" si="108"/>
        <v>20</v>
      </c>
      <c r="L381" s="40">
        <v>2</v>
      </c>
      <c r="M381" s="40">
        <v>2</v>
      </c>
      <c r="N381" s="40">
        <v>4</v>
      </c>
      <c r="O381" s="63">
        <f t="shared" si="109"/>
        <v>32</v>
      </c>
      <c r="P381" s="40">
        <v>2</v>
      </c>
      <c r="Q381" s="40">
        <v>2</v>
      </c>
      <c r="R381" s="40">
        <v>7</v>
      </c>
      <c r="S381" s="63">
        <f t="shared" si="110"/>
        <v>44</v>
      </c>
      <c r="T381" s="40">
        <v>1</v>
      </c>
      <c r="U381" s="40"/>
      <c r="V381" s="40"/>
      <c r="W381" s="63">
        <f t="shared" si="116"/>
        <v>4</v>
      </c>
      <c r="X381" s="49">
        <f t="shared" si="117"/>
        <v>6.24</v>
      </c>
      <c r="Y381" s="50">
        <f t="shared" si="118"/>
        <v>48</v>
      </c>
    </row>
    <row r="382" spans="1:25" x14ac:dyDescent="0.35">
      <c r="A382" s="35"/>
      <c r="B382" s="75" t="s">
        <v>103</v>
      </c>
      <c r="C382" s="19" t="s">
        <v>31</v>
      </c>
      <c r="D382" s="8">
        <v>9</v>
      </c>
      <c r="E382" s="8">
        <v>20</v>
      </c>
      <c r="F382" s="10">
        <f t="shared" si="115"/>
        <v>20</v>
      </c>
      <c r="G382" s="105" t="s">
        <v>138</v>
      </c>
      <c r="H382" s="52"/>
      <c r="I382" s="52"/>
      <c r="J382" s="52">
        <v>2</v>
      </c>
      <c r="K382" s="63">
        <f t="shared" si="108"/>
        <v>10</v>
      </c>
      <c r="L382" s="52">
        <v>3</v>
      </c>
      <c r="M382" s="52">
        <v>3</v>
      </c>
      <c r="N382" s="52">
        <v>1</v>
      </c>
      <c r="O382" s="63">
        <f t="shared" si="109"/>
        <v>35</v>
      </c>
      <c r="P382" s="52">
        <v>4</v>
      </c>
      <c r="Q382" s="52">
        <v>1</v>
      </c>
      <c r="R382" s="52">
        <v>3</v>
      </c>
      <c r="S382" s="63">
        <f t="shared" si="110"/>
        <v>40</v>
      </c>
      <c r="T382" s="52">
        <v>3</v>
      </c>
      <c r="U382" s="52"/>
      <c r="V382" s="52"/>
      <c r="W382" s="63">
        <f t="shared" si="116"/>
        <v>15</v>
      </c>
      <c r="X382" s="49">
        <f t="shared" si="117"/>
        <v>6.6</v>
      </c>
      <c r="Y382" s="50">
        <f t="shared" si="118"/>
        <v>55</v>
      </c>
    </row>
    <row r="383" spans="1:25" x14ac:dyDescent="0.35">
      <c r="A383" s="35"/>
      <c r="B383" s="75" t="s">
        <v>103</v>
      </c>
      <c r="C383" s="21" t="s">
        <v>24</v>
      </c>
      <c r="D383" s="8">
        <v>10</v>
      </c>
      <c r="E383" s="8">
        <v>13</v>
      </c>
      <c r="F383" s="10">
        <f t="shared" si="115"/>
        <v>13</v>
      </c>
      <c r="G383" s="76" t="s">
        <v>138</v>
      </c>
      <c r="H383" s="52"/>
      <c r="I383" s="52"/>
      <c r="J383" s="52">
        <v>2</v>
      </c>
      <c r="K383" s="63">
        <f t="shared" si="108"/>
        <v>15.384615384615385</v>
      </c>
      <c r="L383" s="52">
        <v>1</v>
      </c>
      <c r="M383" s="52">
        <v>1</v>
      </c>
      <c r="N383" s="52">
        <v>2</v>
      </c>
      <c r="O383" s="63">
        <f t="shared" si="109"/>
        <v>30.76923076923077</v>
      </c>
      <c r="P383" s="52">
        <v>3</v>
      </c>
      <c r="Q383" s="52">
        <v>1</v>
      </c>
      <c r="R383" s="52">
        <v>2</v>
      </c>
      <c r="S383" s="63">
        <f t="shared" si="110"/>
        <v>46.153846153846153</v>
      </c>
      <c r="T383" s="52">
        <v>1</v>
      </c>
      <c r="U383" s="52"/>
      <c r="V383" s="52"/>
      <c r="W383" s="63">
        <f t="shared" si="116"/>
        <v>7.6923076923076925</v>
      </c>
      <c r="X383" s="49">
        <f t="shared" si="117"/>
        <v>6.4615384615384617</v>
      </c>
      <c r="Y383" s="50">
        <f t="shared" si="118"/>
        <v>53.846153846153847</v>
      </c>
    </row>
    <row r="384" spans="1:25" x14ac:dyDescent="0.35">
      <c r="A384" s="35"/>
      <c r="B384" s="75" t="s">
        <v>103</v>
      </c>
      <c r="C384" s="21" t="s">
        <v>27</v>
      </c>
      <c r="D384" s="8">
        <v>11</v>
      </c>
      <c r="E384" s="8">
        <v>13</v>
      </c>
      <c r="F384" s="10">
        <f t="shared" si="115"/>
        <v>13</v>
      </c>
      <c r="G384" s="76" t="s">
        <v>138</v>
      </c>
      <c r="H384" s="52"/>
      <c r="I384" s="52"/>
      <c r="J384" s="52">
        <v>1</v>
      </c>
      <c r="K384" s="63">
        <f t="shared" si="108"/>
        <v>7.6923076923076925</v>
      </c>
      <c r="L384" s="52">
        <v>1</v>
      </c>
      <c r="M384" s="52">
        <v>2</v>
      </c>
      <c r="N384" s="52">
        <v>3</v>
      </c>
      <c r="O384" s="63">
        <f t="shared" si="109"/>
        <v>46.153846153846153</v>
      </c>
      <c r="P384" s="52">
        <v>3</v>
      </c>
      <c r="Q384" s="52">
        <v>1</v>
      </c>
      <c r="R384" s="52">
        <v>1</v>
      </c>
      <c r="S384" s="63">
        <f t="shared" si="110"/>
        <v>38.46153846153846</v>
      </c>
      <c r="T384" s="52">
        <v>1</v>
      </c>
      <c r="U384" s="52"/>
      <c r="V384" s="52"/>
      <c r="W384" s="63">
        <f t="shared" si="116"/>
        <v>7.6923076923076925</v>
      </c>
      <c r="X384" s="49">
        <f t="shared" si="117"/>
        <v>6.384615384615385</v>
      </c>
      <c r="Y384" s="50">
        <f t="shared" si="118"/>
        <v>46.153846153846153</v>
      </c>
    </row>
    <row r="385" spans="1:25" x14ac:dyDescent="0.35">
      <c r="A385" s="35"/>
      <c r="B385" s="97"/>
      <c r="C385" s="8"/>
      <c r="D385" s="8"/>
      <c r="E385" s="8"/>
      <c r="F385" s="10">
        <f t="shared" si="115"/>
        <v>0</v>
      </c>
      <c r="G385" s="97"/>
      <c r="H385" s="37"/>
      <c r="I385" s="37"/>
      <c r="J385" s="37"/>
      <c r="K385" s="63" t="e">
        <f t="shared" si="108"/>
        <v>#DIV/0!</v>
      </c>
      <c r="L385" s="52"/>
      <c r="M385" s="52"/>
      <c r="N385" s="52"/>
      <c r="O385" s="63" t="e">
        <f t="shared" si="109"/>
        <v>#DIV/0!</v>
      </c>
      <c r="P385" s="52"/>
      <c r="Q385" s="52"/>
      <c r="R385" s="52"/>
      <c r="S385" s="63" t="e">
        <f t="shared" si="110"/>
        <v>#DIV/0!</v>
      </c>
      <c r="T385" s="52"/>
      <c r="U385" s="52"/>
      <c r="V385" s="52"/>
      <c r="W385" s="63" t="e">
        <f t="shared" si="116"/>
        <v>#DIV/0!</v>
      </c>
      <c r="X385" s="60">
        <f>X384-X383</f>
        <v>-7.692307692307665E-2</v>
      </c>
      <c r="Y385" s="60">
        <f>Y384-Y383</f>
        <v>-7.6923076923076934</v>
      </c>
    </row>
    <row r="386" spans="1:25" x14ac:dyDescent="0.35">
      <c r="A386" s="35"/>
      <c r="B386" s="73" t="s">
        <v>103</v>
      </c>
      <c r="C386" s="44" t="s">
        <v>48</v>
      </c>
      <c r="D386" s="44">
        <v>7</v>
      </c>
      <c r="E386" s="44">
        <v>25</v>
      </c>
      <c r="F386" s="10">
        <f t="shared" si="115"/>
        <v>25</v>
      </c>
      <c r="G386" s="73" t="s">
        <v>138</v>
      </c>
      <c r="H386" s="62">
        <v>2</v>
      </c>
      <c r="I386" s="62">
        <v>1</v>
      </c>
      <c r="J386" s="62"/>
      <c r="K386" s="63">
        <f t="shared" si="108"/>
        <v>12</v>
      </c>
      <c r="L386" s="62">
        <v>3</v>
      </c>
      <c r="M386" s="62">
        <v>1</v>
      </c>
      <c r="N386" s="62">
        <v>5</v>
      </c>
      <c r="O386" s="63">
        <f t="shared" si="109"/>
        <v>36</v>
      </c>
      <c r="P386" s="62">
        <v>3</v>
      </c>
      <c r="Q386" s="62">
        <v>3</v>
      </c>
      <c r="R386" s="62">
        <v>5</v>
      </c>
      <c r="S386" s="63">
        <f t="shared" si="110"/>
        <v>44</v>
      </c>
      <c r="T386" s="62">
        <v>2</v>
      </c>
      <c r="U386" s="62"/>
      <c r="V386" s="62"/>
      <c r="W386" s="63">
        <f t="shared" si="116"/>
        <v>8</v>
      </c>
      <c r="X386" s="49">
        <f>((H386*1)+(I386*2)+(J386*3)+(L386*4)+(M386*5)+(N386*6)+(P386*7)+(Q386*8)+(R386*9)+(T386*10)+(U386*11)+(V386*12))/F386</f>
        <v>6.44</v>
      </c>
      <c r="Y386" s="50">
        <f>S386+W386</f>
        <v>52</v>
      </c>
    </row>
    <row r="387" spans="1:25" x14ac:dyDescent="0.35">
      <c r="A387" s="35"/>
      <c r="B387" s="97" t="s">
        <v>103</v>
      </c>
      <c r="C387" s="8" t="s">
        <v>46</v>
      </c>
      <c r="D387" s="8">
        <v>8</v>
      </c>
      <c r="E387" s="8">
        <v>25</v>
      </c>
      <c r="F387" s="10">
        <f t="shared" si="115"/>
        <v>25</v>
      </c>
      <c r="G387" s="97" t="s">
        <v>138</v>
      </c>
      <c r="H387" s="37">
        <v>2</v>
      </c>
      <c r="I387" s="37">
        <v>1</v>
      </c>
      <c r="J387" s="37"/>
      <c r="K387" s="63">
        <f t="shared" si="108"/>
        <v>12</v>
      </c>
      <c r="L387" s="52">
        <v>4</v>
      </c>
      <c r="M387" s="52">
        <v>1</v>
      </c>
      <c r="N387" s="52">
        <v>5</v>
      </c>
      <c r="O387" s="63">
        <f t="shared" si="109"/>
        <v>40</v>
      </c>
      <c r="P387" s="52">
        <v>2</v>
      </c>
      <c r="Q387" s="52">
        <v>4</v>
      </c>
      <c r="R387" s="52">
        <v>5</v>
      </c>
      <c r="S387" s="63">
        <f t="shared" si="110"/>
        <v>44</v>
      </c>
      <c r="T387" s="52">
        <v>1</v>
      </c>
      <c r="U387" s="52"/>
      <c r="V387" s="52"/>
      <c r="W387" s="63">
        <f t="shared" si="116"/>
        <v>4</v>
      </c>
      <c r="X387" s="53">
        <f>((H387*1)+(I387*2)+(J387*3)+(L387*4)+(M387*5)+(N387*6)+(P387*7)+(Q387*8)+(R387*9)+(T387*10)+(U387*11)+(V387*12))/F387</f>
        <v>6.24</v>
      </c>
      <c r="Y387" s="54">
        <f>S387+W387</f>
        <v>48</v>
      </c>
    </row>
    <row r="388" spans="1:25" x14ac:dyDescent="0.35">
      <c r="A388" s="35"/>
      <c r="B388" s="74" t="s">
        <v>103</v>
      </c>
      <c r="C388" s="26" t="s">
        <v>42</v>
      </c>
      <c r="D388" s="26">
        <v>9</v>
      </c>
      <c r="E388" s="26">
        <v>24</v>
      </c>
      <c r="F388" s="10">
        <f t="shared" si="115"/>
        <v>24</v>
      </c>
      <c r="G388" s="74" t="s">
        <v>138</v>
      </c>
      <c r="H388" s="40">
        <v>2</v>
      </c>
      <c r="I388" s="40">
        <v>1</v>
      </c>
      <c r="J388" s="40">
        <v>2</v>
      </c>
      <c r="K388" s="63">
        <f t="shared" si="108"/>
        <v>20.833333333333332</v>
      </c>
      <c r="L388" s="40">
        <v>4</v>
      </c>
      <c r="M388" s="40">
        <v>1</v>
      </c>
      <c r="N388" s="40">
        <v>2</v>
      </c>
      <c r="O388" s="63">
        <f t="shared" si="109"/>
        <v>29.166666666666668</v>
      </c>
      <c r="P388" s="40">
        <v>4</v>
      </c>
      <c r="Q388" s="40">
        <v>3</v>
      </c>
      <c r="R388" s="40">
        <v>5</v>
      </c>
      <c r="S388" s="63">
        <f t="shared" si="110"/>
        <v>50</v>
      </c>
      <c r="T388" s="40"/>
      <c r="U388" s="40"/>
      <c r="V388" s="40"/>
      <c r="W388" s="63">
        <f t="shared" si="116"/>
        <v>0</v>
      </c>
      <c r="X388" s="29">
        <f>((H388*1)+(I388*2)+(J388*3)+(L388*4)+(M388*5)+(N388*6)+(P388*7)+(Q388*8)+(R388*9)+(T388*10)+(U388*11)+(V388*12))/F388</f>
        <v>5.833333333333333</v>
      </c>
      <c r="Y388" s="30">
        <f>S388+W388</f>
        <v>50</v>
      </c>
    </row>
    <row r="389" spans="1:25" x14ac:dyDescent="0.35">
      <c r="A389" s="35"/>
      <c r="B389" s="75" t="s">
        <v>103</v>
      </c>
      <c r="C389" s="19" t="s">
        <v>31</v>
      </c>
      <c r="D389" s="8">
        <v>10</v>
      </c>
      <c r="E389" s="8">
        <v>13</v>
      </c>
      <c r="F389" s="10">
        <f t="shared" si="115"/>
        <v>13</v>
      </c>
      <c r="G389" s="105" t="s">
        <v>138</v>
      </c>
      <c r="H389" s="52"/>
      <c r="I389" s="52"/>
      <c r="J389" s="52">
        <v>1</v>
      </c>
      <c r="K389" s="63">
        <f t="shared" si="108"/>
        <v>7.6923076923076925</v>
      </c>
      <c r="L389" s="52">
        <v>2</v>
      </c>
      <c r="M389" s="52"/>
      <c r="N389" s="52">
        <v>4</v>
      </c>
      <c r="O389" s="63">
        <f t="shared" si="109"/>
        <v>46.153846153846153</v>
      </c>
      <c r="P389" s="52">
        <v>1</v>
      </c>
      <c r="Q389" s="52">
        <v>1</v>
      </c>
      <c r="R389" s="52">
        <v>3</v>
      </c>
      <c r="S389" s="63">
        <f t="shared" si="110"/>
        <v>38.46153846153846</v>
      </c>
      <c r="T389" s="52">
        <v>1</v>
      </c>
      <c r="U389" s="52"/>
      <c r="V389" s="52"/>
      <c r="W389" s="63">
        <f t="shared" si="116"/>
        <v>7.6923076923076925</v>
      </c>
      <c r="X389" s="63">
        <f>((H389*1)+(I389*2)+(J389*3)+(L389*4)+(M389*5)+(N389*6)+(P389*7)+(Q389*8)+(R389*9)+(T389*10)+(U389*11)+(V389*12))/F389</f>
        <v>6.6923076923076925</v>
      </c>
      <c r="Y389" s="63">
        <f>S389+W389</f>
        <v>46.153846153846153</v>
      </c>
    </row>
    <row r="390" spans="1:25" x14ac:dyDescent="0.35">
      <c r="A390" s="35"/>
      <c r="B390" s="97" t="s">
        <v>103</v>
      </c>
      <c r="C390" s="21" t="s">
        <v>24</v>
      </c>
      <c r="D390" s="8">
        <v>11</v>
      </c>
      <c r="E390" s="8">
        <v>13</v>
      </c>
      <c r="F390" s="10">
        <f t="shared" si="115"/>
        <v>13</v>
      </c>
      <c r="G390" s="76" t="s">
        <v>138</v>
      </c>
      <c r="H390" s="37"/>
      <c r="I390" s="37">
        <v>1</v>
      </c>
      <c r="J390" s="37"/>
      <c r="K390" s="63">
        <f t="shared" si="108"/>
        <v>7.6923076923076925</v>
      </c>
      <c r="L390" s="52">
        <v>2</v>
      </c>
      <c r="M390" s="52">
        <v>2</v>
      </c>
      <c r="N390" s="52">
        <v>1</v>
      </c>
      <c r="O390" s="63">
        <f t="shared" si="109"/>
        <v>38.46153846153846</v>
      </c>
      <c r="P390" s="52">
        <v>2</v>
      </c>
      <c r="Q390" s="52"/>
      <c r="R390" s="52">
        <v>5</v>
      </c>
      <c r="S390" s="63">
        <f t="shared" si="110"/>
        <v>53.846153846153847</v>
      </c>
      <c r="T390" s="52"/>
      <c r="U390" s="52"/>
      <c r="V390" s="52"/>
      <c r="W390" s="63">
        <f t="shared" si="116"/>
        <v>0</v>
      </c>
      <c r="X390" s="12">
        <f>((H390*1)+(I390*2)+(J390*3)+(L390*4)+(M390*5)+(N390*6)+(P390*7)+(Q390*8)+(R390*9)+(T390*10)+(U390*11)+(V390*12))/F390</f>
        <v>6.5384615384615383</v>
      </c>
      <c r="Y390" s="12">
        <f>S390+W390</f>
        <v>53.846153846153847</v>
      </c>
    </row>
    <row r="391" spans="1:25" x14ac:dyDescent="0.35">
      <c r="A391" s="35"/>
      <c r="B391" s="97"/>
      <c r="C391" s="8"/>
      <c r="D391" s="8"/>
      <c r="E391" s="15"/>
      <c r="F391" s="10">
        <f t="shared" si="115"/>
        <v>0</v>
      </c>
      <c r="G391" s="75"/>
      <c r="H391" s="37"/>
      <c r="I391" s="37"/>
      <c r="J391" s="37"/>
      <c r="K391" s="63" t="e">
        <f t="shared" si="108"/>
        <v>#DIV/0!</v>
      </c>
      <c r="L391" s="37"/>
      <c r="M391" s="37"/>
      <c r="N391" s="37"/>
      <c r="O391" s="63" t="e">
        <f t="shared" si="109"/>
        <v>#DIV/0!</v>
      </c>
      <c r="P391" s="37"/>
      <c r="Q391" s="37"/>
      <c r="R391" s="37"/>
      <c r="S391" s="63" t="e">
        <f t="shared" si="110"/>
        <v>#DIV/0!</v>
      </c>
      <c r="T391" s="37"/>
      <c r="U391" s="37"/>
      <c r="V391" s="37"/>
      <c r="W391" s="63" t="e">
        <f t="shared" si="116"/>
        <v>#DIV/0!</v>
      </c>
      <c r="X391" s="70"/>
      <c r="Y391" s="70"/>
    </row>
    <row r="392" spans="1:25" x14ac:dyDescent="0.35">
      <c r="A392" s="35"/>
      <c r="B392" s="73" t="s">
        <v>103</v>
      </c>
      <c r="C392" s="44" t="s">
        <v>48</v>
      </c>
      <c r="D392" s="44">
        <v>8</v>
      </c>
      <c r="E392" s="44">
        <v>16</v>
      </c>
      <c r="F392" s="10">
        <f t="shared" si="115"/>
        <v>16</v>
      </c>
      <c r="G392" s="73" t="s">
        <v>138</v>
      </c>
      <c r="H392" s="62"/>
      <c r="I392" s="62"/>
      <c r="J392" s="62">
        <v>3</v>
      </c>
      <c r="K392" s="63">
        <f t="shared" si="108"/>
        <v>18.75</v>
      </c>
      <c r="L392" s="62">
        <v>2</v>
      </c>
      <c r="M392" s="62">
        <v>1</v>
      </c>
      <c r="N392" s="62">
        <v>1</v>
      </c>
      <c r="O392" s="63">
        <f t="shared" si="109"/>
        <v>25</v>
      </c>
      <c r="P392" s="62">
        <v>2</v>
      </c>
      <c r="Q392" s="62">
        <v>3</v>
      </c>
      <c r="R392" s="62">
        <v>1</v>
      </c>
      <c r="S392" s="63">
        <f t="shared" si="110"/>
        <v>37.5</v>
      </c>
      <c r="T392" s="62">
        <v>2</v>
      </c>
      <c r="U392" s="62">
        <v>1</v>
      </c>
      <c r="V392" s="62"/>
      <c r="W392" s="63">
        <f t="shared" si="116"/>
        <v>18.75</v>
      </c>
      <c r="X392" s="49">
        <f>((H392*1)+(I392*2)+(J392*3)+(L392*4)+(M392*5)+(N392*6)+(P392*7)+(Q392*8)+(R392*9)+(T392*10)+(U392*11)+(V392*12))/F392</f>
        <v>6.625</v>
      </c>
      <c r="Y392" s="50">
        <f>S392+W392</f>
        <v>56.25</v>
      </c>
    </row>
    <row r="393" spans="1:25" x14ac:dyDescent="0.35">
      <c r="A393" s="35"/>
      <c r="B393" s="97" t="s">
        <v>103</v>
      </c>
      <c r="C393" s="8" t="s">
        <v>46</v>
      </c>
      <c r="D393" s="8">
        <v>9</v>
      </c>
      <c r="E393" s="8">
        <v>17</v>
      </c>
      <c r="F393" s="10">
        <f t="shared" si="115"/>
        <v>17</v>
      </c>
      <c r="G393" s="97" t="s">
        <v>138</v>
      </c>
      <c r="H393" s="37"/>
      <c r="I393" s="37">
        <v>1</v>
      </c>
      <c r="J393" s="37">
        <v>1</v>
      </c>
      <c r="K393" s="63">
        <f t="shared" si="108"/>
        <v>11.764705882352942</v>
      </c>
      <c r="L393" s="52">
        <v>1</v>
      </c>
      <c r="M393" s="52">
        <v>2</v>
      </c>
      <c r="N393" s="52">
        <v>4</v>
      </c>
      <c r="O393" s="63">
        <f t="shared" si="109"/>
        <v>41.176470588235297</v>
      </c>
      <c r="P393" s="52">
        <v>2</v>
      </c>
      <c r="Q393" s="52">
        <v>1</v>
      </c>
      <c r="R393" s="52">
        <v>3</v>
      </c>
      <c r="S393" s="63">
        <f t="shared" si="110"/>
        <v>35.294117647058826</v>
      </c>
      <c r="T393" s="52">
        <v>2</v>
      </c>
      <c r="U393" s="52"/>
      <c r="V393" s="52"/>
      <c r="W393" s="63">
        <f t="shared" si="116"/>
        <v>11.764705882352942</v>
      </c>
      <c r="X393" s="53">
        <f>((H393*1)+(I393*2)+(J393*3)+(L393*4)+(M393*5)+(N393*6)+(P393*7)+(Q393*8)+(R393*9)+(T393*10)+(U393*11)+(V393*12))/F393</f>
        <v>6.5882352941176467</v>
      </c>
      <c r="Y393" s="54">
        <f>S393+W393</f>
        <v>47.058823529411768</v>
      </c>
    </row>
    <row r="394" spans="1:25" x14ac:dyDescent="0.35">
      <c r="A394" s="35"/>
      <c r="B394" s="74" t="s">
        <v>103</v>
      </c>
      <c r="C394" s="26" t="s">
        <v>42</v>
      </c>
      <c r="D394" s="26">
        <v>10</v>
      </c>
      <c r="E394" s="26">
        <v>9</v>
      </c>
      <c r="F394" s="10">
        <f t="shared" si="115"/>
        <v>9</v>
      </c>
      <c r="G394" s="74" t="s">
        <v>138</v>
      </c>
      <c r="H394" s="40"/>
      <c r="I394" s="40">
        <v>1</v>
      </c>
      <c r="J394" s="40"/>
      <c r="K394" s="63">
        <f t="shared" si="108"/>
        <v>11.111111111111111</v>
      </c>
      <c r="L394" s="40">
        <v>1</v>
      </c>
      <c r="M394" s="40"/>
      <c r="N394" s="40">
        <v>1</v>
      </c>
      <c r="O394" s="63">
        <f t="shared" si="109"/>
        <v>22.222222222222221</v>
      </c>
      <c r="P394" s="40">
        <v>3</v>
      </c>
      <c r="Q394" s="40">
        <v>2</v>
      </c>
      <c r="R394" s="40"/>
      <c r="S394" s="63">
        <f t="shared" si="110"/>
        <v>55.555555555555557</v>
      </c>
      <c r="T394" s="40">
        <v>1</v>
      </c>
      <c r="U394" s="40"/>
      <c r="V394" s="40"/>
      <c r="W394" s="63">
        <f t="shared" si="116"/>
        <v>11.111111111111111</v>
      </c>
      <c r="X394" s="29">
        <f>((H394*1)+(I394*2)+(J394*3)+(L394*4)+(M394*5)+(N394*6)+(P394*7)+(Q394*8)+(R394*9)+(T394*10)+(U394*11)+(V394*12))/F394</f>
        <v>6.5555555555555554</v>
      </c>
      <c r="Y394" s="30">
        <f>S394+W394</f>
        <v>66.666666666666671</v>
      </c>
    </row>
    <row r="395" spans="1:25" x14ac:dyDescent="0.35">
      <c r="A395" s="35"/>
      <c r="B395" s="75" t="s">
        <v>103</v>
      </c>
      <c r="C395" s="19" t="s">
        <v>31</v>
      </c>
      <c r="D395" s="8">
        <v>11</v>
      </c>
      <c r="E395" s="8">
        <v>8</v>
      </c>
      <c r="F395" s="10">
        <f t="shared" si="115"/>
        <v>8</v>
      </c>
      <c r="G395" s="105" t="s">
        <v>138</v>
      </c>
      <c r="H395" s="52"/>
      <c r="I395" s="52"/>
      <c r="J395" s="52"/>
      <c r="K395" s="63">
        <f t="shared" si="108"/>
        <v>0</v>
      </c>
      <c r="L395" s="52">
        <v>1</v>
      </c>
      <c r="M395" s="52"/>
      <c r="N395" s="52">
        <v>2</v>
      </c>
      <c r="O395" s="63">
        <f t="shared" si="109"/>
        <v>37.5</v>
      </c>
      <c r="P395" s="52">
        <v>2</v>
      </c>
      <c r="Q395" s="52">
        <v>1</v>
      </c>
      <c r="R395" s="52">
        <v>1</v>
      </c>
      <c r="S395" s="63">
        <f t="shared" si="110"/>
        <v>50</v>
      </c>
      <c r="T395" s="52">
        <v>1</v>
      </c>
      <c r="U395" s="52"/>
      <c r="V395" s="52"/>
      <c r="W395" s="63">
        <f t="shared" si="116"/>
        <v>12.5</v>
      </c>
      <c r="X395" s="63">
        <f>((H395*1)+(I395*2)+(J395*3)+(L395*4)+(M395*5)+(N395*6)+(P395*7)+(Q395*8)+(R395*9)+(T395*10)+(U395*11)+(V395*12))/F395</f>
        <v>7.125</v>
      </c>
      <c r="Y395" s="63">
        <f>S395+W395</f>
        <v>62.5</v>
      </c>
    </row>
    <row r="396" spans="1:25" x14ac:dyDescent="0.35">
      <c r="A396" s="35"/>
      <c r="B396" s="75"/>
      <c r="C396" s="8"/>
      <c r="D396" s="8"/>
      <c r="E396" s="8"/>
      <c r="F396" s="10">
        <f t="shared" si="115"/>
        <v>0</v>
      </c>
      <c r="G396" s="97"/>
      <c r="H396" s="37"/>
      <c r="I396" s="37"/>
      <c r="J396" s="37"/>
      <c r="K396" s="63" t="e">
        <f t="shared" si="108"/>
        <v>#DIV/0!</v>
      </c>
      <c r="L396" s="52"/>
      <c r="M396" s="52"/>
      <c r="N396" s="52"/>
      <c r="O396" s="63" t="e">
        <f t="shared" si="109"/>
        <v>#DIV/0!</v>
      </c>
      <c r="P396" s="52"/>
      <c r="Q396" s="52"/>
      <c r="R396" s="52"/>
      <c r="S396" s="63" t="e">
        <f t="shared" si="110"/>
        <v>#DIV/0!</v>
      </c>
      <c r="T396" s="52"/>
      <c r="U396" s="52"/>
      <c r="V396" s="52"/>
      <c r="W396" s="63" t="e">
        <f t="shared" si="116"/>
        <v>#DIV/0!</v>
      </c>
      <c r="X396" s="60">
        <f>X395-X394</f>
        <v>0.56944444444444464</v>
      </c>
      <c r="Y396" s="60">
        <f>Y395-Y394</f>
        <v>-4.1666666666666714</v>
      </c>
    </row>
    <row r="397" spans="1:25" x14ac:dyDescent="0.35">
      <c r="A397" s="35"/>
      <c r="B397" s="97"/>
      <c r="C397" s="19" t="s">
        <v>31</v>
      </c>
      <c r="D397" s="8"/>
      <c r="E397" s="8"/>
      <c r="F397" s="10">
        <f t="shared" si="115"/>
        <v>0</v>
      </c>
      <c r="G397" s="105" t="s">
        <v>138</v>
      </c>
      <c r="H397" s="37"/>
      <c r="I397" s="37"/>
      <c r="J397" s="37"/>
      <c r="K397" s="63" t="e">
        <f t="shared" si="108"/>
        <v>#DIV/0!</v>
      </c>
      <c r="L397" s="52"/>
      <c r="M397" s="52"/>
      <c r="N397" s="52"/>
      <c r="O397" s="63" t="e">
        <f t="shared" si="109"/>
        <v>#DIV/0!</v>
      </c>
      <c r="P397" s="52"/>
      <c r="Q397" s="52"/>
      <c r="R397" s="52"/>
      <c r="S397" s="63" t="e">
        <f t="shared" si="110"/>
        <v>#DIV/0!</v>
      </c>
      <c r="T397" s="52"/>
      <c r="U397" s="52"/>
      <c r="V397" s="52"/>
      <c r="W397" s="63" t="e">
        <f t="shared" si="116"/>
        <v>#DIV/0!</v>
      </c>
      <c r="X397" s="56">
        <f t="shared" ref="X397:Y400" si="119">AVERAGE(X395,X389,X382,X374,X367,X361)</f>
        <v>6.457646520146521</v>
      </c>
      <c r="Y397" s="56">
        <f t="shared" si="119"/>
        <v>48.331541646759035</v>
      </c>
    </row>
    <row r="398" spans="1:25" x14ac:dyDescent="0.35">
      <c r="A398" s="35"/>
      <c r="B398" s="97"/>
      <c r="C398" s="21" t="s">
        <v>31</v>
      </c>
      <c r="D398" s="8"/>
      <c r="E398" s="8"/>
      <c r="F398" s="10">
        <f t="shared" si="115"/>
        <v>0</v>
      </c>
      <c r="G398" s="76" t="s">
        <v>138</v>
      </c>
      <c r="H398" s="37"/>
      <c r="I398" s="37"/>
      <c r="J398" s="37"/>
      <c r="K398" s="63" t="e">
        <f t="shared" si="108"/>
        <v>#DIV/0!</v>
      </c>
      <c r="L398" s="52"/>
      <c r="M398" s="52"/>
      <c r="N398" s="52"/>
      <c r="O398" s="63" t="e">
        <f t="shared" si="109"/>
        <v>#DIV/0!</v>
      </c>
      <c r="P398" s="52"/>
      <c r="Q398" s="52"/>
      <c r="R398" s="52"/>
      <c r="S398" s="63" t="e">
        <f t="shared" si="110"/>
        <v>#DIV/0!</v>
      </c>
      <c r="T398" s="52"/>
      <c r="U398" s="52"/>
      <c r="V398" s="52"/>
      <c r="W398" s="63" t="e">
        <f t="shared" si="116"/>
        <v>#DIV/0!</v>
      </c>
      <c r="X398" s="56">
        <f t="shared" si="119"/>
        <v>5.2550244642635944</v>
      </c>
      <c r="Y398" s="56">
        <f t="shared" si="119"/>
        <v>38.859624674842067</v>
      </c>
    </row>
    <row r="399" spans="1:25" x14ac:dyDescent="0.35">
      <c r="A399" s="35"/>
      <c r="B399" s="97"/>
      <c r="C399" s="21" t="s">
        <v>27</v>
      </c>
      <c r="D399" s="8"/>
      <c r="E399" s="8"/>
      <c r="F399" s="10"/>
      <c r="G399" s="76" t="s">
        <v>138</v>
      </c>
      <c r="H399" s="37"/>
      <c r="I399" s="37"/>
      <c r="J399" s="37"/>
      <c r="K399" s="63"/>
      <c r="L399" s="52"/>
      <c r="M399" s="52"/>
      <c r="N399" s="52"/>
      <c r="O399" s="63"/>
      <c r="P399" s="52"/>
      <c r="Q399" s="52"/>
      <c r="R399" s="52"/>
      <c r="S399" s="63"/>
      <c r="T399" s="52"/>
      <c r="U399" s="52"/>
      <c r="V399" s="52"/>
      <c r="W399" s="63"/>
      <c r="X399" s="56">
        <f t="shared" si="119"/>
        <v>6.0810817805383017</v>
      </c>
      <c r="Y399" s="56">
        <f t="shared" si="119"/>
        <v>41.019230769230766</v>
      </c>
    </row>
    <row r="400" spans="1:25" x14ac:dyDescent="0.35">
      <c r="A400" s="35"/>
      <c r="B400" s="97"/>
      <c r="C400" s="21" t="s">
        <v>29</v>
      </c>
      <c r="D400" s="8"/>
      <c r="E400" s="8"/>
      <c r="F400" s="10"/>
      <c r="G400" s="76" t="s">
        <v>138</v>
      </c>
      <c r="H400" s="37"/>
      <c r="I400" s="37"/>
      <c r="J400" s="37"/>
      <c r="K400" s="63"/>
      <c r="L400" s="52"/>
      <c r="M400" s="52"/>
      <c r="N400" s="52"/>
      <c r="O400" s="63"/>
      <c r="P400" s="52"/>
      <c r="Q400" s="52"/>
      <c r="R400" s="52"/>
      <c r="S400" s="63"/>
      <c r="T400" s="52"/>
      <c r="U400" s="52"/>
      <c r="V400" s="52"/>
      <c r="W400" s="63"/>
      <c r="X400" s="56">
        <f t="shared" si="119"/>
        <v>4.763123735496924</v>
      </c>
      <c r="Y400" s="56">
        <f t="shared" si="119"/>
        <v>31.984082744952314</v>
      </c>
    </row>
    <row r="401" spans="1:25" x14ac:dyDescent="0.35">
      <c r="A401" s="35"/>
      <c r="B401" s="97"/>
      <c r="C401" s="8"/>
      <c r="D401" s="8"/>
      <c r="E401" s="8"/>
      <c r="F401" s="10">
        <f>H401+I401+J401+L401+M401+N401+P401+Q401+R401+T401+U401+V401</f>
        <v>0</v>
      </c>
      <c r="G401" s="97"/>
      <c r="H401" s="37"/>
      <c r="I401" s="37"/>
      <c r="J401" s="37"/>
      <c r="K401" s="63" t="e">
        <f t="shared" ref="K401:K408" si="120">SUM(H401:J401)*100/F401</f>
        <v>#DIV/0!</v>
      </c>
      <c r="L401" s="52"/>
      <c r="M401" s="52"/>
      <c r="N401" s="52"/>
      <c r="O401" s="63" t="e">
        <f t="shared" ref="O401:O411" si="121">SUM(L401:N401)*100/F401</f>
        <v>#DIV/0!</v>
      </c>
      <c r="P401" s="52"/>
      <c r="Q401" s="52"/>
      <c r="R401" s="52"/>
      <c r="S401" s="63" t="e">
        <f t="shared" ref="S401:S409" si="122">SUM(P401:R401)*100/F401</f>
        <v>#DIV/0!</v>
      </c>
      <c r="T401" s="52"/>
      <c r="U401" s="52"/>
      <c r="V401" s="52"/>
      <c r="W401" s="63" t="e">
        <f t="shared" ref="W401:W411" si="123">SUM(T401:V401)*100/F401</f>
        <v>#DIV/0!</v>
      </c>
      <c r="X401" s="60">
        <f>X400-X399</f>
        <v>-1.3179580450413777</v>
      </c>
      <c r="Y401" s="60">
        <f>Y400-Y399</f>
        <v>-9.0351480242784525</v>
      </c>
    </row>
    <row r="402" spans="1:25" x14ac:dyDescent="0.35">
      <c r="A402" s="35"/>
      <c r="B402" s="97" t="s">
        <v>72</v>
      </c>
      <c r="C402" s="19" t="s">
        <v>31</v>
      </c>
      <c r="D402" s="8">
        <v>9</v>
      </c>
      <c r="E402" s="8">
        <v>20</v>
      </c>
      <c r="F402" s="10">
        <f>H402+I402+J402+L402+M402+N402+P402+Q402+R402+T402+U402+V402</f>
        <v>20</v>
      </c>
      <c r="G402" s="105" t="s">
        <v>139</v>
      </c>
      <c r="H402" s="52"/>
      <c r="I402" s="52">
        <v>1</v>
      </c>
      <c r="J402" s="52">
        <v>1</v>
      </c>
      <c r="K402" s="63">
        <f t="shared" si="120"/>
        <v>10</v>
      </c>
      <c r="L402" s="52">
        <v>3</v>
      </c>
      <c r="M402" s="52">
        <v>5</v>
      </c>
      <c r="N402" s="52">
        <v>1</v>
      </c>
      <c r="O402" s="63">
        <f t="shared" si="121"/>
        <v>45</v>
      </c>
      <c r="P402" s="52">
        <v>2</v>
      </c>
      <c r="Q402" s="52"/>
      <c r="R402" s="52">
        <v>4</v>
      </c>
      <c r="S402" s="63">
        <f t="shared" si="122"/>
        <v>30</v>
      </c>
      <c r="T402" s="52">
        <v>3</v>
      </c>
      <c r="U402" s="52"/>
      <c r="V402" s="52"/>
      <c r="W402" s="63">
        <f t="shared" si="123"/>
        <v>15</v>
      </c>
      <c r="X402" s="63">
        <f t="shared" ref="X402:X409" si="124">((H402*1)+(I402*2)+(J402*3)+(L402*4)+(M402*5)+(N402*6)+(P402*7)+(Q402*8)+(R402*9)+(T402*10)+(U402*11)+(V402*12))/F402</f>
        <v>6.4</v>
      </c>
      <c r="Y402" s="63">
        <f t="shared" ref="Y402:Y409" si="125">S402+W402</f>
        <v>45</v>
      </c>
    </row>
    <row r="403" spans="1:25" x14ac:dyDescent="0.35">
      <c r="A403" s="35"/>
      <c r="B403" s="97" t="s">
        <v>72</v>
      </c>
      <c r="C403" s="21" t="s">
        <v>24</v>
      </c>
      <c r="D403" s="8">
        <v>9</v>
      </c>
      <c r="E403" s="8">
        <v>20</v>
      </c>
      <c r="F403" s="10">
        <f>H403+I403+J403+L403+M403+N403+P403+Q403+R403+T403+U403+V403</f>
        <v>20</v>
      </c>
      <c r="G403" s="76" t="s">
        <v>139</v>
      </c>
      <c r="H403" s="37"/>
      <c r="I403" s="37"/>
      <c r="J403" s="37">
        <v>3</v>
      </c>
      <c r="K403" s="63">
        <f t="shared" si="120"/>
        <v>15</v>
      </c>
      <c r="L403" s="52">
        <v>3</v>
      </c>
      <c r="M403" s="52">
        <v>5</v>
      </c>
      <c r="N403" s="52">
        <v>2</v>
      </c>
      <c r="O403" s="63">
        <f t="shared" si="121"/>
        <v>50</v>
      </c>
      <c r="P403" s="52">
        <v>1</v>
      </c>
      <c r="Q403" s="52">
        <v>2</v>
      </c>
      <c r="R403" s="52">
        <v>3</v>
      </c>
      <c r="S403" s="63">
        <f t="shared" si="122"/>
        <v>30</v>
      </c>
      <c r="T403" s="52">
        <v>1</v>
      </c>
      <c r="U403" s="52"/>
      <c r="V403" s="52"/>
      <c r="W403" s="63">
        <f t="shared" si="123"/>
        <v>5</v>
      </c>
      <c r="X403" s="63">
        <f t="shared" si="124"/>
        <v>5.9</v>
      </c>
      <c r="Y403" s="63">
        <f t="shared" si="125"/>
        <v>35</v>
      </c>
    </row>
    <row r="404" spans="1:25" x14ac:dyDescent="0.35">
      <c r="A404" s="35"/>
      <c r="B404" s="41" t="s">
        <v>72</v>
      </c>
      <c r="C404" s="15" t="s">
        <v>27</v>
      </c>
      <c r="D404" s="15">
        <v>9</v>
      </c>
      <c r="E404" s="15">
        <v>23</v>
      </c>
      <c r="F404" s="10">
        <f>H404+I404+J404+L404+M404+N404+P404+Q404+R404+T404+U404+V404</f>
        <v>23</v>
      </c>
      <c r="G404" s="75" t="s">
        <v>139</v>
      </c>
      <c r="H404" s="37">
        <v>1</v>
      </c>
      <c r="I404" s="37">
        <v>1</v>
      </c>
      <c r="J404" s="37">
        <v>4</v>
      </c>
      <c r="K404" s="63">
        <f t="shared" si="120"/>
        <v>26.086956521739129</v>
      </c>
      <c r="L404" s="37">
        <v>6</v>
      </c>
      <c r="M404" s="37">
        <v>2</v>
      </c>
      <c r="N404" s="37">
        <v>3</v>
      </c>
      <c r="O404" s="63">
        <f t="shared" si="121"/>
        <v>47.826086956521742</v>
      </c>
      <c r="P404" s="37">
        <v>3</v>
      </c>
      <c r="Q404" s="37">
        <v>3</v>
      </c>
      <c r="R404" s="37"/>
      <c r="S404" s="63">
        <f t="shared" si="122"/>
        <v>26.086956521739129</v>
      </c>
      <c r="T404" s="37"/>
      <c r="U404" s="37"/>
      <c r="V404" s="37"/>
      <c r="W404" s="63">
        <f t="shared" si="123"/>
        <v>0</v>
      </c>
      <c r="X404" s="63">
        <f t="shared" si="124"/>
        <v>4.8695652173913047</v>
      </c>
      <c r="Y404" s="63">
        <f t="shared" si="125"/>
        <v>26.086956521739129</v>
      </c>
    </row>
    <row r="405" spans="1:25" x14ac:dyDescent="0.35">
      <c r="A405" s="35"/>
      <c r="B405" s="41" t="s">
        <v>140</v>
      </c>
      <c r="C405" s="15" t="s">
        <v>29</v>
      </c>
      <c r="D405" s="15">
        <v>9</v>
      </c>
      <c r="E405" s="15">
        <v>13</v>
      </c>
      <c r="F405" s="10">
        <v>13</v>
      </c>
      <c r="G405" s="75" t="s">
        <v>139</v>
      </c>
      <c r="H405" s="37">
        <v>1</v>
      </c>
      <c r="I405" s="37"/>
      <c r="J405" s="37">
        <v>1</v>
      </c>
      <c r="K405" s="63">
        <f t="shared" si="120"/>
        <v>15.384615384615385</v>
      </c>
      <c r="L405" s="37">
        <v>2</v>
      </c>
      <c r="M405" s="37">
        <v>2</v>
      </c>
      <c r="N405" s="37">
        <v>1</v>
      </c>
      <c r="O405" s="63">
        <f t="shared" si="121"/>
        <v>38.46153846153846</v>
      </c>
      <c r="P405" s="37">
        <v>3</v>
      </c>
      <c r="Q405" s="37"/>
      <c r="R405" s="37">
        <v>2</v>
      </c>
      <c r="S405" s="63">
        <f t="shared" si="122"/>
        <v>38.46153846153846</v>
      </c>
      <c r="T405" s="37">
        <v>1</v>
      </c>
      <c r="U405" s="37"/>
      <c r="V405" s="37"/>
      <c r="W405" s="63">
        <f t="shared" si="123"/>
        <v>7.6923076923076925</v>
      </c>
      <c r="X405" s="63">
        <f t="shared" si="124"/>
        <v>5.9230769230769234</v>
      </c>
      <c r="Y405" s="63">
        <f t="shared" si="125"/>
        <v>46.153846153846153</v>
      </c>
    </row>
    <row r="406" spans="1:25" x14ac:dyDescent="0.35">
      <c r="A406" s="95"/>
      <c r="B406" s="75" t="s">
        <v>103</v>
      </c>
      <c r="C406" s="19" t="s">
        <v>31</v>
      </c>
      <c r="D406" s="8">
        <v>10</v>
      </c>
      <c r="E406" s="8">
        <v>15</v>
      </c>
      <c r="F406" s="10">
        <f>H406+I406+J406+L406+M406+N406+P406+Q406+R406+T406+U406+V406</f>
        <v>15</v>
      </c>
      <c r="G406" s="105" t="s">
        <v>141</v>
      </c>
      <c r="H406" s="52">
        <v>2</v>
      </c>
      <c r="I406" s="52"/>
      <c r="J406" s="52"/>
      <c r="K406" s="63">
        <f t="shared" si="120"/>
        <v>13.333333333333334</v>
      </c>
      <c r="L406" s="52"/>
      <c r="M406" s="52">
        <v>1</v>
      </c>
      <c r="N406" s="52">
        <v>1</v>
      </c>
      <c r="O406" s="63">
        <f t="shared" si="121"/>
        <v>13.333333333333334</v>
      </c>
      <c r="P406" s="52">
        <v>1</v>
      </c>
      <c r="Q406" s="52">
        <v>7</v>
      </c>
      <c r="R406" s="52"/>
      <c r="S406" s="63">
        <f t="shared" si="122"/>
        <v>53.333333333333336</v>
      </c>
      <c r="T406" s="52">
        <v>3</v>
      </c>
      <c r="U406" s="52"/>
      <c r="V406" s="52"/>
      <c r="W406" s="63">
        <f t="shared" si="123"/>
        <v>20</v>
      </c>
      <c r="X406" s="63">
        <f t="shared" si="124"/>
        <v>7.0666666666666664</v>
      </c>
      <c r="Y406" s="63">
        <f t="shared" si="125"/>
        <v>73.333333333333343</v>
      </c>
    </row>
    <row r="407" spans="1:25" x14ac:dyDescent="0.35">
      <c r="A407" s="95"/>
      <c r="B407" s="97" t="s">
        <v>99</v>
      </c>
      <c r="C407" s="21" t="s">
        <v>24</v>
      </c>
      <c r="D407" s="8">
        <v>10</v>
      </c>
      <c r="E407" s="8">
        <v>13</v>
      </c>
      <c r="F407" s="10">
        <f>H407+I407+J407+L407+M407+N407+P407+Q407+R407+T407+U407+V407</f>
        <v>13</v>
      </c>
      <c r="G407" s="76" t="s">
        <v>141</v>
      </c>
      <c r="H407" s="37"/>
      <c r="I407" s="37"/>
      <c r="J407" s="37"/>
      <c r="K407" s="63">
        <f t="shared" si="120"/>
        <v>0</v>
      </c>
      <c r="L407" s="52"/>
      <c r="M407" s="52"/>
      <c r="N407" s="52">
        <v>2</v>
      </c>
      <c r="O407" s="63">
        <f t="shared" si="121"/>
        <v>15.384615384615385</v>
      </c>
      <c r="P407" s="52">
        <v>4</v>
      </c>
      <c r="Q407" s="52">
        <v>3</v>
      </c>
      <c r="R407" s="52"/>
      <c r="S407" s="63">
        <f t="shared" si="122"/>
        <v>53.846153846153847</v>
      </c>
      <c r="T407" s="52">
        <v>3</v>
      </c>
      <c r="U407" s="52">
        <v>1</v>
      </c>
      <c r="V407" s="52"/>
      <c r="W407" s="63">
        <f t="shared" si="123"/>
        <v>30.76923076923077</v>
      </c>
      <c r="X407" s="63">
        <f t="shared" si="124"/>
        <v>8.0769230769230766</v>
      </c>
      <c r="Y407" s="63">
        <f t="shared" si="125"/>
        <v>84.615384615384613</v>
      </c>
    </row>
    <row r="408" spans="1:25" x14ac:dyDescent="0.35">
      <c r="A408" s="95"/>
      <c r="B408" s="97" t="s">
        <v>99</v>
      </c>
      <c r="C408" s="21" t="s">
        <v>27</v>
      </c>
      <c r="D408" s="8">
        <v>10</v>
      </c>
      <c r="E408" s="8">
        <v>12</v>
      </c>
      <c r="F408" s="10">
        <f>H408+I408+J408+L408+M408+N408+P408+Q408+R408+T408+U408+V408</f>
        <v>12</v>
      </c>
      <c r="G408" s="76" t="s">
        <v>141</v>
      </c>
      <c r="H408" s="37"/>
      <c r="I408" s="37"/>
      <c r="J408" s="37"/>
      <c r="K408" s="63">
        <f t="shared" si="120"/>
        <v>0</v>
      </c>
      <c r="L408" s="52"/>
      <c r="M408" s="52"/>
      <c r="N408" s="52">
        <v>1</v>
      </c>
      <c r="O408" s="63">
        <f t="shared" si="121"/>
        <v>8.3333333333333339</v>
      </c>
      <c r="P408" s="52">
        <v>4</v>
      </c>
      <c r="Q408" s="52">
        <v>3</v>
      </c>
      <c r="R408" s="52"/>
      <c r="S408" s="63">
        <f t="shared" si="122"/>
        <v>58.333333333333336</v>
      </c>
      <c r="T408" s="52">
        <v>4</v>
      </c>
      <c r="U408" s="52"/>
      <c r="V408" s="52"/>
      <c r="W408" s="63">
        <f t="shared" si="123"/>
        <v>33.333333333333336</v>
      </c>
      <c r="X408" s="63">
        <f t="shared" si="124"/>
        <v>8.1666666666666661</v>
      </c>
      <c r="Y408" s="63">
        <f t="shared" si="125"/>
        <v>91.666666666666671</v>
      </c>
    </row>
    <row r="409" spans="1:25" x14ac:dyDescent="0.35">
      <c r="A409" s="95"/>
      <c r="B409" s="97" t="s">
        <v>99</v>
      </c>
      <c r="C409" s="21" t="s">
        <v>29</v>
      </c>
      <c r="D409" s="8">
        <v>10</v>
      </c>
      <c r="E409" s="8">
        <v>12</v>
      </c>
      <c r="F409" s="10">
        <v>12</v>
      </c>
      <c r="G409" s="76" t="s">
        <v>141</v>
      </c>
      <c r="H409" s="37"/>
      <c r="I409" s="37"/>
      <c r="J409" s="37"/>
      <c r="K409" s="63"/>
      <c r="L409" s="52">
        <v>2</v>
      </c>
      <c r="M409" s="52">
        <v>2</v>
      </c>
      <c r="N409" s="52">
        <v>2</v>
      </c>
      <c r="O409" s="63">
        <f t="shared" si="121"/>
        <v>50</v>
      </c>
      <c r="P409" s="52">
        <v>2</v>
      </c>
      <c r="Q409" s="52">
        <v>3</v>
      </c>
      <c r="R409" s="52">
        <v>1</v>
      </c>
      <c r="S409" s="63">
        <f t="shared" si="122"/>
        <v>50</v>
      </c>
      <c r="T409" s="52"/>
      <c r="U409" s="52"/>
      <c r="V409" s="52"/>
      <c r="W409" s="63">
        <f t="shared" si="123"/>
        <v>0</v>
      </c>
      <c r="X409" s="63">
        <f t="shared" si="124"/>
        <v>6.416666666666667</v>
      </c>
      <c r="Y409" s="63">
        <f t="shared" si="125"/>
        <v>50</v>
      </c>
    </row>
    <row r="410" spans="1:25" x14ac:dyDescent="0.35">
      <c r="A410" s="95"/>
      <c r="B410" s="75"/>
      <c r="C410" s="15"/>
      <c r="D410" s="15"/>
      <c r="E410" s="15"/>
      <c r="F410" s="94"/>
      <c r="G410" s="75"/>
      <c r="H410" s="37"/>
      <c r="I410" s="37"/>
      <c r="J410" s="37"/>
      <c r="K410" s="63" t="e">
        <f>SUM(H410:J410)*100/F410</f>
        <v>#DIV/0!</v>
      </c>
      <c r="L410" s="37"/>
      <c r="M410" s="37"/>
      <c r="N410" s="37"/>
      <c r="O410" s="63" t="e">
        <f t="shared" si="121"/>
        <v>#DIV/0!</v>
      </c>
      <c r="P410" s="37"/>
      <c r="Q410" s="37"/>
      <c r="R410" s="37"/>
      <c r="S410" s="70"/>
      <c r="T410" s="37"/>
      <c r="U410" s="37"/>
      <c r="V410" s="37"/>
      <c r="W410" s="63" t="e">
        <f t="shared" si="123"/>
        <v>#DIV/0!</v>
      </c>
      <c r="X410" s="70"/>
      <c r="Y410" s="70"/>
    </row>
    <row r="411" spans="1:25" x14ac:dyDescent="0.35">
      <c r="A411" s="95"/>
      <c r="B411" s="75" t="s">
        <v>103</v>
      </c>
      <c r="C411" s="19" t="s">
        <v>31</v>
      </c>
      <c r="D411" s="8">
        <v>11</v>
      </c>
      <c r="E411" s="8">
        <v>8</v>
      </c>
      <c r="F411" s="10">
        <f>H411+I411+J411+L411+M411+N411+P411+Q411+R411+T411+U411+V411</f>
        <v>8</v>
      </c>
      <c r="G411" s="105" t="s">
        <v>142</v>
      </c>
      <c r="H411" s="52"/>
      <c r="I411" s="52"/>
      <c r="J411" s="52"/>
      <c r="K411" s="63">
        <f>SUM(H411:J411)*100/F411</f>
        <v>0</v>
      </c>
      <c r="L411" s="52"/>
      <c r="M411" s="52">
        <v>1</v>
      </c>
      <c r="N411" s="52">
        <v>2</v>
      </c>
      <c r="O411" s="63">
        <f t="shared" si="121"/>
        <v>37.5</v>
      </c>
      <c r="P411" s="52">
        <v>2</v>
      </c>
      <c r="Q411" s="52">
        <v>1</v>
      </c>
      <c r="R411" s="52">
        <v>1</v>
      </c>
      <c r="S411" s="51">
        <f>SUM(P411:R411)*100/F411</f>
        <v>50</v>
      </c>
      <c r="T411" s="52">
        <v>1</v>
      </c>
      <c r="U411" s="52"/>
      <c r="V411" s="52"/>
      <c r="W411" s="63">
        <f t="shared" si="123"/>
        <v>12.5</v>
      </c>
      <c r="X411" s="63">
        <f>((H411*1)+(I411*2)+(J411*3)+(L411*4)+(M411*5)+(N411*6)+(P411*7)+(Q411*8)+(R411*9)+(T411*10)+(U411*11)+(V411*12))/F411</f>
        <v>7.25</v>
      </c>
      <c r="Y411" s="63">
        <f>S411+W411</f>
        <v>62.5</v>
      </c>
    </row>
    <row r="412" spans="1:25" x14ac:dyDescent="0.35">
      <c r="A412" s="95"/>
      <c r="B412" s="75"/>
      <c r="C412" s="87"/>
      <c r="D412" s="15"/>
      <c r="E412" s="15"/>
      <c r="F412" s="94"/>
      <c r="G412" s="75"/>
      <c r="H412" s="37"/>
      <c r="I412" s="37"/>
      <c r="J412" s="37"/>
      <c r="K412" s="70"/>
      <c r="L412" s="37"/>
      <c r="M412" s="37"/>
      <c r="N412" s="37"/>
      <c r="O412" s="70"/>
      <c r="P412" s="37"/>
      <c r="Q412" s="37"/>
      <c r="R412" s="37"/>
      <c r="S412" s="70"/>
      <c r="T412" s="37"/>
      <c r="U412" s="37"/>
      <c r="V412" s="37"/>
      <c r="W412" s="70"/>
      <c r="X412" s="38"/>
      <c r="Y412" s="39"/>
    </row>
    <row r="413" spans="1:25" ht="29" x14ac:dyDescent="0.35">
      <c r="A413" s="95"/>
      <c r="B413" s="18" t="s">
        <v>88</v>
      </c>
      <c r="C413" s="19" t="s">
        <v>31</v>
      </c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56">
        <f>AVERAGE(X411,X406,X402,X397,X347,X290,X216,X155,X81)</f>
        <v>6.8530410283086827</v>
      </c>
      <c r="Y413" s="56">
        <f>AVERAGE(Y411,Y406,Y402,Y397,Y347,Y290,Y216,Y155,Y81)</f>
        <v>58.271693311289582</v>
      </c>
    </row>
    <row r="414" spans="1:25" ht="29" x14ac:dyDescent="0.35">
      <c r="A414" s="95"/>
      <c r="B414" s="84" t="s">
        <v>88</v>
      </c>
      <c r="C414" s="21" t="s">
        <v>31</v>
      </c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58">
        <f>AVERAGE(X407,X403,X398,X348,X291,X217,X156,X82)</f>
        <v>6.451571741621799</v>
      </c>
      <c r="Y414" s="58">
        <f>AVERAGE(Y407,Y403,Y398,Y348,Y291,Y217,Y156,Y82)</f>
        <v>54.985155690461752</v>
      </c>
    </row>
    <row r="415" spans="1:25" ht="29" x14ac:dyDescent="0.35">
      <c r="A415" s="95"/>
      <c r="B415" s="84" t="s">
        <v>88</v>
      </c>
      <c r="C415" s="21" t="s">
        <v>27</v>
      </c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58">
        <f>AVERAGE(X83,X157,X218,X292,X349,X399,X408)</f>
        <v>6.4174925375198777</v>
      </c>
      <c r="Y415" s="58">
        <f>AVERAGE(Y408,Y399,Y349,Y292,Y218,Y157,Y83)</f>
        <v>55.492278363913918</v>
      </c>
    </row>
    <row r="416" spans="1:25" ht="29" x14ac:dyDescent="0.35">
      <c r="A416" s="95"/>
      <c r="B416" s="84" t="s">
        <v>88</v>
      </c>
      <c r="C416" s="21" t="s">
        <v>29</v>
      </c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58">
        <f>AVERAGE(X84,X158,X219,X293,X350,X400,X409)</f>
        <v>5.5071642597688726</v>
      </c>
      <c r="Y416" s="58">
        <f>AVERAGE(Y409,Y400,Y350,Y293,Y219,Y158,Y84)</f>
        <v>43.499233064725992</v>
      </c>
    </row>
    <row r="417" spans="1:25" x14ac:dyDescent="0.35">
      <c r="A417" s="35"/>
      <c r="B417" s="97" t="s">
        <v>143</v>
      </c>
      <c r="C417" s="8"/>
      <c r="D417" s="8"/>
      <c r="E417" s="8"/>
      <c r="F417" s="10">
        <f>H417+I417+J417+L417+M417+N417+P417+Q417+R417+T417+U417+V417</f>
        <v>0</v>
      </c>
      <c r="G417" s="97"/>
      <c r="H417" s="37"/>
      <c r="I417" s="37"/>
      <c r="J417" s="37"/>
      <c r="K417" s="63" t="e">
        <f>SUM(H417:J417)*100/F417</f>
        <v>#DIV/0!</v>
      </c>
      <c r="L417" s="52"/>
      <c r="M417" s="52"/>
      <c r="N417" s="52"/>
      <c r="O417" s="63" t="e">
        <f>SUM(L417:N417)*100/F417</f>
        <v>#DIV/0!</v>
      </c>
      <c r="P417" s="52"/>
      <c r="Q417" s="52"/>
      <c r="R417" s="52"/>
      <c r="S417" s="63" t="e">
        <f>SUM(P417:R417)*100/F417</f>
        <v>#DIV/0!</v>
      </c>
      <c r="T417" s="52"/>
      <c r="U417" s="52"/>
      <c r="V417" s="52"/>
      <c r="W417" s="63" t="e">
        <f>SUM(T417:V417)*100/F417</f>
        <v>#DIV/0!</v>
      </c>
      <c r="X417" s="60">
        <f>X416-X415</f>
        <v>-0.91032827775100511</v>
      </c>
      <c r="Y417" s="60">
        <f>Y416-Y415</f>
        <v>-11.993045299187926</v>
      </c>
    </row>
  </sheetData>
  <mergeCells count="27">
    <mergeCell ref="Y10:Y11"/>
    <mergeCell ref="H10:J10"/>
    <mergeCell ref="L10:N10"/>
    <mergeCell ref="P10:R10"/>
    <mergeCell ref="T10:V10"/>
    <mergeCell ref="X10:X11"/>
    <mergeCell ref="A6:Y6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H9:K9"/>
    <mergeCell ref="L9:O9"/>
    <mergeCell ref="P9:S9"/>
    <mergeCell ref="T9:W9"/>
    <mergeCell ref="X9:Y9"/>
    <mergeCell ref="X1:Y1"/>
    <mergeCell ref="A2:Y2"/>
    <mergeCell ref="A3:Y3"/>
    <mergeCell ref="A4:Y4"/>
    <mergeCell ref="A5:Y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9"/>
  <sheetViews>
    <sheetView zoomScale="87" zoomScaleNormal="87" workbookViewId="0">
      <selection activeCell="A2" sqref="A2:Y2"/>
    </sheetView>
  </sheetViews>
  <sheetFormatPr defaultColWidth="8.54296875" defaultRowHeight="14.5" x14ac:dyDescent="0.35"/>
  <cols>
    <col min="1" max="1" width="5" customWidth="1"/>
    <col min="2" max="2" width="17.81640625" customWidth="1"/>
    <col min="3" max="3" width="13" customWidth="1"/>
    <col min="4" max="4" width="5.54296875" customWidth="1"/>
    <col min="5" max="5" width="6.81640625" customWidth="1"/>
    <col min="6" max="6" width="5.7265625" customWidth="1"/>
    <col min="7" max="7" width="12.81640625" customWidth="1"/>
    <col min="8" max="8" width="5.54296875" customWidth="1"/>
    <col min="9" max="9" width="5.453125" customWidth="1"/>
    <col min="10" max="10" width="5.1796875" customWidth="1"/>
    <col min="12" max="12" width="5.54296875" customWidth="1"/>
    <col min="13" max="13" width="5.26953125" customWidth="1"/>
    <col min="14" max="14" width="5" customWidth="1"/>
    <col min="16" max="16" width="5.26953125" customWidth="1"/>
    <col min="17" max="18" width="5.54296875" customWidth="1"/>
    <col min="20" max="21" width="5.7265625" customWidth="1"/>
    <col min="22" max="22" width="5.26953125" customWidth="1"/>
    <col min="24" max="24" width="10.453125" customWidth="1"/>
    <col min="25" max="25" width="8.7265625" customWidth="1"/>
  </cols>
  <sheetData>
    <row r="1" spans="1:25" x14ac:dyDescent="0.35">
      <c r="A1" s="1"/>
      <c r="X1" s="172" t="s">
        <v>144</v>
      </c>
      <c r="Y1" s="172"/>
    </row>
    <row r="2" spans="1:25" x14ac:dyDescent="0.35">
      <c r="A2" s="173" t="s">
        <v>211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5" x14ac:dyDescent="0.3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1:25" x14ac:dyDescent="0.35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5" ht="15" customHeight="1" x14ac:dyDescent="0.35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ht="30.75" customHeight="1" x14ac:dyDescent="0.35">
      <c r="A6" s="180" t="s">
        <v>145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</row>
    <row r="7" spans="1:25" ht="18.75" customHeight="1" x14ac:dyDescent="0.35">
      <c r="A7" s="176" t="s">
        <v>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5" customHeight="1" x14ac:dyDescent="0.35">
      <c r="A8" s="177" t="s">
        <v>6</v>
      </c>
      <c r="B8" s="177" t="s">
        <v>7</v>
      </c>
      <c r="C8" s="177" t="s">
        <v>8</v>
      </c>
      <c r="D8" s="178" t="s">
        <v>9</v>
      </c>
      <c r="E8" s="177" t="s">
        <v>10</v>
      </c>
      <c r="F8" s="179" t="s">
        <v>93</v>
      </c>
      <c r="G8" s="177" t="s">
        <v>12</v>
      </c>
      <c r="H8" s="178" t="s">
        <v>13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7" t="s">
        <v>14</v>
      </c>
      <c r="Y8" s="177"/>
    </row>
    <row r="9" spans="1:25" x14ac:dyDescent="0.35">
      <c r="A9" s="177"/>
      <c r="B9" s="177"/>
      <c r="C9" s="177"/>
      <c r="D9" s="178"/>
      <c r="E9" s="177"/>
      <c r="F9" s="179"/>
      <c r="G9" s="177"/>
      <c r="H9" s="178" t="s">
        <v>15</v>
      </c>
      <c r="I9" s="178"/>
      <c r="J9" s="178"/>
      <c r="K9" s="178"/>
      <c r="L9" s="178" t="s">
        <v>16</v>
      </c>
      <c r="M9" s="178"/>
      <c r="N9" s="178"/>
      <c r="O9" s="178"/>
      <c r="P9" s="178" t="s">
        <v>17</v>
      </c>
      <c r="Q9" s="178"/>
      <c r="R9" s="178"/>
      <c r="S9" s="178"/>
      <c r="T9" s="178" t="s">
        <v>18</v>
      </c>
      <c r="U9" s="178"/>
      <c r="V9" s="178"/>
      <c r="W9" s="178"/>
      <c r="X9" s="178"/>
      <c r="Y9" s="178"/>
    </row>
    <row r="10" spans="1:25" ht="15" customHeight="1" x14ac:dyDescent="0.35">
      <c r="A10" s="177"/>
      <c r="B10" s="177"/>
      <c r="C10" s="177"/>
      <c r="D10" s="178"/>
      <c r="E10" s="177"/>
      <c r="F10" s="179"/>
      <c r="G10" s="177"/>
      <c r="H10" s="177" t="s">
        <v>19</v>
      </c>
      <c r="I10" s="177"/>
      <c r="J10" s="177"/>
      <c r="K10" s="4"/>
      <c r="L10" s="177" t="s">
        <v>19</v>
      </c>
      <c r="M10" s="177"/>
      <c r="N10" s="177"/>
      <c r="O10" s="4"/>
      <c r="P10" s="177" t="s">
        <v>19</v>
      </c>
      <c r="Q10" s="177"/>
      <c r="R10" s="177"/>
      <c r="S10" s="4"/>
      <c r="T10" s="177" t="s">
        <v>19</v>
      </c>
      <c r="U10" s="177"/>
      <c r="V10" s="177"/>
      <c r="W10" s="4"/>
      <c r="X10" s="177" t="s">
        <v>20</v>
      </c>
      <c r="Y10" s="177" t="s">
        <v>21</v>
      </c>
    </row>
    <row r="11" spans="1:25" x14ac:dyDescent="0.35">
      <c r="A11" s="177"/>
      <c r="B11" s="177"/>
      <c r="C11" s="177"/>
      <c r="D11" s="178"/>
      <c r="E11" s="177"/>
      <c r="F11" s="179"/>
      <c r="G11" s="177"/>
      <c r="H11" s="3">
        <v>1</v>
      </c>
      <c r="I11" s="3">
        <v>2</v>
      </c>
      <c r="J11" s="4">
        <v>3</v>
      </c>
      <c r="K11" s="4" t="s">
        <v>22</v>
      </c>
      <c r="L11" s="3">
        <v>4</v>
      </c>
      <c r="M11" s="3">
        <v>5</v>
      </c>
      <c r="N11" s="4">
        <v>6</v>
      </c>
      <c r="O11" s="4" t="s">
        <v>22</v>
      </c>
      <c r="P11" s="3">
        <v>7</v>
      </c>
      <c r="Q11" s="3">
        <v>8</v>
      </c>
      <c r="R11" s="4">
        <v>9</v>
      </c>
      <c r="S11" s="4" t="s">
        <v>22</v>
      </c>
      <c r="T11" s="3">
        <v>10</v>
      </c>
      <c r="U11" s="3">
        <v>11</v>
      </c>
      <c r="V11" s="4">
        <v>12</v>
      </c>
      <c r="W11" s="4" t="s">
        <v>22</v>
      </c>
      <c r="X11" s="177"/>
      <c r="Y11" s="177"/>
    </row>
    <row r="12" spans="1:25" x14ac:dyDescent="0.35">
      <c r="A12" s="3"/>
      <c r="B12" s="3" t="s">
        <v>61</v>
      </c>
      <c r="C12" s="3" t="s">
        <v>29</v>
      </c>
      <c r="D12" s="4">
        <v>5</v>
      </c>
      <c r="E12" s="3">
        <v>23</v>
      </c>
      <c r="F12" s="5">
        <v>23</v>
      </c>
      <c r="G12" s="3" t="s">
        <v>146</v>
      </c>
      <c r="H12" s="3"/>
      <c r="I12" s="3"/>
      <c r="J12" s="4"/>
      <c r="K12" s="4"/>
      <c r="L12" s="3"/>
      <c r="M12" s="3">
        <v>5</v>
      </c>
      <c r="N12" s="4">
        <v>1</v>
      </c>
      <c r="O12" s="4"/>
      <c r="P12" s="3">
        <v>5</v>
      </c>
      <c r="Q12" s="3">
        <v>5</v>
      </c>
      <c r="R12" s="4">
        <v>3</v>
      </c>
      <c r="S12" s="4"/>
      <c r="T12" s="3">
        <v>1</v>
      </c>
      <c r="U12" s="3">
        <v>3</v>
      </c>
      <c r="V12" s="4"/>
      <c r="W12" s="4"/>
      <c r="X12" s="114">
        <f>((H12*1)+(I12*2)+(J12*3)+(L12*4)+(M12*5)+(N12*6)+(P12*7)+(Q12*8)+(R12*9)+(T12*10)+(U12*11)+(V12*12))/F12</f>
        <v>7.6521739130434785</v>
      </c>
      <c r="Y12" s="114">
        <f>S12+W12</f>
        <v>0</v>
      </c>
    </row>
    <row r="13" spans="1:25" x14ac:dyDescent="0.35">
      <c r="A13" s="3"/>
      <c r="B13" s="3"/>
      <c r="C13" s="3"/>
      <c r="D13" s="4"/>
      <c r="E13" s="3"/>
      <c r="F13" s="5"/>
      <c r="G13" s="3"/>
      <c r="H13" s="3"/>
      <c r="I13" s="3"/>
      <c r="J13" s="4"/>
      <c r="K13" s="4"/>
      <c r="L13" s="3"/>
      <c r="M13" s="3"/>
      <c r="N13" s="4"/>
      <c r="O13" s="4"/>
      <c r="P13" s="3"/>
      <c r="Q13" s="3"/>
      <c r="R13" s="4"/>
      <c r="S13" s="4"/>
      <c r="T13" s="3"/>
      <c r="U13" s="3"/>
      <c r="V13" s="4"/>
      <c r="W13" s="4"/>
      <c r="X13" s="114"/>
      <c r="Y13" s="114"/>
    </row>
    <row r="14" spans="1:25" x14ac:dyDescent="0.35">
      <c r="A14" s="3"/>
      <c r="B14" s="3" t="s">
        <v>71</v>
      </c>
      <c r="C14" s="115" t="s">
        <v>27</v>
      </c>
      <c r="D14" s="4" t="s">
        <v>35</v>
      </c>
      <c r="E14" s="3">
        <v>13</v>
      </c>
      <c r="F14" s="116">
        <f>H14+I14+J14+L14+M14+N14+P14+Q14+R14+T14+U14+V14</f>
        <v>13</v>
      </c>
      <c r="G14" s="3" t="s">
        <v>146</v>
      </c>
      <c r="H14" s="3"/>
      <c r="I14" s="3"/>
      <c r="J14" s="4"/>
      <c r="K14" s="117">
        <f t="shared" ref="K14:K54" si="0">SUM(H14:J14)*100/F14</f>
        <v>0</v>
      </c>
      <c r="L14" s="3"/>
      <c r="M14" s="3"/>
      <c r="N14" s="4"/>
      <c r="O14" s="117">
        <f t="shared" ref="O14:O54" si="1">SUM(L14:N14)*100/F14</f>
        <v>0</v>
      </c>
      <c r="P14" s="3">
        <v>2</v>
      </c>
      <c r="Q14" s="3">
        <v>1</v>
      </c>
      <c r="R14" s="4">
        <v>2</v>
      </c>
      <c r="S14" s="117">
        <f t="shared" ref="S14:S54" si="2">SUM(P14:R14)*100/F14</f>
        <v>38.46153846153846</v>
      </c>
      <c r="T14" s="3">
        <v>4</v>
      </c>
      <c r="U14" s="3">
        <v>2</v>
      </c>
      <c r="V14" s="4">
        <v>2</v>
      </c>
      <c r="W14" s="117">
        <f t="shared" ref="W14:W54" si="3">SUM(T14:V14)*100/F14</f>
        <v>61.53846153846154</v>
      </c>
      <c r="X14" s="114">
        <f>((H14*1)+(I14*2)+(J14*3)+(L14*4)+(M14*5)+(N14*6)+(P14*7)+(Q14*8)+(R14*9)+(T14*10)+(U14*11)+(V14*12))/F14</f>
        <v>9.6923076923076916</v>
      </c>
      <c r="Y14" s="114">
        <f>S14+W14</f>
        <v>100</v>
      </c>
    </row>
    <row r="15" spans="1:25" x14ac:dyDescent="0.35">
      <c r="A15" s="3"/>
      <c r="B15" s="3" t="s">
        <v>61</v>
      </c>
      <c r="C15" s="115" t="s">
        <v>29</v>
      </c>
      <c r="D15" s="4" t="s">
        <v>36</v>
      </c>
      <c r="E15" s="3">
        <v>13</v>
      </c>
      <c r="F15" s="116">
        <v>13</v>
      </c>
      <c r="G15" s="3" t="s">
        <v>146</v>
      </c>
      <c r="H15" s="3"/>
      <c r="I15" s="3"/>
      <c r="J15" s="4"/>
      <c r="K15" s="117">
        <f t="shared" si="0"/>
        <v>0</v>
      </c>
      <c r="L15" s="3"/>
      <c r="M15" s="3"/>
      <c r="N15" s="4">
        <v>1</v>
      </c>
      <c r="O15" s="117">
        <f t="shared" si="1"/>
        <v>7.6923076923076925</v>
      </c>
      <c r="P15" s="3">
        <v>3</v>
      </c>
      <c r="Q15" s="3">
        <v>2</v>
      </c>
      <c r="R15" s="4">
        <v>2</v>
      </c>
      <c r="S15" s="117">
        <f t="shared" si="2"/>
        <v>53.846153846153847</v>
      </c>
      <c r="T15" s="3">
        <v>1</v>
      </c>
      <c r="U15" s="3">
        <v>4</v>
      </c>
      <c r="V15" s="4"/>
      <c r="W15" s="117">
        <f t="shared" si="3"/>
        <v>38.46153846153846</v>
      </c>
      <c r="X15" s="114">
        <f>((H15*1)+(I15*2)+(J15*3)+(L15*4)+(M15*5)+(N15*6)+(P15*7)+(Q15*8)+(R15*9)+(T15*10)+(U15*11)+(V15*12))/F15</f>
        <v>8.8461538461538467</v>
      </c>
      <c r="Y15" s="114">
        <f>S15+W15</f>
        <v>92.307692307692307</v>
      </c>
    </row>
    <row r="16" spans="1:25" x14ac:dyDescent="0.35">
      <c r="A16" s="35"/>
      <c r="B16" s="97"/>
      <c r="C16" s="8"/>
      <c r="D16" s="8"/>
      <c r="E16" s="8"/>
      <c r="F16" s="10">
        <f>H16+I16+J16+L16+M16+N16+P16+Q16+R16+T16+U16+V16</f>
        <v>0</v>
      </c>
      <c r="G16" s="97"/>
      <c r="H16" s="37"/>
      <c r="I16" s="37"/>
      <c r="J16" s="37"/>
      <c r="K16" s="63" t="e">
        <f t="shared" si="0"/>
        <v>#DIV/0!</v>
      </c>
      <c r="L16" s="52"/>
      <c r="M16" s="52"/>
      <c r="N16" s="52"/>
      <c r="O16" s="63" t="e">
        <f t="shared" si="1"/>
        <v>#DIV/0!</v>
      </c>
      <c r="P16" s="52"/>
      <c r="Q16" s="52"/>
      <c r="R16" s="52"/>
      <c r="S16" s="63" t="e">
        <f t="shared" si="2"/>
        <v>#DIV/0!</v>
      </c>
      <c r="T16" s="52"/>
      <c r="U16" s="52"/>
      <c r="V16" s="52"/>
      <c r="W16" s="63" t="e">
        <f t="shared" si="3"/>
        <v>#DIV/0!</v>
      </c>
      <c r="X16" s="60">
        <f>X15-X14</f>
        <v>-0.84615384615384492</v>
      </c>
      <c r="Y16" s="60">
        <f>Y15-Y14</f>
        <v>-7.6923076923076934</v>
      </c>
    </row>
    <row r="17" spans="1:25" x14ac:dyDescent="0.35">
      <c r="A17" s="3"/>
      <c r="B17" s="3" t="s">
        <v>71</v>
      </c>
      <c r="C17" s="115" t="s">
        <v>27</v>
      </c>
      <c r="D17" s="4" t="s">
        <v>39</v>
      </c>
      <c r="E17" s="3">
        <v>15</v>
      </c>
      <c r="F17" s="116">
        <f>H17+I17+J17+L17+M17+N17+P17+Q17+R17+T17+U17+V17</f>
        <v>15</v>
      </c>
      <c r="G17" s="3" t="s">
        <v>146</v>
      </c>
      <c r="H17" s="3"/>
      <c r="I17" s="3"/>
      <c r="J17" s="4"/>
      <c r="K17" s="117">
        <f t="shared" si="0"/>
        <v>0</v>
      </c>
      <c r="L17" s="3"/>
      <c r="M17" s="3"/>
      <c r="N17" s="4">
        <v>1</v>
      </c>
      <c r="O17" s="117">
        <f t="shared" si="1"/>
        <v>6.666666666666667</v>
      </c>
      <c r="P17" s="3">
        <v>2</v>
      </c>
      <c r="Q17" s="3">
        <v>6</v>
      </c>
      <c r="R17" s="4">
        <v>1</v>
      </c>
      <c r="S17" s="117">
        <f t="shared" si="2"/>
        <v>60</v>
      </c>
      <c r="T17" s="3">
        <v>2</v>
      </c>
      <c r="U17" s="3">
        <v>2</v>
      </c>
      <c r="V17" s="4">
        <v>1</v>
      </c>
      <c r="W17" s="117">
        <f t="shared" si="3"/>
        <v>33.333333333333336</v>
      </c>
      <c r="X17" s="114">
        <f>((H17*1)+(I17*2)+(J17*3)+(L17*4)+(M17*5)+(N17*6)+(P17*7)+(Q17*8)+(R17*9)+(T17*10)+(U17*11)+(V17*12))/F17</f>
        <v>8.7333333333333325</v>
      </c>
      <c r="Y17" s="114">
        <f>S17+W17</f>
        <v>93.333333333333343</v>
      </c>
    </row>
    <row r="18" spans="1:25" x14ac:dyDescent="0.35">
      <c r="A18" s="3"/>
      <c r="B18" s="3" t="s">
        <v>61</v>
      </c>
      <c r="C18" s="115" t="s">
        <v>29</v>
      </c>
      <c r="D18" s="4" t="s">
        <v>41</v>
      </c>
      <c r="E18" s="3">
        <v>15</v>
      </c>
      <c r="F18" s="116">
        <v>15</v>
      </c>
      <c r="G18" s="3" t="s">
        <v>146</v>
      </c>
      <c r="H18" s="3"/>
      <c r="I18" s="3"/>
      <c r="J18" s="4"/>
      <c r="K18" s="117">
        <f t="shared" si="0"/>
        <v>0</v>
      </c>
      <c r="L18" s="3"/>
      <c r="M18" s="3"/>
      <c r="N18" s="4"/>
      <c r="O18" s="117">
        <f t="shared" si="1"/>
        <v>0</v>
      </c>
      <c r="P18" s="3">
        <v>7</v>
      </c>
      <c r="Q18" s="3">
        <v>4</v>
      </c>
      <c r="R18" s="4">
        <v>1</v>
      </c>
      <c r="S18" s="117">
        <f t="shared" si="2"/>
        <v>80</v>
      </c>
      <c r="T18" s="3">
        <v>2</v>
      </c>
      <c r="U18" s="3">
        <v>1</v>
      </c>
      <c r="V18" s="4"/>
      <c r="W18" s="117">
        <f t="shared" si="3"/>
        <v>20</v>
      </c>
      <c r="X18" s="114">
        <f>((H18*1)+(I18*2)+(J18*3)+(L18*4)+(M18*5)+(N18*6)+(P18*7)+(Q18*8)+(R18*9)+(T18*10)+(U18*11)+(V18*12))/F18</f>
        <v>8.0666666666666664</v>
      </c>
      <c r="Y18" s="114">
        <f>S18+W18</f>
        <v>100</v>
      </c>
    </row>
    <row r="19" spans="1:25" x14ac:dyDescent="0.35">
      <c r="A19" s="35"/>
      <c r="B19" s="97"/>
      <c r="C19" s="8"/>
      <c r="D19" s="8"/>
      <c r="E19" s="8"/>
      <c r="F19" s="10">
        <f>H19+I19+J19+L19+M19+N19+P19+Q19+R19+T19+U19+V19</f>
        <v>0</v>
      </c>
      <c r="G19" s="97"/>
      <c r="H19" s="37"/>
      <c r="I19" s="37"/>
      <c r="J19" s="37"/>
      <c r="K19" s="63" t="e">
        <f t="shared" si="0"/>
        <v>#DIV/0!</v>
      </c>
      <c r="L19" s="52"/>
      <c r="M19" s="52"/>
      <c r="N19" s="52"/>
      <c r="O19" s="63" t="e">
        <f t="shared" si="1"/>
        <v>#DIV/0!</v>
      </c>
      <c r="P19" s="52"/>
      <c r="Q19" s="52"/>
      <c r="R19" s="52"/>
      <c r="S19" s="63" t="e">
        <f t="shared" si="2"/>
        <v>#DIV/0!</v>
      </c>
      <c r="T19" s="52"/>
      <c r="U19" s="52"/>
      <c r="V19" s="52"/>
      <c r="W19" s="63" t="e">
        <f t="shared" si="3"/>
        <v>#DIV/0!</v>
      </c>
      <c r="X19" s="60">
        <f>X18-X17</f>
        <v>-0.66666666666666607</v>
      </c>
      <c r="Y19" s="60">
        <f>Y18-Y17</f>
        <v>6.6666666666666572</v>
      </c>
    </row>
    <row r="20" spans="1:25" x14ac:dyDescent="0.35">
      <c r="A20" s="3"/>
      <c r="B20" s="18" t="s">
        <v>147</v>
      </c>
      <c r="C20" s="7" t="s">
        <v>24</v>
      </c>
      <c r="D20" s="8">
        <v>5</v>
      </c>
      <c r="E20" s="9">
        <v>20</v>
      </c>
      <c r="F20" s="10">
        <f>H20+I20+J20+L20+M20+N20+P20+Q20+R20+T20+U20+V20</f>
        <v>20</v>
      </c>
      <c r="G20" s="84" t="s">
        <v>146</v>
      </c>
      <c r="H20" s="9"/>
      <c r="I20" s="9"/>
      <c r="J20" s="8"/>
      <c r="K20" s="117">
        <f t="shared" si="0"/>
        <v>0</v>
      </c>
      <c r="L20" s="9"/>
      <c r="M20" s="9">
        <v>3</v>
      </c>
      <c r="N20" s="8">
        <v>3</v>
      </c>
      <c r="O20" s="117">
        <f t="shared" si="1"/>
        <v>30</v>
      </c>
      <c r="P20" s="9">
        <v>5</v>
      </c>
      <c r="Q20" s="9">
        <v>5</v>
      </c>
      <c r="R20" s="8">
        <v>1</v>
      </c>
      <c r="S20" s="117">
        <f t="shared" si="2"/>
        <v>55</v>
      </c>
      <c r="T20" s="9">
        <v>3</v>
      </c>
      <c r="U20" s="9"/>
      <c r="V20" s="8"/>
      <c r="W20" s="117">
        <f t="shared" si="3"/>
        <v>15</v>
      </c>
      <c r="X20" s="58">
        <f>((H20*1)+(I20*2)+(J20*3)+(L20*4)+(M20*5)+(N20*6)+(P20*7)+(Q20*8)+(R20*9)+(T20*10)+(U20*11)+(V20*12))/F20</f>
        <v>7.35</v>
      </c>
      <c r="Y20" s="69">
        <f>S20+W20</f>
        <v>70</v>
      </c>
    </row>
    <row r="21" spans="1:25" x14ac:dyDescent="0.35">
      <c r="A21" s="3"/>
      <c r="B21" s="18" t="s">
        <v>71</v>
      </c>
      <c r="C21" s="7" t="s">
        <v>27</v>
      </c>
      <c r="D21" s="8">
        <v>6</v>
      </c>
      <c r="E21" s="9">
        <v>20</v>
      </c>
      <c r="F21" s="10">
        <f>H21+I21+J21+L21+M21+N21+P21+Q21+R21+T21+U21+V21</f>
        <v>20</v>
      </c>
      <c r="G21" s="84" t="s">
        <v>146</v>
      </c>
      <c r="H21" s="9"/>
      <c r="I21" s="9"/>
      <c r="J21" s="8"/>
      <c r="K21" s="117">
        <f t="shared" si="0"/>
        <v>0</v>
      </c>
      <c r="L21" s="9">
        <v>1</v>
      </c>
      <c r="M21" s="9">
        <v>1</v>
      </c>
      <c r="N21" s="8">
        <v>2</v>
      </c>
      <c r="O21" s="117">
        <f t="shared" si="1"/>
        <v>20</v>
      </c>
      <c r="P21" s="9">
        <v>3</v>
      </c>
      <c r="Q21" s="9">
        <v>3</v>
      </c>
      <c r="R21" s="8">
        <v>4</v>
      </c>
      <c r="S21" s="117">
        <f t="shared" si="2"/>
        <v>50</v>
      </c>
      <c r="T21" s="9">
        <v>4</v>
      </c>
      <c r="U21" s="9">
        <v>2</v>
      </c>
      <c r="V21" s="8"/>
      <c r="W21" s="117">
        <f t="shared" si="3"/>
        <v>30</v>
      </c>
      <c r="X21" s="58">
        <f>((H21*1)+(I21*2)+(J21*3)+(L21*4)+(M21*5)+(N21*6)+(P21*7)+(Q21*8)+(R21*9)+(T21*10)+(U21*11)+(V21*12))/F21</f>
        <v>8.1999999999999993</v>
      </c>
      <c r="Y21" s="69">
        <f>S21+W21</f>
        <v>80</v>
      </c>
    </row>
    <row r="22" spans="1:25" x14ac:dyDescent="0.35">
      <c r="A22" s="3"/>
      <c r="B22" s="18" t="s">
        <v>61</v>
      </c>
      <c r="C22" s="7" t="s">
        <v>29</v>
      </c>
      <c r="D22" s="8">
        <v>7</v>
      </c>
      <c r="E22" s="9">
        <v>19</v>
      </c>
      <c r="F22" s="10">
        <v>19</v>
      </c>
      <c r="G22" s="84" t="s">
        <v>146</v>
      </c>
      <c r="H22" s="9"/>
      <c r="I22" s="9"/>
      <c r="J22" s="8"/>
      <c r="K22" s="117">
        <f t="shared" si="0"/>
        <v>0</v>
      </c>
      <c r="L22" s="9"/>
      <c r="M22" s="9">
        <v>1</v>
      </c>
      <c r="N22" s="8">
        <v>2</v>
      </c>
      <c r="O22" s="117">
        <f t="shared" si="1"/>
        <v>15.789473684210526</v>
      </c>
      <c r="P22" s="9">
        <v>4</v>
      </c>
      <c r="Q22" s="9">
        <v>3</v>
      </c>
      <c r="R22" s="8">
        <v>3</v>
      </c>
      <c r="S22" s="117">
        <f t="shared" si="2"/>
        <v>52.631578947368418</v>
      </c>
      <c r="T22" s="9">
        <v>4</v>
      </c>
      <c r="U22" s="9">
        <v>2</v>
      </c>
      <c r="V22" s="8"/>
      <c r="W22" s="117">
        <f t="shared" si="3"/>
        <v>31.578947368421051</v>
      </c>
      <c r="X22" s="58">
        <f>((H22*1)+(I22*2)+(J22*3)+(L22*4)+(M22*5)+(N22*6)+(P22*7)+(Q22*8)+(R22*9)+(T22*10)+(U22*11)+(V22*12))/F22</f>
        <v>8.3157894736842106</v>
      </c>
      <c r="Y22" s="69">
        <f>S22+W22</f>
        <v>84.210526315789465</v>
      </c>
    </row>
    <row r="23" spans="1:25" x14ac:dyDescent="0.35">
      <c r="A23" s="35"/>
      <c r="B23" s="97"/>
      <c r="C23" s="8"/>
      <c r="D23" s="8"/>
      <c r="E23" s="8"/>
      <c r="F23" s="10">
        <f>H23+I23+J23+L23+M23+N23+P23+Q23+R23+T23+U23+V23</f>
        <v>0</v>
      </c>
      <c r="G23" s="97"/>
      <c r="H23" s="37"/>
      <c r="I23" s="37"/>
      <c r="J23" s="37"/>
      <c r="K23" s="63" t="e">
        <f t="shared" si="0"/>
        <v>#DIV/0!</v>
      </c>
      <c r="L23" s="52"/>
      <c r="M23" s="52"/>
      <c r="N23" s="52"/>
      <c r="O23" s="63" t="e">
        <f t="shared" si="1"/>
        <v>#DIV/0!</v>
      </c>
      <c r="P23" s="52"/>
      <c r="Q23" s="52"/>
      <c r="R23" s="52"/>
      <c r="S23" s="63" t="e">
        <f t="shared" si="2"/>
        <v>#DIV/0!</v>
      </c>
      <c r="T23" s="52"/>
      <c r="U23" s="52"/>
      <c r="V23" s="52"/>
      <c r="W23" s="63" t="e">
        <f t="shared" si="3"/>
        <v>#DIV/0!</v>
      </c>
      <c r="X23" s="60">
        <f>X22-X21</f>
        <v>0.11578947368421133</v>
      </c>
      <c r="Y23" s="60">
        <f>Y22-Y21</f>
        <v>4.2105263157894655</v>
      </c>
    </row>
    <row r="24" spans="1:25" x14ac:dyDescent="0.35">
      <c r="A24" s="3"/>
      <c r="B24" s="6" t="s">
        <v>148</v>
      </c>
      <c r="C24" s="19" t="s">
        <v>31</v>
      </c>
      <c r="D24" s="8">
        <v>5</v>
      </c>
      <c r="E24" s="8">
        <v>19</v>
      </c>
      <c r="F24" s="10">
        <f>H24+I24+J24+L24+M24+N24+P24+Q24+R24+T24+U24+V24</f>
        <v>19</v>
      </c>
      <c r="G24" s="42" t="s">
        <v>146</v>
      </c>
      <c r="H24" s="31"/>
      <c r="I24" s="31"/>
      <c r="J24" s="31"/>
      <c r="K24" s="117">
        <f t="shared" si="0"/>
        <v>0</v>
      </c>
      <c r="L24" s="31"/>
      <c r="M24" s="31">
        <v>3</v>
      </c>
      <c r="N24" s="31">
        <v>1</v>
      </c>
      <c r="O24" s="117">
        <f t="shared" si="1"/>
        <v>21.05263157894737</v>
      </c>
      <c r="P24" s="31">
        <v>4</v>
      </c>
      <c r="Q24" s="31">
        <v>4</v>
      </c>
      <c r="R24" s="31">
        <v>3</v>
      </c>
      <c r="S24" s="117">
        <f t="shared" si="2"/>
        <v>57.89473684210526</v>
      </c>
      <c r="T24" s="31">
        <v>4</v>
      </c>
      <c r="U24" s="31"/>
      <c r="V24" s="31"/>
      <c r="W24" s="117">
        <f t="shared" si="3"/>
        <v>21.05263157894737</v>
      </c>
      <c r="X24" s="118">
        <f>((H24*1)+(I24*2)+(J24*3)+(L24*4)+(M24*5)+(N24*6)+(P24*7)+(Q24*8)+(R24*9)+(T24*10)+(U24*11)+(V24*12))/F24</f>
        <v>7.7894736842105265</v>
      </c>
      <c r="Y24" s="68">
        <f>S24+W24</f>
        <v>78.94736842105263</v>
      </c>
    </row>
    <row r="25" spans="1:25" x14ac:dyDescent="0.35">
      <c r="A25" s="3"/>
      <c r="B25" s="6" t="s">
        <v>147</v>
      </c>
      <c r="C25" s="21" t="s">
        <v>24</v>
      </c>
      <c r="D25" s="8">
        <v>6</v>
      </c>
      <c r="E25" s="8">
        <v>19</v>
      </c>
      <c r="F25" s="10">
        <f>H25+I25+J25+L25+M25+N25+P25+Q25+R25+T25+U25+V25</f>
        <v>19</v>
      </c>
      <c r="G25" s="57" t="s">
        <v>146</v>
      </c>
      <c r="H25" s="31"/>
      <c r="I25" s="31">
        <v>1</v>
      </c>
      <c r="J25" s="31">
        <v>4</v>
      </c>
      <c r="K25" s="117">
        <f t="shared" si="0"/>
        <v>26.315789473684209</v>
      </c>
      <c r="L25" s="31">
        <v>2</v>
      </c>
      <c r="M25" s="31">
        <v>2</v>
      </c>
      <c r="N25" s="31">
        <v>1</v>
      </c>
      <c r="O25" s="117">
        <f t="shared" si="1"/>
        <v>26.315789473684209</v>
      </c>
      <c r="P25" s="31">
        <v>3</v>
      </c>
      <c r="Q25" s="31">
        <v>3</v>
      </c>
      <c r="R25" s="31">
        <v>1</v>
      </c>
      <c r="S25" s="117">
        <f t="shared" si="2"/>
        <v>36.842105263157897</v>
      </c>
      <c r="T25" s="31">
        <v>1</v>
      </c>
      <c r="U25" s="31">
        <v>1</v>
      </c>
      <c r="V25" s="31"/>
      <c r="W25" s="117">
        <f t="shared" si="3"/>
        <v>10.526315789473685</v>
      </c>
      <c r="X25" s="119">
        <f>((H25*1)+(I25*2)+(J25*3)+(L25*4)+(M25*5)+(N25*6)+(P25*7)+(Q25*8)+(R25*9)+(T25*10)+(U25*11)+(V25*12))/F25</f>
        <v>5.9473684210526319</v>
      </c>
      <c r="Y25" s="69">
        <f>S25+W25</f>
        <v>47.368421052631582</v>
      </c>
    </row>
    <row r="26" spans="1:25" x14ac:dyDescent="0.35">
      <c r="A26" s="3"/>
      <c r="B26" s="6" t="s">
        <v>71</v>
      </c>
      <c r="C26" s="21" t="s">
        <v>27</v>
      </c>
      <c r="D26" s="8">
        <v>7</v>
      </c>
      <c r="E26" s="8">
        <v>20</v>
      </c>
      <c r="F26" s="10">
        <f>H26+I26+J26+L26+M26+N26+P26+Q26+R26+T26+U26+V26</f>
        <v>20</v>
      </c>
      <c r="G26" s="57" t="s">
        <v>146</v>
      </c>
      <c r="H26" s="31"/>
      <c r="I26" s="31"/>
      <c r="J26" s="31">
        <v>2</v>
      </c>
      <c r="K26" s="117">
        <f t="shared" si="0"/>
        <v>10</v>
      </c>
      <c r="L26" s="31">
        <v>1</v>
      </c>
      <c r="M26" s="31"/>
      <c r="N26" s="31">
        <v>1</v>
      </c>
      <c r="O26" s="117">
        <f t="shared" si="1"/>
        <v>10</v>
      </c>
      <c r="P26" s="31">
        <v>5</v>
      </c>
      <c r="Q26" s="31">
        <v>3</v>
      </c>
      <c r="R26" s="31">
        <v>5</v>
      </c>
      <c r="S26" s="117">
        <f t="shared" si="2"/>
        <v>65</v>
      </c>
      <c r="T26" s="31">
        <v>2</v>
      </c>
      <c r="U26" s="31">
        <v>1</v>
      </c>
      <c r="V26" s="31"/>
      <c r="W26" s="117">
        <f t="shared" si="3"/>
        <v>15</v>
      </c>
      <c r="X26" s="119">
        <f>((H26*1)+(I26*2)+(J26*3)+(L26*4)+(M26*5)+(N26*6)+(P26*7)+(Q26*8)+(R26*9)+(T26*10)+(U26*11)+(V26*12))/F26</f>
        <v>7.55</v>
      </c>
      <c r="Y26" s="69">
        <f>S26+W26</f>
        <v>80</v>
      </c>
    </row>
    <row r="27" spans="1:25" x14ac:dyDescent="0.35">
      <c r="A27" s="3"/>
      <c r="B27" s="6" t="s">
        <v>61</v>
      </c>
      <c r="C27" s="21" t="s">
        <v>29</v>
      </c>
      <c r="D27" s="8">
        <v>8</v>
      </c>
      <c r="E27" s="8">
        <v>20</v>
      </c>
      <c r="F27" s="10">
        <v>20</v>
      </c>
      <c r="G27" s="57" t="s">
        <v>146</v>
      </c>
      <c r="H27" s="31"/>
      <c r="I27" s="31"/>
      <c r="J27" s="31">
        <v>3</v>
      </c>
      <c r="K27" s="117">
        <f t="shared" si="0"/>
        <v>15</v>
      </c>
      <c r="L27" s="31"/>
      <c r="M27" s="31">
        <v>2</v>
      </c>
      <c r="N27" s="31">
        <v>3</v>
      </c>
      <c r="O27" s="117">
        <f t="shared" si="1"/>
        <v>25</v>
      </c>
      <c r="P27" s="31">
        <v>7</v>
      </c>
      <c r="Q27" s="31">
        <v>2</v>
      </c>
      <c r="R27" s="31">
        <v>1</v>
      </c>
      <c r="S27" s="117">
        <f t="shared" si="2"/>
        <v>50</v>
      </c>
      <c r="T27" s="31">
        <v>2</v>
      </c>
      <c r="U27" s="31"/>
      <c r="V27" s="31"/>
      <c r="W27" s="117">
        <f t="shared" si="3"/>
        <v>10</v>
      </c>
      <c r="X27" s="119">
        <f>((H27*1)+(I27*2)+(J27*3)+(L27*4)+(M27*5)+(N27*6)+(P27*7)+(Q27*8)+(R27*9)+(T27*10)+(U27*11)+(V27*12))/F27</f>
        <v>6.55</v>
      </c>
      <c r="Y27" s="69">
        <f>S27+W27</f>
        <v>60</v>
      </c>
    </row>
    <row r="28" spans="1:25" x14ac:dyDescent="0.35">
      <c r="A28" s="35"/>
      <c r="B28" s="97"/>
      <c r="C28" s="8"/>
      <c r="D28" s="8"/>
      <c r="E28" s="8"/>
      <c r="F28" s="10">
        <f>H28+I28+J28+L28+M28+N28+P28+Q28+R28+T28+U28+V28</f>
        <v>0</v>
      </c>
      <c r="G28" s="97"/>
      <c r="H28" s="37"/>
      <c r="I28" s="37"/>
      <c r="J28" s="37"/>
      <c r="K28" s="63" t="e">
        <f t="shared" si="0"/>
        <v>#DIV/0!</v>
      </c>
      <c r="L28" s="52"/>
      <c r="M28" s="52"/>
      <c r="N28" s="52"/>
      <c r="O28" s="63" t="e">
        <f t="shared" si="1"/>
        <v>#DIV/0!</v>
      </c>
      <c r="P28" s="52"/>
      <c r="Q28" s="52"/>
      <c r="R28" s="52"/>
      <c r="S28" s="63" t="e">
        <f t="shared" si="2"/>
        <v>#DIV/0!</v>
      </c>
      <c r="T28" s="52"/>
      <c r="U28" s="52"/>
      <c r="V28" s="52"/>
      <c r="W28" s="63" t="e">
        <f t="shared" si="3"/>
        <v>#DIV/0!</v>
      </c>
      <c r="X28" s="60">
        <f>X27-X26</f>
        <v>-1</v>
      </c>
      <c r="Y28" s="60">
        <f>Y27-Y26</f>
        <v>-20</v>
      </c>
    </row>
    <row r="29" spans="1:25" x14ac:dyDescent="0.35">
      <c r="A29" s="35"/>
      <c r="B29" s="27" t="s">
        <v>149</v>
      </c>
      <c r="C29" s="26" t="s">
        <v>42</v>
      </c>
      <c r="D29" s="26">
        <v>5</v>
      </c>
      <c r="E29" s="26">
        <v>13</v>
      </c>
      <c r="F29" s="10">
        <f>H29+I29+J29+L29+M29+N29+P29+Q29+R29+T29+U29+V29</f>
        <v>13</v>
      </c>
      <c r="G29" s="74" t="s">
        <v>146</v>
      </c>
      <c r="H29" s="40"/>
      <c r="I29" s="40"/>
      <c r="J29" s="40"/>
      <c r="K29" s="117">
        <f t="shared" si="0"/>
        <v>0</v>
      </c>
      <c r="L29" s="40"/>
      <c r="M29" s="40"/>
      <c r="N29" s="40">
        <v>2</v>
      </c>
      <c r="O29" s="117">
        <f t="shared" si="1"/>
        <v>15.384615384615385</v>
      </c>
      <c r="P29" s="40"/>
      <c r="Q29" s="40">
        <v>2</v>
      </c>
      <c r="R29" s="40">
        <v>3</v>
      </c>
      <c r="S29" s="117">
        <f t="shared" si="2"/>
        <v>38.46153846153846</v>
      </c>
      <c r="T29" s="40">
        <v>5</v>
      </c>
      <c r="U29" s="40">
        <v>1</v>
      </c>
      <c r="V29" s="40"/>
      <c r="W29" s="117">
        <f t="shared" si="3"/>
        <v>46.153846153846153</v>
      </c>
      <c r="X29" s="28">
        <f>((H29*1)+(I29*2)+(J29*3)+(L29*4)+(M29*5)+(N29*6)+(P29*7)+(Q29*8)+(R29*9)+(T29*10)+(U29*11)+(V29*12))/F29</f>
        <v>8.9230769230769234</v>
      </c>
      <c r="Y29" s="28">
        <f>S29+W29</f>
        <v>84.615384615384613</v>
      </c>
    </row>
    <row r="30" spans="1:25" x14ac:dyDescent="0.35">
      <c r="A30" s="35"/>
      <c r="B30" s="41" t="s">
        <v>150</v>
      </c>
      <c r="C30" s="19" t="s">
        <v>31</v>
      </c>
      <c r="D30" s="8">
        <v>6</v>
      </c>
      <c r="E30" s="8">
        <v>14</v>
      </c>
      <c r="F30" s="10">
        <f>H30+I30+J30+L30+M30+N30+P30+Q30+R30+T30+U30+V30</f>
        <v>14</v>
      </c>
      <c r="G30" s="42" t="s">
        <v>146</v>
      </c>
      <c r="H30" s="31"/>
      <c r="I30" s="31"/>
      <c r="J30" s="31"/>
      <c r="K30" s="117">
        <f t="shared" si="0"/>
        <v>0</v>
      </c>
      <c r="L30" s="31"/>
      <c r="M30" s="31">
        <v>2</v>
      </c>
      <c r="N30" s="31"/>
      <c r="O30" s="117">
        <f t="shared" si="1"/>
        <v>14.285714285714286</v>
      </c>
      <c r="P30" s="31"/>
      <c r="Q30" s="31">
        <v>3</v>
      </c>
      <c r="R30" s="31">
        <v>5</v>
      </c>
      <c r="S30" s="117">
        <f t="shared" si="2"/>
        <v>57.142857142857146</v>
      </c>
      <c r="T30" s="31">
        <v>3</v>
      </c>
      <c r="U30" s="31">
        <v>1</v>
      </c>
      <c r="V30" s="31"/>
      <c r="W30" s="117">
        <f t="shared" si="3"/>
        <v>28.571428571428573</v>
      </c>
      <c r="X30" s="118">
        <f>((H30*1)+(I30*2)+(J30*3)+(L30*4)+(M30*5)+(N30*6)+(P30*7)+(Q30*8)+(R30*9)+(T30*10)+(U30*11)+(V30*12))/F30</f>
        <v>8.5714285714285712</v>
      </c>
      <c r="Y30" s="68">
        <f>S30+W30</f>
        <v>85.714285714285722</v>
      </c>
    </row>
    <row r="31" spans="1:25" x14ac:dyDescent="0.35">
      <c r="A31" s="35"/>
      <c r="B31" s="41" t="s">
        <v>147</v>
      </c>
      <c r="C31" s="21" t="s">
        <v>24</v>
      </c>
      <c r="D31" s="8">
        <v>7</v>
      </c>
      <c r="E31" s="8">
        <v>13</v>
      </c>
      <c r="F31" s="10">
        <f>H31+I31+J31+L31+M31+N31+P31+Q31+R31+T31+U31+V31</f>
        <v>13</v>
      </c>
      <c r="G31" s="57" t="s">
        <v>146</v>
      </c>
      <c r="H31" s="31"/>
      <c r="I31" s="31">
        <v>1</v>
      </c>
      <c r="J31" s="31"/>
      <c r="K31" s="117">
        <f t="shared" si="0"/>
        <v>7.6923076923076925</v>
      </c>
      <c r="L31" s="31">
        <v>1</v>
      </c>
      <c r="M31" s="31">
        <v>2</v>
      </c>
      <c r="N31" s="31">
        <v>1</v>
      </c>
      <c r="O31" s="117">
        <f t="shared" si="1"/>
        <v>30.76923076923077</v>
      </c>
      <c r="P31" s="31">
        <v>1</v>
      </c>
      <c r="Q31" s="31">
        <v>2</v>
      </c>
      <c r="R31" s="31">
        <v>1</v>
      </c>
      <c r="S31" s="117">
        <f t="shared" si="2"/>
        <v>30.76923076923077</v>
      </c>
      <c r="T31" s="31">
        <v>2</v>
      </c>
      <c r="U31" s="31">
        <v>2</v>
      </c>
      <c r="V31" s="31"/>
      <c r="W31" s="117">
        <f t="shared" si="3"/>
        <v>30.76923076923077</v>
      </c>
      <c r="X31" s="58">
        <f>((H31*1)+(I31*2)+(J31*3)+(L31*4)+(M31*5)+(N31*6)+(P31*7)+(Q31*8)+(R31*9)+(T31*10)+(U31*11)+(V31*12))/F31</f>
        <v>7.384615384615385</v>
      </c>
      <c r="Y31" s="69">
        <f>S31+W31</f>
        <v>61.53846153846154</v>
      </c>
    </row>
    <row r="32" spans="1:25" x14ac:dyDescent="0.35">
      <c r="A32" s="35"/>
      <c r="B32" s="41" t="s">
        <v>58</v>
      </c>
      <c r="C32" s="21" t="s">
        <v>27</v>
      </c>
      <c r="D32" s="8">
        <v>8</v>
      </c>
      <c r="E32" s="8">
        <v>14</v>
      </c>
      <c r="F32" s="10">
        <f>H32+I32+J32+L32+M32+N32+P32+Q32+R32+T32+U32+V32</f>
        <v>14</v>
      </c>
      <c r="G32" s="57" t="s">
        <v>146</v>
      </c>
      <c r="H32" s="31"/>
      <c r="I32" s="31">
        <v>1</v>
      </c>
      <c r="J32" s="31"/>
      <c r="K32" s="117">
        <f t="shared" si="0"/>
        <v>7.1428571428571432</v>
      </c>
      <c r="L32" s="31">
        <v>1</v>
      </c>
      <c r="M32" s="31"/>
      <c r="N32" s="31">
        <v>1</v>
      </c>
      <c r="O32" s="117">
        <f t="shared" si="1"/>
        <v>14.285714285714286</v>
      </c>
      <c r="P32" s="31">
        <v>2</v>
      </c>
      <c r="Q32" s="31">
        <v>3</v>
      </c>
      <c r="R32" s="31">
        <v>3</v>
      </c>
      <c r="S32" s="117">
        <f t="shared" si="2"/>
        <v>57.142857142857146</v>
      </c>
      <c r="T32" s="31">
        <v>2</v>
      </c>
      <c r="U32" s="31">
        <v>1</v>
      </c>
      <c r="V32" s="31"/>
      <c r="W32" s="117">
        <f t="shared" si="3"/>
        <v>21.428571428571427</v>
      </c>
      <c r="X32" s="58">
        <f>((H32*1)+(I32*2)+(J32*3)+(L32*4)+(M32*5)+(N32*6)+(P32*7)+(Q32*8)+(R32*9)+(T32*10)+(U32*11)+(V32*12))/F32</f>
        <v>7.7142857142857144</v>
      </c>
      <c r="Y32" s="69">
        <f>S32+W32</f>
        <v>78.571428571428569</v>
      </c>
    </row>
    <row r="33" spans="1:25" x14ac:dyDescent="0.35">
      <c r="A33" s="35"/>
      <c r="B33" s="41" t="s">
        <v>61</v>
      </c>
      <c r="C33" s="21" t="s">
        <v>29</v>
      </c>
      <c r="D33" s="8">
        <v>9</v>
      </c>
      <c r="E33" s="8">
        <v>13</v>
      </c>
      <c r="F33" s="10">
        <v>13</v>
      </c>
      <c r="G33" s="57" t="s">
        <v>146</v>
      </c>
      <c r="H33" s="31">
        <v>1</v>
      </c>
      <c r="I33" s="31"/>
      <c r="J33" s="31"/>
      <c r="K33" s="117">
        <f t="shared" si="0"/>
        <v>7.6923076923076925</v>
      </c>
      <c r="L33" s="31"/>
      <c r="M33" s="31">
        <v>1</v>
      </c>
      <c r="N33" s="31">
        <v>2</v>
      </c>
      <c r="O33" s="117">
        <f t="shared" si="1"/>
        <v>23.076923076923077</v>
      </c>
      <c r="P33" s="31">
        <v>3</v>
      </c>
      <c r="Q33" s="31">
        <v>3</v>
      </c>
      <c r="R33" s="31"/>
      <c r="S33" s="117">
        <f t="shared" si="2"/>
        <v>46.153846153846153</v>
      </c>
      <c r="T33" s="31">
        <v>3</v>
      </c>
      <c r="U33" s="31"/>
      <c r="V33" s="31"/>
      <c r="W33" s="117">
        <f t="shared" si="3"/>
        <v>23.076923076923077</v>
      </c>
      <c r="X33" s="58">
        <f>((H33*1)+(I33*2)+(J33*3)+(L33*4)+(M33*5)+(N33*6)+(P33*7)+(Q33*8)+(R33*9)+(T33*10)+(U33*11)+(V33*12))/F33</f>
        <v>7.1538461538461542</v>
      </c>
      <c r="Y33" s="69">
        <f>S33+W33</f>
        <v>69.230769230769226</v>
      </c>
    </row>
    <row r="34" spans="1:25" x14ac:dyDescent="0.35">
      <c r="A34" s="35"/>
      <c r="B34" s="97"/>
      <c r="C34" s="8"/>
      <c r="D34" s="8"/>
      <c r="E34" s="8"/>
      <c r="F34" s="10">
        <f t="shared" ref="F34:F40" si="4">H34+I34+J34+L34+M34+N34+P34+Q34+R34+T34+U34+V34</f>
        <v>0</v>
      </c>
      <c r="G34" s="97"/>
      <c r="H34" s="37"/>
      <c r="I34" s="37"/>
      <c r="J34" s="37"/>
      <c r="K34" s="63" t="e">
        <f t="shared" si="0"/>
        <v>#DIV/0!</v>
      </c>
      <c r="L34" s="52"/>
      <c r="M34" s="52"/>
      <c r="N34" s="52"/>
      <c r="O34" s="63" t="e">
        <f t="shared" si="1"/>
        <v>#DIV/0!</v>
      </c>
      <c r="P34" s="52"/>
      <c r="Q34" s="52"/>
      <c r="R34" s="52"/>
      <c r="S34" s="63" t="e">
        <f t="shared" si="2"/>
        <v>#DIV/0!</v>
      </c>
      <c r="T34" s="52"/>
      <c r="U34" s="52"/>
      <c r="V34" s="52"/>
      <c r="W34" s="63" t="e">
        <f t="shared" si="3"/>
        <v>#DIV/0!</v>
      </c>
      <c r="X34" s="60">
        <f>X33-X32</f>
        <v>-0.56043956043956022</v>
      </c>
      <c r="Y34" s="60">
        <f>Y33-Y32</f>
        <v>-9.340659340659343</v>
      </c>
    </row>
    <row r="35" spans="1:25" x14ac:dyDescent="0.35">
      <c r="A35" s="9"/>
      <c r="B35" s="43" t="s">
        <v>26</v>
      </c>
      <c r="C35" s="44" t="s">
        <v>48</v>
      </c>
      <c r="D35" s="44">
        <v>4</v>
      </c>
      <c r="E35" s="44">
        <v>22</v>
      </c>
      <c r="F35" s="120">
        <f t="shared" si="4"/>
        <v>22</v>
      </c>
      <c r="G35" s="43" t="s">
        <v>146</v>
      </c>
      <c r="H35" s="44"/>
      <c r="I35" s="62"/>
      <c r="J35" s="62">
        <v>1</v>
      </c>
      <c r="K35" s="117">
        <f t="shared" si="0"/>
        <v>4.5454545454545459</v>
      </c>
      <c r="L35" s="62">
        <v>1</v>
      </c>
      <c r="M35" s="62">
        <v>2</v>
      </c>
      <c r="N35" s="62">
        <v>3</v>
      </c>
      <c r="O35" s="117">
        <f t="shared" si="1"/>
        <v>27.272727272727273</v>
      </c>
      <c r="P35" s="62"/>
      <c r="Q35" s="62">
        <v>6</v>
      </c>
      <c r="R35" s="62">
        <v>3</v>
      </c>
      <c r="S35" s="117">
        <f t="shared" si="2"/>
        <v>40.909090909090907</v>
      </c>
      <c r="T35" s="62">
        <v>3</v>
      </c>
      <c r="U35" s="62">
        <v>3</v>
      </c>
      <c r="V35" s="62"/>
      <c r="W35" s="117">
        <f t="shared" si="3"/>
        <v>27.272727272727273</v>
      </c>
      <c r="X35" s="48">
        <f t="shared" ref="X35:X40" si="5">((H35*1)+(I35*2)+(J35*3)+(L35*4)+(M35*5)+(N35*6)+(P35*7)+(Q35*8)+(R35*9)+(T35*10)+(U35*11)+(V35*12))/F35</f>
        <v>7.8636363636363633</v>
      </c>
      <c r="Y35" s="50">
        <f t="shared" ref="Y35:Y40" si="6">S35+W35</f>
        <v>68.181818181818187</v>
      </c>
    </row>
    <row r="36" spans="1:25" x14ac:dyDescent="0.35">
      <c r="A36" s="35"/>
      <c r="B36" s="36" t="s">
        <v>97</v>
      </c>
      <c r="C36" s="8" t="s">
        <v>46</v>
      </c>
      <c r="D36" s="8">
        <v>5</v>
      </c>
      <c r="E36" s="8">
        <v>23</v>
      </c>
      <c r="F36" s="120">
        <f t="shared" si="4"/>
        <v>23</v>
      </c>
      <c r="G36" s="36" t="s">
        <v>146</v>
      </c>
      <c r="H36" s="15"/>
      <c r="I36" s="37"/>
      <c r="J36" s="37">
        <v>1</v>
      </c>
      <c r="K36" s="117">
        <f t="shared" si="0"/>
        <v>4.3478260869565215</v>
      </c>
      <c r="L36" s="52">
        <v>1</v>
      </c>
      <c r="M36" s="52"/>
      <c r="N36" s="52">
        <v>2</v>
      </c>
      <c r="O36" s="117">
        <f t="shared" si="1"/>
        <v>13.043478260869565</v>
      </c>
      <c r="P36" s="52">
        <v>6</v>
      </c>
      <c r="Q36" s="52">
        <v>1</v>
      </c>
      <c r="R36" s="52">
        <v>5</v>
      </c>
      <c r="S36" s="117">
        <f t="shared" si="2"/>
        <v>52.173913043478258</v>
      </c>
      <c r="T36" s="52">
        <v>4</v>
      </c>
      <c r="U36" s="52">
        <v>3</v>
      </c>
      <c r="V36" s="52"/>
      <c r="W36" s="117">
        <f t="shared" si="3"/>
        <v>30.434782608695652</v>
      </c>
      <c r="X36" s="121">
        <f t="shared" si="5"/>
        <v>8.1304347826086953</v>
      </c>
      <c r="Y36" s="54">
        <f t="shared" si="6"/>
        <v>82.608695652173907</v>
      </c>
    </row>
    <row r="37" spans="1:25" x14ac:dyDescent="0.35">
      <c r="A37" s="35"/>
      <c r="B37" s="27" t="s">
        <v>121</v>
      </c>
      <c r="C37" s="26" t="s">
        <v>42</v>
      </c>
      <c r="D37" s="26">
        <v>6</v>
      </c>
      <c r="E37" s="26">
        <v>23</v>
      </c>
      <c r="F37" s="120">
        <f t="shared" si="4"/>
        <v>23</v>
      </c>
      <c r="G37" s="27" t="s">
        <v>146</v>
      </c>
      <c r="H37" s="26"/>
      <c r="I37" s="40"/>
      <c r="J37" s="40"/>
      <c r="K37" s="117">
        <f t="shared" si="0"/>
        <v>0</v>
      </c>
      <c r="L37" s="40">
        <v>1</v>
      </c>
      <c r="M37" s="40">
        <v>4</v>
      </c>
      <c r="N37" s="40">
        <v>4</v>
      </c>
      <c r="O37" s="117">
        <f t="shared" si="1"/>
        <v>39.130434782608695</v>
      </c>
      <c r="P37" s="40">
        <v>2</v>
      </c>
      <c r="Q37" s="40">
        <v>2</v>
      </c>
      <c r="R37" s="40">
        <v>3</v>
      </c>
      <c r="S37" s="117">
        <f t="shared" si="2"/>
        <v>30.434782608695652</v>
      </c>
      <c r="T37" s="40">
        <v>5</v>
      </c>
      <c r="U37" s="40">
        <v>2</v>
      </c>
      <c r="V37" s="40"/>
      <c r="W37" s="117">
        <f t="shared" si="3"/>
        <v>30.434782608695652</v>
      </c>
      <c r="X37" s="28">
        <f t="shared" si="5"/>
        <v>7.6956521739130439</v>
      </c>
      <c r="Y37" s="30">
        <f t="shared" si="6"/>
        <v>60.869565217391305</v>
      </c>
    </row>
    <row r="38" spans="1:25" x14ac:dyDescent="0.35">
      <c r="A38" s="35"/>
      <c r="B38" s="36" t="s">
        <v>150</v>
      </c>
      <c r="C38" s="19" t="s">
        <v>31</v>
      </c>
      <c r="D38" s="8">
        <v>7</v>
      </c>
      <c r="E38" s="8">
        <v>23</v>
      </c>
      <c r="F38" s="10">
        <f t="shared" si="4"/>
        <v>23</v>
      </c>
      <c r="G38" s="42" t="s">
        <v>146</v>
      </c>
      <c r="H38" s="31"/>
      <c r="I38" s="31"/>
      <c r="J38" s="31"/>
      <c r="K38" s="117">
        <f t="shared" si="0"/>
        <v>0</v>
      </c>
      <c r="L38" s="31"/>
      <c r="M38" s="31">
        <v>2</v>
      </c>
      <c r="N38" s="31"/>
      <c r="O38" s="117">
        <f t="shared" si="1"/>
        <v>8.695652173913043</v>
      </c>
      <c r="P38" s="31">
        <v>2</v>
      </c>
      <c r="Q38" s="31">
        <v>4</v>
      </c>
      <c r="R38" s="31">
        <v>7</v>
      </c>
      <c r="S38" s="117">
        <f t="shared" si="2"/>
        <v>56.521739130434781</v>
      </c>
      <c r="T38" s="31">
        <v>2</v>
      </c>
      <c r="U38" s="31">
        <v>5</v>
      </c>
      <c r="V38" s="31">
        <v>1</v>
      </c>
      <c r="W38" s="117">
        <f t="shared" si="3"/>
        <v>34.782608695652172</v>
      </c>
      <c r="X38" s="118">
        <f t="shared" si="5"/>
        <v>8.9565217391304355</v>
      </c>
      <c r="Y38" s="68">
        <f t="shared" si="6"/>
        <v>91.304347826086953</v>
      </c>
    </row>
    <row r="39" spans="1:25" x14ac:dyDescent="0.35">
      <c r="A39" s="35"/>
      <c r="B39" s="36" t="s">
        <v>147</v>
      </c>
      <c r="C39" s="21" t="s">
        <v>24</v>
      </c>
      <c r="D39" s="8">
        <v>8</v>
      </c>
      <c r="E39" s="8">
        <v>23</v>
      </c>
      <c r="F39" s="10">
        <f t="shared" si="4"/>
        <v>23</v>
      </c>
      <c r="G39" s="57" t="s">
        <v>146</v>
      </c>
      <c r="H39" s="31"/>
      <c r="I39" s="31"/>
      <c r="J39" s="31">
        <v>2</v>
      </c>
      <c r="K39" s="117">
        <f t="shared" si="0"/>
        <v>8.695652173913043</v>
      </c>
      <c r="L39" s="31">
        <v>2</v>
      </c>
      <c r="M39" s="31">
        <v>3</v>
      </c>
      <c r="N39" s="31">
        <v>4</v>
      </c>
      <c r="O39" s="117">
        <f t="shared" si="1"/>
        <v>39.130434782608695</v>
      </c>
      <c r="P39" s="31">
        <v>1</v>
      </c>
      <c r="Q39" s="31">
        <v>5</v>
      </c>
      <c r="R39" s="31">
        <v>4</v>
      </c>
      <c r="S39" s="117">
        <f t="shared" si="2"/>
        <v>43.478260869565219</v>
      </c>
      <c r="T39" s="31">
        <v>2</v>
      </c>
      <c r="U39" s="31"/>
      <c r="V39" s="31"/>
      <c r="W39" s="117">
        <f t="shared" si="3"/>
        <v>8.695652173913043</v>
      </c>
      <c r="X39" s="58">
        <f t="shared" si="5"/>
        <v>6.7826086956521738</v>
      </c>
      <c r="Y39" s="69">
        <f t="shared" si="6"/>
        <v>52.173913043478265</v>
      </c>
    </row>
    <row r="40" spans="1:25" x14ac:dyDescent="0.35">
      <c r="A40" s="35"/>
      <c r="B40" s="36" t="s">
        <v>58</v>
      </c>
      <c r="C40" s="21" t="s">
        <v>27</v>
      </c>
      <c r="D40" s="8">
        <v>9</v>
      </c>
      <c r="E40" s="8">
        <v>23</v>
      </c>
      <c r="F40" s="10">
        <f t="shared" si="4"/>
        <v>23</v>
      </c>
      <c r="G40" s="57" t="s">
        <v>146</v>
      </c>
      <c r="H40" s="31"/>
      <c r="I40" s="31"/>
      <c r="J40" s="31">
        <v>1</v>
      </c>
      <c r="K40" s="117">
        <f t="shared" si="0"/>
        <v>4.3478260869565215</v>
      </c>
      <c r="L40" s="31">
        <v>1</v>
      </c>
      <c r="M40" s="31">
        <v>4</v>
      </c>
      <c r="N40" s="31">
        <v>3</v>
      </c>
      <c r="O40" s="117">
        <f t="shared" si="1"/>
        <v>34.782608695652172</v>
      </c>
      <c r="P40" s="31">
        <v>6</v>
      </c>
      <c r="Q40" s="31">
        <v>2</v>
      </c>
      <c r="R40" s="31"/>
      <c r="S40" s="117">
        <f t="shared" si="2"/>
        <v>34.782608695652172</v>
      </c>
      <c r="T40" s="31">
        <v>6</v>
      </c>
      <c r="U40" s="31"/>
      <c r="V40" s="31"/>
      <c r="W40" s="117">
        <f t="shared" si="3"/>
        <v>26.086956521739129</v>
      </c>
      <c r="X40" s="58">
        <f t="shared" si="5"/>
        <v>7.0869565217391308</v>
      </c>
      <c r="Y40" s="69">
        <f t="shared" si="6"/>
        <v>60.869565217391298</v>
      </c>
    </row>
    <row r="41" spans="1:25" x14ac:dyDescent="0.35">
      <c r="A41" s="35"/>
      <c r="B41" s="36"/>
      <c r="C41" s="15"/>
      <c r="D41" s="15"/>
      <c r="E41" s="15"/>
      <c r="F41" s="122"/>
      <c r="G41" s="75"/>
      <c r="H41" s="37"/>
      <c r="I41" s="37"/>
      <c r="J41" s="37"/>
      <c r="K41" s="117" t="e">
        <f t="shared" si="0"/>
        <v>#DIV/0!</v>
      </c>
      <c r="L41" s="37"/>
      <c r="M41" s="37"/>
      <c r="N41" s="37"/>
      <c r="O41" s="117" t="e">
        <f t="shared" si="1"/>
        <v>#DIV/0!</v>
      </c>
      <c r="P41" s="37"/>
      <c r="Q41" s="37"/>
      <c r="R41" s="37"/>
      <c r="S41" s="117" t="e">
        <f t="shared" si="2"/>
        <v>#DIV/0!</v>
      </c>
      <c r="T41" s="37"/>
      <c r="U41" s="37"/>
      <c r="V41" s="37"/>
      <c r="W41" s="117" t="e">
        <f t="shared" si="3"/>
        <v>#DIV/0!</v>
      </c>
      <c r="X41" s="123">
        <f>X40-X39</f>
        <v>0.30434782608695699</v>
      </c>
      <c r="Y41" s="123">
        <f>Y40-Y39</f>
        <v>8.6956521739130324</v>
      </c>
    </row>
    <row r="42" spans="1:25" x14ac:dyDescent="0.35">
      <c r="A42" s="35"/>
      <c r="B42" s="43" t="s">
        <v>99</v>
      </c>
      <c r="C42" s="44" t="s">
        <v>48</v>
      </c>
      <c r="D42" s="44">
        <v>5</v>
      </c>
      <c r="E42" s="44">
        <v>21</v>
      </c>
      <c r="F42" s="120">
        <f>H42+I42+J42+L42+M42+N42+P42+Q42+R42+T42+U42+V42</f>
        <v>21</v>
      </c>
      <c r="G42" s="43" t="s">
        <v>146</v>
      </c>
      <c r="H42" s="44"/>
      <c r="I42" s="62">
        <v>1</v>
      </c>
      <c r="J42" s="62">
        <v>1</v>
      </c>
      <c r="K42" s="117">
        <f t="shared" si="0"/>
        <v>9.5238095238095237</v>
      </c>
      <c r="L42" s="62"/>
      <c r="M42" s="62"/>
      <c r="N42" s="62">
        <v>1</v>
      </c>
      <c r="O42" s="117">
        <f t="shared" si="1"/>
        <v>4.7619047619047619</v>
      </c>
      <c r="P42" s="62">
        <v>6</v>
      </c>
      <c r="Q42" s="62">
        <v>4</v>
      </c>
      <c r="R42" s="62">
        <v>1</v>
      </c>
      <c r="S42" s="117">
        <f t="shared" si="2"/>
        <v>52.38095238095238</v>
      </c>
      <c r="T42" s="62">
        <v>7</v>
      </c>
      <c r="U42" s="62"/>
      <c r="V42" s="62"/>
      <c r="W42" s="117">
        <f t="shared" si="3"/>
        <v>33.333333333333336</v>
      </c>
      <c r="X42" s="48">
        <f>((H42*1)+(I42*2)+(J42*3)+(L42*4)+(M42*5)+(N42*6)+(P42*7)+(Q42*8)+(R42*9)+(T42*10)+(U42*11)+(V42*12))/F42</f>
        <v>7.8095238095238093</v>
      </c>
      <c r="Y42" s="50">
        <f>S42+W42</f>
        <v>85.714285714285722</v>
      </c>
    </row>
    <row r="43" spans="1:25" x14ac:dyDescent="0.35">
      <c r="A43" s="35"/>
      <c r="B43" s="36" t="s">
        <v>121</v>
      </c>
      <c r="C43" s="8" t="s">
        <v>46</v>
      </c>
      <c r="D43" s="8">
        <v>6</v>
      </c>
      <c r="E43" s="8">
        <v>21</v>
      </c>
      <c r="F43" s="120">
        <f>H43+I43+J43+L43+M43+N43+P43+Q43+R43+T43+U43+V43</f>
        <v>21</v>
      </c>
      <c r="G43" s="36" t="s">
        <v>146</v>
      </c>
      <c r="H43" s="15"/>
      <c r="I43" s="37"/>
      <c r="J43" s="37"/>
      <c r="K43" s="117">
        <f t="shared" si="0"/>
        <v>0</v>
      </c>
      <c r="L43" s="52">
        <v>2</v>
      </c>
      <c r="M43" s="52">
        <v>2</v>
      </c>
      <c r="N43" s="52">
        <v>3</v>
      </c>
      <c r="O43" s="117">
        <f t="shared" si="1"/>
        <v>33.333333333333336</v>
      </c>
      <c r="P43" s="52">
        <v>5</v>
      </c>
      <c r="Q43" s="52">
        <v>2</v>
      </c>
      <c r="R43" s="52">
        <v>3</v>
      </c>
      <c r="S43" s="117">
        <f t="shared" si="2"/>
        <v>47.61904761904762</v>
      </c>
      <c r="T43" s="52">
        <v>4</v>
      </c>
      <c r="U43" s="52"/>
      <c r="V43" s="52"/>
      <c r="W43" s="117">
        <f t="shared" si="3"/>
        <v>19.047619047619047</v>
      </c>
      <c r="X43" s="121">
        <f>((H43*1)+(I43*2)+(J43*3)+(L43*4)+(M43*5)+(N43*6)+(P43*7)+(Q43*8)+(R43*9)+(T43*10)+(U43*11)+(V43*12))/F43</f>
        <v>7.333333333333333</v>
      </c>
      <c r="Y43" s="54">
        <f>S43+W43</f>
        <v>66.666666666666671</v>
      </c>
    </row>
    <row r="44" spans="1:25" x14ac:dyDescent="0.35">
      <c r="A44" s="35"/>
      <c r="B44" s="27" t="s">
        <v>121</v>
      </c>
      <c r="C44" s="26" t="s">
        <v>42</v>
      </c>
      <c r="D44" s="26">
        <v>7</v>
      </c>
      <c r="E44" s="26">
        <v>20</v>
      </c>
      <c r="F44" s="120">
        <f>H44+I44+J44+L44+M44+N44+P44+Q44+R44+T44+U44+V44</f>
        <v>20</v>
      </c>
      <c r="G44" s="27" t="s">
        <v>146</v>
      </c>
      <c r="H44" s="26"/>
      <c r="I44" s="40"/>
      <c r="J44" s="40"/>
      <c r="K44" s="117">
        <f t="shared" si="0"/>
        <v>0</v>
      </c>
      <c r="L44" s="40">
        <v>3</v>
      </c>
      <c r="M44" s="40"/>
      <c r="N44" s="40">
        <v>8</v>
      </c>
      <c r="O44" s="117">
        <f t="shared" si="1"/>
        <v>55</v>
      </c>
      <c r="P44" s="40">
        <v>1</v>
      </c>
      <c r="Q44" s="40">
        <v>2</v>
      </c>
      <c r="R44" s="40">
        <v>1</v>
      </c>
      <c r="S44" s="117">
        <f t="shared" si="2"/>
        <v>20</v>
      </c>
      <c r="T44" s="40">
        <v>5</v>
      </c>
      <c r="U44" s="40"/>
      <c r="V44" s="40"/>
      <c r="W44" s="117">
        <f t="shared" si="3"/>
        <v>25</v>
      </c>
      <c r="X44" s="28">
        <f>((H44*1)+(I44*2)+(J44*3)+(L44*4)+(M44*5)+(N44*6)+(P44*7)+(Q44*8)+(R44*9)+(T44*10)+(U44*11)+(V44*12))/F44</f>
        <v>7.1</v>
      </c>
      <c r="Y44" s="30">
        <f>S44+W44</f>
        <v>45</v>
      </c>
    </row>
    <row r="45" spans="1:25" x14ac:dyDescent="0.35">
      <c r="A45" s="35"/>
      <c r="B45" s="36" t="s">
        <v>150</v>
      </c>
      <c r="C45" s="19" t="s">
        <v>31</v>
      </c>
      <c r="D45" s="8">
        <v>8</v>
      </c>
      <c r="E45" s="8">
        <v>20</v>
      </c>
      <c r="F45" s="10">
        <f>H45+I45+J45+L45+M45+N45+P45+Q45+R45+T45+U45+V45</f>
        <v>20</v>
      </c>
      <c r="G45" s="42" t="s">
        <v>146</v>
      </c>
      <c r="H45" s="31"/>
      <c r="I45" s="31"/>
      <c r="J45" s="31"/>
      <c r="K45" s="117">
        <f t="shared" si="0"/>
        <v>0</v>
      </c>
      <c r="L45" s="31"/>
      <c r="M45" s="31">
        <v>1</v>
      </c>
      <c r="N45" s="31"/>
      <c r="O45" s="117">
        <f t="shared" si="1"/>
        <v>5</v>
      </c>
      <c r="P45" s="31">
        <v>7</v>
      </c>
      <c r="Q45" s="31">
        <v>2</v>
      </c>
      <c r="R45" s="31">
        <v>2</v>
      </c>
      <c r="S45" s="117">
        <f t="shared" si="2"/>
        <v>55</v>
      </c>
      <c r="T45" s="31">
        <v>5</v>
      </c>
      <c r="U45" s="31">
        <v>3</v>
      </c>
      <c r="V45" s="31"/>
      <c r="W45" s="117">
        <f t="shared" si="3"/>
        <v>40</v>
      </c>
      <c r="X45" s="118">
        <f>((H45*1)+(I45*2)+(J45*3)+(L45*4)+(M45*5)+(N45*6)+(P45*7)+(Q45*8)+(R45*9)+(T45*10)+(U45*11)+(V45*12))/F45</f>
        <v>8.5500000000000007</v>
      </c>
      <c r="Y45" s="68">
        <f>S45+W45</f>
        <v>95</v>
      </c>
    </row>
    <row r="46" spans="1:25" x14ac:dyDescent="0.35">
      <c r="A46" s="35"/>
      <c r="B46" s="36" t="s">
        <v>147</v>
      </c>
      <c r="C46" s="21" t="s">
        <v>24</v>
      </c>
      <c r="D46" s="8">
        <v>9</v>
      </c>
      <c r="E46" s="8">
        <v>20</v>
      </c>
      <c r="F46" s="10">
        <f>H46+I46+J46+L46+M46+N46+P46+Q46+R46+T46+U46+V46</f>
        <v>20</v>
      </c>
      <c r="G46" s="57" t="s">
        <v>146</v>
      </c>
      <c r="H46" s="31">
        <v>1</v>
      </c>
      <c r="I46" s="31"/>
      <c r="J46" s="31">
        <v>2</v>
      </c>
      <c r="K46" s="117">
        <f t="shared" si="0"/>
        <v>15</v>
      </c>
      <c r="L46" s="31">
        <v>4</v>
      </c>
      <c r="M46" s="31">
        <v>3</v>
      </c>
      <c r="N46" s="31">
        <v>3</v>
      </c>
      <c r="O46" s="117">
        <f t="shared" si="1"/>
        <v>50</v>
      </c>
      <c r="P46" s="31">
        <v>1</v>
      </c>
      <c r="Q46" s="31">
        <v>2</v>
      </c>
      <c r="R46" s="31"/>
      <c r="S46" s="117">
        <f t="shared" si="2"/>
        <v>15</v>
      </c>
      <c r="T46" s="31">
        <v>1</v>
      </c>
      <c r="U46" s="31">
        <v>2</v>
      </c>
      <c r="V46" s="31">
        <v>1</v>
      </c>
      <c r="W46" s="117">
        <f t="shared" si="3"/>
        <v>20</v>
      </c>
      <c r="X46" s="58">
        <f>((H46*1)+(I46*2)+(J46*3)+(L46*4)+(M46*5)+(N46*6)+(P46*7)+(Q46*8)+(R46*9)+(T46*10)+(U46*11)+(V46*12))/F46</f>
        <v>6.15</v>
      </c>
      <c r="Y46" s="69">
        <f>S46+W46</f>
        <v>35</v>
      </c>
    </row>
    <row r="47" spans="1:25" x14ac:dyDescent="0.35">
      <c r="A47" s="35"/>
      <c r="B47" s="36"/>
      <c r="C47" s="15"/>
      <c r="D47" s="15"/>
      <c r="E47" s="15"/>
      <c r="F47" s="122"/>
      <c r="G47" s="75"/>
      <c r="H47" s="37"/>
      <c r="I47" s="37"/>
      <c r="J47" s="37"/>
      <c r="K47" s="117" t="e">
        <f t="shared" si="0"/>
        <v>#DIV/0!</v>
      </c>
      <c r="L47" s="37"/>
      <c r="M47" s="37"/>
      <c r="N47" s="37"/>
      <c r="O47" s="117" t="e">
        <f t="shared" si="1"/>
        <v>#DIV/0!</v>
      </c>
      <c r="P47" s="37"/>
      <c r="Q47" s="37"/>
      <c r="R47" s="37"/>
      <c r="S47" s="117" t="e">
        <f t="shared" si="2"/>
        <v>#DIV/0!</v>
      </c>
      <c r="T47" s="37"/>
      <c r="U47" s="37"/>
      <c r="V47" s="37"/>
      <c r="W47" s="117" t="e">
        <f t="shared" si="3"/>
        <v>#DIV/0!</v>
      </c>
      <c r="X47" s="123">
        <f>X46-X45</f>
        <v>-2.4000000000000004</v>
      </c>
      <c r="Y47" s="123">
        <f>Y46-Y45</f>
        <v>-60</v>
      </c>
    </row>
    <row r="48" spans="1:25" x14ac:dyDescent="0.35">
      <c r="A48" s="35"/>
      <c r="B48" s="43" t="s">
        <v>99</v>
      </c>
      <c r="C48" s="44" t="s">
        <v>48</v>
      </c>
      <c r="D48" s="44">
        <v>6</v>
      </c>
      <c r="E48" s="44">
        <v>22</v>
      </c>
      <c r="F48" s="120">
        <f t="shared" ref="F48:F54" si="7">H48+I48+J48+L48+M48+N48+P48+Q48+R48+T48+U48+V48</f>
        <v>22</v>
      </c>
      <c r="G48" s="43" t="s">
        <v>146</v>
      </c>
      <c r="H48" s="44"/>
      <c r="I48" s="62"/>
      <c r="J48" s="62">
        <v>1</v>
      </c>
      <c r="K48" s="117">
        <f t="shared" si="0"/>
        <v>4.5454545454545459</v>
      </c>
      <c r="L48" s="62"/>
      <c r="M48" s="62">
        <v>1</v>
      </c>
      <c r="N48" s="62">
        <v>2</v>
      </c>
      <c r="O48" s="117">
        <f t="shared" si="1"/>
        <v>13.636363636363637</v>
      </c>
      <c r="P48" s="62">
        <v>3</v>
      </c>
      <c r="Q48" s="62">
        <v>4</v>
      </c>
      <c r="R48" s="62">
        <v>6</v>
      </c>
      <c r="S48" s="117">
        <f t="shared" si="2"/>
        <v>59.090909090909093</v>
      </c>
      <c r="T48" s="62">
        <v>3</v>
      </c>
      <c r="U48" s="62">
        <v>2</v>
      </c>
      <c r="V48" s="62"/>
      <c r="W48" s="117">
        <f t="shared" si="3"/>
        <v>22.727272727272727</v>
      </c>
      <c r="X48" s="48">
        <f>((H48*1)+(I48*2)+(J48*3)+(L48*4)+(M48*5)+(N48*6)+(P48*7)+(Q48*8)+(R48*9)+(T48*10)+(U48*11)+(V48*12))/F48</f>
        <v>8.1363636363636367</v>
      </c>
      <c r="Y48" s="50">
        <f>S48+W48</f>
        <v>81.818181818181813</v>
      </c>
    </row>
    <row r="49" spans="1:26" x14ac:dyDescent="0.35">
      <c r="A49" s="35"/>
      <c r="B49" s="36" t="s">
        <v>121</v>
      </c>
      <c r="C49" s="8" t="s">
        <v>46</v>
      </c>
      <c r="D49" s="8">
        <v>7</v>
      </c>
      <c r="E49" s="8">
        <v>21</v>
      </c>
      <c r="F49" s="120">
        <f t="shared" si="7"/>
        <v>21</v>
      </c>
      <c r="G49" s="36" t="s">
        <v>146</v>
      </c>
      <c r="H49" s="15"/>
      <c r="I49" s="37"/>
      <c r="J49" s="37"/>
      <c r="K49" s="117">
        <f t="shared" si="0"/>
        <v>0</v>
      </c>
      <c r="L49" s="52">
        <v>1</v>
      </c>
      <c r="M49" s="52">
        <v>2</v>
      </c>
      <c r="N49" s="52">
        <v>8</v>
      </c>
      <c r="O49" s="117">
        <f t="shared" si="1"/>
        <v>52.38095238095238</v>
      </c>
      <c r="P49" s="52">
        <v>2</v>
      </c>
      <c r="Q49" s="52">
        <v>2</v>
      </c>
      <c r="R49" s="52"/>
      <c r="S49" s="117">
        <f t="shared" si="2"/>
        <v>19.047619047619047</v>
      </c>
      <c r="T49" s="52">
        <v>6</v>
      </c>
      <c r="U49" s="52"/>
      <c r="V49" s="52"/>
      <c r="W49" s="117">
        <f t="shared" si="3"/>
        <v>28.571428571428573</v>
      </c>
      <c r="X49" s="121">
        <f>((H49*1)+(I49*2)+(J49*3)+(L49*4)+(M49*5)+(N49*6)+(P49*7)+(Q49*8)+(R49*9)+(T49*10)+(U49*11)+(V49*12))/F49</f>
        <v>7.2380952380952381</v>
      </c>
      <c r="Y49" s="54">
        <f>S49+W49</f>
        <v>47.61904761904762</v>
      </c>
    </row>
    <row r="50" spans="1:26" x14ac:dyDescent="0.35">
      <c r="A50" s="35"/>
      <c r="B50" s="27" t="s">
        <v>121</v>
      </c>
      <c r="C50" s="26" t="s">
        <v>42</v>
      </c>
      <c r="D50" s="26">
        <v>8</v>
      </c>
      <c r="E50" s="26">
        <v>20</v>
      </c>
      <c r="F50" s="120">
        <f t="shared" si="7"/>
        <v>20</v>
      </c>
      <c r="G50" s="27" t="s">
        <v>146</v>
      </c>
      <c r="H50" s="26"/>
      <c r="I50" s="40"/>
      <c r="J50" s="40">
        <v>1</v>
      </c>
      <c r="K50" s="117">
        <f t="shared" si="0"/>
        <v>5</v>
      </c>
      <c r="L50" s="40">
        <v>1</v>
      </c>
      <c r="M50" s="40">
        <v>3</v>
      </c>
      <c r="N50" s="40">
        <v>4</v>
      </c>
      <c r="O50" s="117">
        <f t="shared" si="1"/>
        <v>40</v>
      </c>
      <c r="P50" s="40">
        <v>4</v>
      </c>
      <c r="Q50" s="40">
        <v>0</v>
      </c>
      <c r="R50" s="40">
        <v>1</v>
      </c>
      <c r="S50" s="117">
        <f t="shared" si="2"/>
        <v>25</v>
      </c>
      <c r="T50" s="40">
        <v>5</v>
      </c>
      <c r="U50" s="40">
        <v>1</v>
      </c>
      <c r="V50" s="40"/>
      <c r="W50" s="117">
        <f t="shared" si="3"/>
        <v>30</v>
      </c>
      <c r="X50" s="28">
        <f>((H50*1)+(I50*2)+(J50*3)+(L50*4)+(M50*5)+(N50*6)+(P50*7)+(Q50*8)+(R50*9)+(T50*10)+(U50*11)+(V50*12))/F50</f>
        <v>7.2</v>
      </c>
      <c r="Y50" s="30">
        <f>S50+W50</f>
        <v>55</v>
      </c>
    </row>
    <row r="51" spans="1:26" x14ac:dyDescent="0.35">
      <c r="A51" s="35"/>
      <c r="B51" s="36" t="s">
        <v>150</v>
      </c>
      <c r="C51" s="19" t="s">
        <v>31</v>
      </c>
      <c r="D51" s="8">
        <v>9</v>
      </c>
      <c r="E51" s="8">
        <v>20</v>
      </c>
      <c r="F51" s="10">
        <f t="shared" si="7"/>
        <v>20</v>
      </c>
      <c r="G51" s="42" t="s">
        <v>146</v>
      </c>
      <c r="H51" s="31"/>
      <c r="I51" s="31"/>
      <c r="J51" s="31"/>
      <c r="K51" s="117">
        <f t="shared" si="0"/>
        <v>0</v>
      </c>
      <c r="L51" s="31"/>
      <c r="M51" s="31"/>
      <c r="N51" s="31"/>
      <c r="O51" s="117">
        <f t="shared" si="1"/>
        <v>0</v>
      </c>
      <c r="P51" s="31">
        <v>4</v>
      </c>
      <c r="Q51" s="31">
        <v>2</v>
      </c>
      <c r="R51" s="31">
        <v>5</v>
      </c>
      <c r="S51" s="117">
        <f t="shared" si="2"/>
        <v>55</v>
      </c>
      <c r="T51" s="31">
        <v>4</v>
      </c>
      <c r="U51" s="31">
        <v>5</v>
      </c>
      <c r="V51" s="31"/>
      <c r="W51" s="117">
        <f t="shared" si="3"/>
        <v>45</v>
      </c>
      <c r="X51" s="118">
        <f>((H51*1)+(I51*2)+(J51*3)+(L51*4)+(M51*5)+(N51*6)+(P51*7)+(Q51*8)+(R51*9)+(T51*10)+(U51*11)+(V51*12))/F51</f>
        <v>9.1999999999999993</v>
      </c>
      <c r="Y51" s="68">
        <f>S51+W51</f>
        <v>100</v>
      </c>
    </row>
    <row r="52" spans="1:26" x14ac:dyDescent="0.35">
      <c r="A52" s="35"/>
      <c r="B52" s="36"/>
      <c r="C52" s="15"/>
      <c r="D52" s="15"/>
      <c r="E52" s="15"/>
      <c r="F52" s="10">
        <f t="shared" si="7"/>
        <v>0</v>
      </c>
      <c r="G52" s="75"/>
      <c r="H52" s="37"/>
      <c r="I52" s="37"/>
      <c r="J52" s="37"/>
      <c r="K52" s="117" t="e">
        <f t="shared" si="0"/>
        <v>#DIV/0!</v>
      </c>
      <c r="L52" s="37"/>
      <c r="M52" s="37"/>
      <c r="N52" s="37"/>
      <c r="O52" s="117" t="e">
        <f t="shared" si="1"/>
        <v>#DIV/0!</v>
      </c>
      <c r="P52" s="37"/>
      <c r="Q52" s="37"/>
      <c r="R52" s="37"/>
      <c r="S52" s="117" t="e">
        <f t="shared" si="2"/>
        <v>#DIV/0!</v>
      </c>
      <c r="T52" s="37"/>
      <c r="U52" s="37"/>
      <c r="V52" s="37"/>
      <c r="W52" s="117" t="e">
        <f t="shared" si="3"/>
        <v>#DIV/0!</v>
      </c>
      <c r="X52" s="123">
        <f>X51-X50</f>
        <v>1.9999999999999991</v>
      </c>
      <c r="Y52" s="123">
        <f>Y51-Y50</f>
        <v>45</v>
      </c>
    </row>
    <row r="53" spans="1:26" x14ac:dyDescent="0.35">
      <c r="A53" s="35"/>
      <c r="B53" s="36"/>
      <c r="C53" s="19" t="s">
        <v>31</v>
      </c>
      <c r="D53" s="8"/>
      <c r="E53" s="8"/>
      <c r="F53" s="10">
        <f t="shared" si="7"/>
        <v>0</v>
      </c>
      <c r="G53" s="42" t="s">
        <v>146</v>
      </c>
      <c r="H53" s="15"/>
      <c r="I53" s="37"/>
      <c r="J53" s="37"/>
      <c r="K53" s="117" t="e">
        <f t="shared" si="0"/>
        <v>#DIV/0!</v>
      </c>
      <c r="L53" s="52"/>
      <c r="M53" s="52"/>
      <c r="N53" s="52"/>
      <c r="O53" s="117" t="e">
        <f t="shared" si="1"/>
        <v>#DIV/0!</v>
      </c>
      <c r="P53" s="52"/>
      <c r="Q53" s="52"/>
      <c r="R53" s="52"/>
      <c r="S53" s="117" t="e">
        <f t="shared" si="2"/>
        <v>#DIV/0!</v>
      </c>
      <c r="T53" s="52"/>
      <c r="U53" s="52"/>
      <c r="V53" s="52"/>
      <c r="W53" s="117" t="e">
        <f t="shared" si="3"/>
        <v>#DIV/0!</v>
      </c>
      <c r="X53" s="118">
        <f>AVERAGE(X51,X45,X38,X30,X24)</f>
        <v>8.6134847989539072</v>
      </c>
      <c r="Y53" s="118">
        <f>AVERAGE(Y51,Y45,Y38,Y30,Y24)</f>
        <v>90.19320039228505</v>
      </c>
    </row>
    <row r="54" spans="1:26" x14ac:dyDescent="0.35">
      <c r="A54" s="35"/>
      <c r="B54" s="36"/>
      <c r="C54" s="21" t="s">
        <v>24</v>
      </c>
      <c r="D54" s="8"/>
      <c r="E54" s="8"/>
      <c r="F54" s="10">
        <f t="shared" si="7"/>
        <v>0</v>
      </c>
      <c r="G54" s="57" t="s">
        <v>146</v>
      </c>
      <c r="H54" s="15"/>
      <c r="I54" s="37"/>
      <c r="J54" s="37"/>
      <c r="K54" s="117" t="e">
        <f t="shared" si="0"/>
        <v>#DIV/0!</v>
      </c>
      <c r="L54" s="52"/>
      <c r="M54" s="52"/>
      <c r="N54" s="52"/>
      <c r="O54" s="117" t="e">
        <f t="shared" si="1"/>
        <v>#DIV/0!</v>
      </c>
      <c r="P54" s="52"/>
      <c r="Q54" s="52"/>
      <c r="R54" s="52"/>
      <c r="S54" s="117" t="e">
        <f t="shared" si="2"/>
        <v>#DIV/0!</v>
      </c>
      <c r="T54" s="52"/>
      <c r="U54" s="52"/>
      <c r="V54" s="52"/>
      <c r="W54" s="117" t="e">
        <f t="shared" si="3"/>
        <v>#DIV/0!</v>
      </c>
      <c r="X54" s="58">
        <f t="shared" ref="X54:Y56" si="8">AVERAGE(X46,X39,X31,X25,X20)</f>
        <v>6.7229185002640381</v>
      </c>
      <c r="Y54" s="58">
        <f t="shared" si="8"/>
        <v>53.21615912691427</v>
      </c>
    </row>
    <row r="55" spans="1:26" x14ac:dyDescent="0.35">
      <c r="A55" s="35"/>
      <c r="B55" s="36"/>
      <c r="C55" s="21" t="s">
        <v>27</v>
      </c>
      <c r="D55" s="8"/>
      <c r="E55" s="8"/>
      <c r="F55" s="10"/>
      <c r="G55" s="57" t="s">
        <v>146</v>
      </c>
      <c r="H55" s="15"/>
      <c r="I55" s="37"/>
      <c r="J55" s="37"/>
      <c r="K55" s="117"/>
      <c r="L55" s="52"/>
      <c r="M55" s="52"/>
      <c r="N55" s="52"/>
      <c r="O55" s="117"/>
      <c r="P55" s="52"/>
      <c r="Q55" s="52"/>
      <c r="R55" s="52"/>
      <c r="S55" s="117"/>
      <c r="T55" s="52"/>
      <c r="U55" s="52"/>
      <c r="V55" s="52"/>
      <c r="W55" s="117"/>
      <c r="X55" s="58">
        <f t="shared" si="8"/>
        <v>5.630248447204969</v>
      </c>
      <c r="Y55" s="58">
        <f t="shared" si="8"/>
        <v>47.888198757763973</v>
      </c>
    </row>
    <row r="56" spans="1:26" x14ac:dyDescent="0.35">
      <c r="A56" s="35"/>
      <c r="B56" s="36"/>
      <c r="C56" s="21" t="s">
        <v>29</v>
      </c>
      <c r="D56" s="8"/>
      <c r="E56" s="8"/>
      <c r="F56" s="10"/>
      <c r="G56" s="57" t="s">
        <v>146</v>
      </c>
      <c r="H56" s="15"/>
      <c r="I56" s="37"/>
      <c r="J56" s="37"/>
      <c r="K56" s="117"/>
      <c r="L56" s="52"/>
      <c r="M56" s="52"/>
      <c r="N56" s="52"/>
      <c r="O56" s="117"/>
      <c r="P56" s="52"/>
      <c r="Q56" s="52"/>
      <c r="R56" s="52"/>
      <c r="S56" s="117"/>
      <c r="T56" s="52"/>
      <c r="U56" s="52"/>
      <c r="V56" s="52"/>
      <c r="W56" s="117"/>
      <c r="X56" s="58">
        <f t="shared" si="8"/>
        <v>6.0920694179961909</v>
      </c>
      <c r="Y56" s="58">
        <f t="shared" si="8"/>
        <v>60.791025907730706</v>
      </c>
    </row>
    <row r="57" spans="1:26" x14ac:dyDescent="0.35">
      <c r="A57" s="35"/>
      <c r="B57" s="97"/>
      <c r="C57" s="8"/>
      <c r="D57" s="8"/>
      <c r="E57" s="8"/>
      <c r="F57" s="10">
        <f>H57+I57+J57+L57+M57+N57+P57+Q57+R57+T57+U57+V57</f>
        <v>0</v>
      </c>
      <c r="G57" s="97"/>
      <c r="H57" s="37"/>
      <c r="I57" s="37"/>
      <c r="J57" s="37"/>
      <c r="K57" s="63" t="e">
        <f t="shared" ref="K57:K92" si="9">SUM(H57:J57)*100/F57</f>
        <v>#DIV/0!</v>
      </c>
      <c r="L57" s="52"/>
      <c r="M57" s="52"/>
      <c r="N57" s="52"/>
      <c r="O57" s="63" t="e">
        <f t="shared" ref="O57:O88" si="10">SUM(L57:N57)*100/F57</f>
        <v>#DIV/0!</v>
      </c>
      <c r="P57" s="52"/>
      <c r="Q57" s="52"/>
      <c r="R57" s="52"/>
      <c r="S57" s="63" t="e">
        <f t="shared" ref="S57:S88" si="11">SUM(P57:R57)*100/F57</f>
        <v>#DIV/0!</v>
      </c>
      <c r="T57" s="52"/>
      <c r="U57" s="52"/>
      <c r="V57" s="52"/>
      <c r="W57" s="63" t="e">
        <f t="shared" ref="W57:W88" si="12">SUM(T57:V57)*100/F57</f>
        <v>#DIV/0!</v>
      </c>
      <c r="X57" s="60">
        <f>X56-X55</f>
        <v>0.46182097079122197</v>
      </c>
      <c r="Y57" s="60">
        <f>Y56-Y55</f>
        <v>12.902827149966733</v>
      </c>
    </row>
    <row r="58" spans="1:26" x14ac:dyDescent="0.35">
      <c r="A58" s="35"/>
      <c r="B58" s="36" t="s">
        <v>83</v>
      </c>
      <c r="C58" s="21" t="s">
        <v>29</v>
      </c>
      <c r="D58" s="8">
        <v>5</v>
      </c>
      <c r="E58" s="8">
        <v>23</v>
      </c>
      <c r="F58" s="10">
        <v>23</v>
      </c>
      <c r="G58" s="124" t="s">
        <v>151</v>
      </c>
      <c r="H58" s="15"/>
      <c r="I58" s="37"/>
      <c r="J58" s="37"/>
      <c r="K58" s="117">
        <f t="shared" si="9"/>
        <v>0</v>
      </c>
      <c r="L58" s="52"/>
      <c r="M58" s="52">
        <v>3</v>
      </c>
      <c r="N58" s="52">
        <v>3</v>
      </c>
      <c r="O58" s="117">
        <f t="shared" si="10"/>
        <v>26.086956521739129</v>
      </c>
      <c r="P58" s="52">
        <v>3</v>
      </c>
      <c r="Q58" s="52">
        <v>7</v>
      </c>
      <c r="R58" s="52">
        <v>5</v>
      </c>
      <c r="S58" s="117">
        <f t="shared" si="11"/>
        <v>65.217391304347828</v>
      </c>
      <c r="T58" s="52">
        <v>2</v>
      </c>
      <c r="U58" s="52"/>
      <c r="V58" s="52"/>
      <c r="W58" s="117">
        <f t="shared" si="12"/>
        <v>8.695652173913043</v>
      </c>
      <c r="X58" s="119">
        <f>((H58*1)+(I58*2)+(J58*3)+(L58*4)+(M58*5)+(N58*6)+(P58*7)+(Q58*8)+(R58*9)+(T58*10)+(U58*11)+(V58*12))/F58</f>
        <v>7.6086956521739131</v>
      </c>
      <c r="Y58" s="69">
        <f>S58+W58</f>
        <v>73.913043478260875</v>
      </c>
      <c r="Z58" t="s">
        <v>152</v>
      </c>
    </row>
    <row r="59" spans="1:26" x14ac:dyDescent="0.35">
      <c r="A59" s="35"/>
      <c r="B59" s="36" t="s">
        <v>153</v>
      </c>
      <c r="C59" s="8" t="s">
        <v>27</v>
      </c>
      <c r="D59" s="8" t="s">
        <v>35</v>
      </c>
      <c r="E59" s="8">
        <v>11</v>
      </c>
      <c r="F59" s="10">
        <f>H59+I59+J59+L59+M59+N59+P59+Q59+R59+T59+U59+V59</f>
        <v>11</v>
      </c>
      <c r="G59" s="125" t="s">
        <v>151</v>
      </c>
      <c r="H59" s="15"/>
      <c r="I59" s="37"/>
      <c r="J59" s="37"/>
      <c r="K59" s="117">
        <f t="shared" si="9"/>
        <v>0</v>
      </c>
      <c r="L59" s="52"/>
      <c r="M59" s="52"/>
      <c r="N59" s="52">
        <v>1</v>
      </c>
      <c r="O59" s="117">
        <f t="shared" si="10"/>
        <v>9.0909090909090917</v>
      </c>
      <c r="P59" s="52"/>
      <c r="Q59" s="52">
        <v>1</v>
      </c>
      <c r="R59" s="52">
        <v>3</v>
      </c>
      <c r="S59" s="117">
        <f t="shared" si="11"/>
        <v>36.363636363636367</v>
      </c>
      <c r="T59" s="52">
        <v>3</v>
      </c>
      <c r="U59" s="52">
        <v>3</v>
      </c>
      <c r="V59" s="52"/>
      <c r="W59" s="117">
        <f t="shared" si="12"/>
        <v>54.545454545454547</v>
      </c>
      <c r="X59" s="119">
        <f>((H59*1)+(I59*2)+(J59*3)+(L59*4)+(M59*5)+(N59*6)+(P59*7)+(Q59*8)+(R59*9)+(T59*10)+(U59*11)+(V59*12))/F59</f>
        <v>9.454545454545455</v>
      </c>
      <c r="Y59" s="69">
        <f>S59+W59</f>
        <v>90.909090909090907</v>
      </c>
      <c r="Z59" t="s">
        <v>154</v>
      </c>
    </row>
    <row r="60" spans="1:26" x14ac:dyDescent="0.35">
      <c r="A60" s="35"/>
      <c r="B60" s="36" t="s">
        <v>83</v>
      </c>
      <c r="C60" s="21" t="s">
        <v>24</v>
      </c>
      <c r="D60" s="8" t="s">
        <v>36</v>
      </c>
      <c r="E60" s="8">
        <v>20</v>
      </c>
      <c r="F60" s="10">
        <f>H60+I60+J60+L60+M60+N60+P60+Q60+R60+T60+U60+V60</f>
        <v>13</v>
      </c>
      <c r="G60" s="124" t="s">
        <v>151</v>
      </c>
      <c r="H60" s="15"/>
      <c r="I60" s="37"/>
      <c r="J60" s="37"/>
      <c r="K60" s="117">
        <f t="shared" si="9"/>
        <v>0</v>
      </c>
      <c r="L60" s="52"/>
      <c r="M60" s="52"/>
      <c r="N60" s="52"/>
      <c r="O60" s="117">
        <f t="shared" si="10"/>
        <v>0</v>
      </c>
      <c r="P60" s="52">
        <v>2</v>
      </c>
      <c r="Q60" s="52">
        <v>5</v>
      </c>
      <c r="R60" s="52">
        <v>3</v>
      </c>
      <c r="S60" s="117">
        <f t="shared" si="11"/>
        <v>76.92307692307692</v>
      </c>
      <c r="T60" s="52">
        <v>3</v>
      </c>
      <c r="U60" s="52"/>
      <c r="V60" s="52"/>
      <c r="W60" s="117">
        <f t="shared" si="12"/>
        <v>23.076923076923077</v>
      </c>
      <c r="X60" s="119">
        <f>((H60*1)+(I60*2)+(J60*3)+(L60*4)+(M60*5)+(N60*6)+(P60*7)+(Q60*8)+(R60*9)+(T60*10)+(U60*11)+(V60*12))/F60</f>
        <v>8.5384615384615383</v>
      </c>
      <c r="Y60" s="69">
        <f>S60+W60</f>
        <v>100</v>
      </c>
      <c r="Z60" t="s">
        <v>152</v>
      </c>
    </row>
    <row r="61" spans="1:26" x14ac:dyDescent="0.35">
      <c r="A61" s="35"/>
      <c r="B61" s="41"/>
      <c r="C61" s="15"/>
      <c r="D61" s="15"/>
      <c r="E61" s="15"/>
      <c r="F61" s="94"/>
      <c r="G61" s="41"/>
      <c r="H61" s="20"/>
      <c r="I61" s="31"/>
      <c r="J61" s="31"/>
      <c r="K61" s="117" t="e">
        <f t="shared" si="9"/>
        <v>#DIV/0!</v>
      </c>
      <c r="L61" s="31"/>
      <c r="M61" s="31"/>
      <c r="N61" s="31"/>
      <c r="O61" s="117" t="e">
        <f t="shared" si="10"/>
        <v>#DIV/0!</v>
      </c>
      <c r="P61" s="31"/>
      <c r="Q61" s="31"/>
      <c r="R61" s="31"/>
      <c r="S61" s="117" t="e">
        <f t="shared" si="11"/>
        <v>#DIV/0!</v>
      </c>
      <c r="T61" s="31"/>
      <c r="U61" s="31"/>
      <c r="V61" s="31"/>
      <c r="W61" s="117" t="e">
        <f t="shared" si="12"/>
        <v>#DIV/0!</v>
      </c>
      <c r="X61" s="123">
        <f>X60-X59</f>
        <v>-0.91608391608391671</v>
      </c>
      <c r="Y61" s="123">
        <f>Y60-Y59</f>
        <v>9.0909090909090935</v>
      </c>
    </row>
    <row r="62" spans="1:26" x14ac:dyDescent="0.35">
      <c r="A62" s="35"/>
      <c r="B62" s="36" t="s">
        <v>153</v>
      </c>
      <c r="C62" s="8" t="s">
        <v>27</v>
      </c>
      <c r="D62" s="8" t="s">
        <v>39</v>
      </c>
      <c r="E62" s="8">
        <v>14</v>
      </c>
      <c r="F62" s="10">
        <f>H62+I62+J62+L62+M62+N62+P62+Q62+R62+T62+U62+V62</f>
        <v>14</v>
      </c>
      <c r="G62" s="125" t="s">
        <v>151</v>
      </c>
      <c r="H62" s="15"/>
      <c r="I62" s="37"/>
      <c r="J62" s="37"/>
      <c r="K62" s="117">
        <f t="shared" si="9"/>
        <v>0</v>
      </c>
      <c r="L62" s="52"/>
      <c r="M62" s="52"/>
      <c r="N62" s="52"/>
      <c r="O62" s="117">
        <f t="shared" si="10"/>
        <v>0</v>
      </c>
      <c r="P62" s="52">
        <v>3</v>
      </c>
      <c r="Q62" s="52">
        <v>1</v>
      </c>
      <c r="R62" s="52">
        <v>2</v>
      </c>
      <c r="S62" s="117">
        <f t="shared" si="11"/>
        <v>42.857142857142854</v>
      </c>
      <c r="T62" s="52">
        <v>5</v>
      </c>
      <c r="U62" s="52">
        <v>2</v>
      </c>
      <c r="V62" s="52">
        <v>1</v>
      </c>
      <c r="W62" s="117">
        <f t="shared" si="12"/>
        <v>57.142857142857146</v>
      </c>
      <c r="X62" s="119">
        <f>((H62*1)+(I62*2)+(J62*3)+(L62*4)+(M62*5)+(N62*6)+(P62*7)+(Q62*8)+(R62*9)+(T62*10)+(U62*11)+(V62*12))/F62</f>
        <v>9.3571428571428577</v>
      </c>
      <c r="Y62" s="69">
        <f>S62+W62</f>
        <v>100</v>
      </c>
      <c r="Z62" t="s">
        <v>155</v>
      </c>
    </row>
    <row r="63" spans="1:26" x14ac:dyDescent="0.35">
      <c r="A63" s="35"/>
      <c r="B63" s="36" t="s">
        <v>153</v>
      </c>
      <c r="C63" s="21" t="s">
        <v>29</v>
      </c>
      <c r="D63" s="8" t="s">
        <v>41</v>
      </c>
      <c r="E63" s="8">
        <v>15</v>
      </c>
      <c r="F63" s="10">
        <v>15</v>
      </c>
      <c r="G63" s="124" t="s">
        <v>151</v>
      </c>
      <c r="H63" s="15"/>
      <c r="I63" s="37"/>
      <c r="J63" s="37"/>
      <c r="K63" s="117">
        <f t="shared" si="9"/>
        <v>0</v>
      </c>
      <c r="L63" s="52"/>
      <c r="M63" s="52"/>
      <c r="N63" s="52">
        <v>2</v>
      </c>
      <c r="O63" s="117">
        <f t="shared" si="10"/>
        <v>13.333333333333334</v>
      </c>
      <c r="P63" s="52">
        <v>2</v>
      </c>
      <c r="Q63" s="52">
        <v>1</v>
      </c>
      <c r="R63" s="52">
        <v>2</v>
      </c>
      <c r="S63" s="117">
        <f t="shared" si="11"/>
        <v>33.333333333333336</v>
      </c>
      <c r="T63" s="52">
        <v>4</v>
      </c>
      <c r="U63" s="52">
        <v>3</v>
      </c>
      <c r="V63" s="52"/>
      <c r="W63" s="117">
        <f t="shared" si="12"/>
        <v>46.666666666666664</v>
      </c>
      <c r="X63" s="119">
        <f>((H63*1)+(I63*2)+(J63*3)+(L63*4)+(M63*5)+(N63*6)+(P63*7)+(Q63*8)+(R63*9)+(T63*10)+(U63*11)+(V63*12))/F63</f>
        <v>8.3333333333333339</v>
      </c>
      <c r="Y63" s="69">
        <f>S63+W63</f>
        <v>80</v>
      </c>
      <c r="Z63" t="s">
        <v>152</v>
      </c>
    </row>
    <row r="64" spans="1:26" x14ac:dyDescent="0.35">
      <c r="A64" s="35"/>
      <c r="B64" s="41"/>
      <c r="C64" s="15"/>
      <c r="D64" s="15"/>
      <c r="E64" s="15"/>
      <c r="F64" s="94"/>
      <c r="G64" s="41"/>
      <c r="H64" s="20"/>
      <c r="I64" s="31"/>
      <c r="J64" s="31"/>
      <c r="K64" s="117" t="e">
        <f t="shared" si="9"/>
        <v>#DIV/0!</v>
      </c>
      <c r="L64" s="31"/>
      <c r="M64" s="31"/>
      <c r="N64" s="31"/>
      <c r="O64" s="117" t="e">
        <f t="shared" si="10"/>
        <v>#DIV/0!</v>
      </c>
      <c r="P64" s="31"/>
      <c r="Q64" s="31"/>
      <c r="R64" s="31"/>
      <c r="S64" s="117" t="e">
        <f t="shared" si="11"/>
        <v>#DIV/0!</v>
      </c>
      <c r="T64" s="31"/>
      <c r="U64" s="31"/>
      <c r="V64" s="31"/>
      <c r="W64" s="117" t="e">
        <f t="shared" si="12"/>
        <v>#DIV/0!</v>
      </c>
      <c r="X64" s="123">
        <f>X63-X62</f>
        <v>-1.0238095238095237</v>
      </c>
      <c r="Y64" s="123">
        <f>Y63-Y62</f>
        <v>-20</v>
      </c>
    </row>
    <row r="65" spans="1:26" x14ac:dyDescent="0.35">
      <c r="A65" s="35"/>
      <c r="B65" s="36" t="s">
        <v>83</v>
      </c>
      <c r="C65" s="21" t="s">
        <v>24</v>
      </c>
      <c r="D65" s="8">
        <v>5</v>
      </c>
      <c r="E65" s="8">
        <v>20</v>
      </c>
      <c r="F65" s="10">
        <f>H65+I65+J65+L65+M65+N65+P65+Q65+R65+T65+U65+V65</f>
        <v>18</v>
      </c>
      <c r="G65" s="124" t="s">
        <v>151</v>
      </c>
      <c r="H65" s="15"/>
      <c r="I65" s="37"/>
      <c r="J65" s="37"/>
      <c r="K65" s="117">
        <f t="shared" si="9"/>
        <v>0</v>
      </c>
      <c r="L65" s="52"/>
      <c r="M65" s="52"/>
      <c r="N65" s="52"/>
      <c r="O65" s="117">
        <f t="shared" si="10"/>
        <v>0</v>
      </c>
      <c r="P65" s="52"/>
      <c r="Q65" s="52">
        <v>2</v>
      </c>
      <c r="R65" s="52">
        <v>7</v>
      </c>
      <c r="S65" s="117">
        <f t="shared" si="11"/>
        <v>50</v>
      </c>
      <c r="T65" s="52">
        <v>8</v>
      </c>
      <c r="U65" s="52">
        <v>1</v>
      </c>
      <c r="V65" s="52"/>
      <c r="W65" s="117">
        <f t="shared" si="12"/>
        <v>50</v>
      </c>
      <c r="X65" s="119">
        <f t="shared" ref="X65:X71" si="13">((H65*1)+(I65*2)+(J65*3)+(L65*4)+(M65*5)+(N65*6)+(P65*7)+(Q65*8)+(R65*9)+(T65*10)+(U65*11)+(V65*12))/F65</f>
        <v>9.4444444444444446</v>
      </c>
      <c r="Y65" s="69">
        <f t="shared" ref="Y65:Y71" si="14">S65+W65</f>
        <v>100</v>
      </c>
      <c r="Z65" t="s">
        <v>152</v>
      </c>
    </row>
    <row r="66" spans="1:26" x14ac:dyDescent="0.35">
      <c r="A66" s="35"/>
      <c r="B66" s="36" t="s">
        <v>83</v>
      </c>
      <c r="C66" s="21" t="s">
        <v>27</v>
      </c>
      <c r="D66" s="8">
        <v>6</v>
      </c>
      <c r="E66" s="8">
        <v>17</v>
      </c>
      <c r="F66" s="10">
        <f>H66+I66+J66+L66+M66+N66+P66+Q66+R66+T66+U66+V66</f>
        <v>17</v>
      </c>
      <c r="G66" s="124" t="s">
        <v>151</v>
      </c>
      <c r="H66" s="15"/>
      <c r="I66" s="37"/>
      <c r="J66" s="37"/>
      <c r="K66" s="117">
        <f t="shared" si="9"/>
        <v>0</v>
      </c>
      <c r="L66" s="52"/>
      <c r="M66" s="52"/>
      <c r="N66" s="52"/>
      <c r="O66" s="117">
        <f t="shared" si="10"/>
        <v>0</v>
      </c>
      <c r="P66" s="52">
        <v>3</v>
      </c>
      <c r="Q66" s="52">
        <v>1</v>
      </c>
      <c r="R66" s="52">
        <v>7</v>
      </c>
      <c r="S66" s="117">
        <f t="shared" si="11"/>
        <v>64.705882352941174</v>
      </c>
      <c r="T66" s="52">
        <v>3</v>
      </c>
      <c r="U66" s="52">
        <v>3</v>
      </c>
      <c r="V66" s="52"/>
      <c r="W66" s="117">
        <f t="shared" si="12"/>
        <v>35.294117647058826</v>
      </c>
      <c r="X66" s="119">
        <f t="shared" si="13"/>
        <v>9.117647058823529</v>
      </c>
      <c r="Y66" s="69">
        <f t="shared" si="14"/>
        <v>100</v>
      </c>
      <c r="Z66" t="s">
        <v>154</v>
      </c>
    </row>
    <row r="67" spans="1:26" x14ac:dyDescent="0.35">
      <c r="A67" s="35"/>
      <c r="B67" s="36" t="s">
        <v>153</v>
      </c>
      <c r="C67" s="21" t="s">
        <v>29</v>
      </c>
      <c r="D67" s="8">
        <v>7</v>
      </c>
      <c r="E67" s="8">
        <v>17</v>
      </c>
      <c r="F67" s="10">
        <v>17</v>
      </c>
      <c r="G67" s="124" t="s">
        <v>151</v>
      </c>
      <c r="H67" s="15"/>
      <c r="I67" s="37"/>
      <c r="J67" s="37"/>
      <c r="K67" s="117">
        <f t="shared" si="9"/>
        <v>0</v>
      </c>
      <c r="L67" s="52"/>
      <c r="M67" s="52">
        <v>5</v>
      </c>
      <c r="N67" s="52">
        <v>2</v>
      </c>
      <c r="O67" s="117">
        <f t="shared" si="10"/>
        <v>41.176470588235297</v>
      </c>
      <c r="P67" s="52">
        <v>2</v>
      </c>
      <c r="Q67" s="52">
        <v>2</v>
      </c>
      <c r="R67" s="52">
        <v>3</v>
      </c>
      <c r="S67" s="117">
        <f t="shared" si="11"/>
        <v>41.176470588235297</v>
      </c>
      <c r="T67" s="52">
        <v>2</v>
      </c>
      <c r="U67" s="52">
        <v>1</v>
      </c>
      <c r="V67" s="52"/>
      <c r="W67" s="117">
        <f t="shared" si="12"/>
        <v>17.647058823529413</v>
      </c>
      <c r="X67" s="119">
        <f t="shared" si="13"/>
        <v>7.3529411764705879</v>
      </c>
      <c r="Y67" s="69">
        <f t="shared" si="14"/>
        <v>58.82352941176471</v>
      </c>
      <c r="Z67" t="s">
        <v>152</v>
      </c>
    </row>
    <row r="68" spans="1:26" x14ac:dyDescent="0.35">
      <c r="A68" s="35"/>
      <c r="B68" s="36" t="s">
        <v>156</v>
      </c>
      <c r="C68" s="19" t="s">
        <v>31</v>
      </c>
      <c r="D68" s="8">
        <v>5</v>
      </c>
      <c r="E68" s="8">
        <v>19</v>
      </c>
      <c r="F68" s="10">
        <f>H68+I68+J68+L68+M68+N68+P68+Q68+R68+T68+U68+V68</f>
        <v>19</v>
      </c>
      <c r="G68" s="42" t="s">
        <v>157</v>
      </c>
      <c r="H68" s="31"/>
      <c r="I68" s="31"/>
      <c r="J68" s="31">
        <v>1</v>
      </c>
      <c r="K68" s="117">
        <f t="shared" si="9"/>
        <v>5.2631578947368425</v>
      </c>
      <c r="L68" s="31">
        <v>1</v>
      </c>
      <c r="M68" s="31"/>
      <c r="N68" s="31">
        <v>1</v>
      </c>
      <c r="O68" s="117">
        <f t="shared" si="10"/>
        <v>10.526315789473685</v>
      </c>
      <c r="P68" s="31">
        <v>3</v>
      </c>
      <c r="Q68" s="31">
        <v>4</v>
      </c>
      <c r="R68" s="31">
        <v>7</v>
      </c>
      <c r="S68" s="117">
        <f t="shared" si="11"/>
        <v>73.684210526315795</v>
      </c>
      <c r="T68" s="31">
        <v>2</v>
      </c>
      <c r="U68" s="31"/>
      <c r="V68" s="31"/>
      <c r="W68" s="117">
        <f t="shared" si="12"/>
        <v>10.526315789473685</v>
      </c>
      <c r="X68" s="118">
        <f t="shared" si="13"/>
        <v>7.8421052631578947</v>
      </c>
      <c r="Y68" s="68">
        <f t="shared" si="14"/>
        <v>84.21052631578948</v>
      </c>
    </row>
    <row r="69" spans="1:26" x14ac:dyDescent="0.35">
      <c r="A69" s="35"/>
      <c r="B69" s="36" t="s">
        <v>158</v>
      </c>
      <c r="C69" s="21" t="s">
        <v>24</v>
      </c>
      <c r="D69" s="8">
        <v>6</v>
      </c>
      <c r="E69" s="8">
        <v>19</v>
      </c>
      <c r="F69" s="10">
        <f>H69+I69+J69+L69+M69+N69+P69+Q69+R69+T69+U69+V69</f>
        <v>19</v>
      </c>
      <c r="G69" s="57" t="s">
        <v>157</v>
      </c>
      <c r="H69" s="31"/>
      <c r="I69" s="31"/>
      <c r="J69" s="31"/>
      <c r="K69" s="117">
        <f t="shared" si="9"/>
        <v>0</v>
      </c>
      <c r="L69" s="31"/>
      <c r="M69" s="31">
        <v>1</v>
      </c>
      <c r="N69" s="31">
        <v>1</v>
      </c>
      <c r="O69" s="117">
        <f t="shared" si="10"/>
        <v>10.526315789473685</v>
      </c>
      <c r="P69" s="31">
        <v>2</v>
      </c>
      <c r="Q69" s="31">
        <v>3</v>
      </c>
      <c r="R69" s="31">
        <v>3</v>
      </c>
      <c r="S69" s="117">
        <f t="shared" si="11"/>
        <v>42.10526315789474</v>
      </c>
      <c r="T69" s="31">
        <v>7</v>
      </c>
      <c r="U69" s="31">
        <v>2</v>
      </c>
      <c r="V69" s="31"/>
      <c r="W69" s="117">
        <f t="shared" si="12"/>
        <v>47.368421052631582</v>
      </c>
      <c r="X69" s="58">
        <f t="shared" si="13"/>
        <v>8.8421052631578956</v>
      </c>
      <c r="Y69" s="69">
        <f t="shared" si="14"/>
        <v>89.473684210526329</v>
      </c>
    </row>
    <row r="70" spans="1:26" x14ac:dyDescent="0.35">
      <c r="A70" s="35"/>
      <c r="B70" s="36" t="s">
        <v>158</v>
      </c>
      <c r="C70" s="21" t="s">
        <v>27</v>
      </c>
      <c r="D70" s="8">
        <v>7</v>
      </c>
      <c r="E70" s="8">
        <v>20</v>
      </c>
      <c r="F70" s="10">
        <f>H70+I70+J70+L70+M70+N70+P70+Q70+R70+T70+U70+V70</f>
        <v>20</v>
      </c>
      <c r="G70" s="57" t="s">
        <v>151</v>
      </c>
      <c r="H70" s="31"/>
      <c r="I70" s="31"/>
      <c r="J70" s="31"/>
      <c r="K70" s="117">
        <f t="shared" si="9"/>
        <v>0</v>
      </c>
      <c r="L70" s="31"/>
      <c r="M70" s="31">
        <v>2</v>
      </c>
      <c r="N70" s="31">
        <v>1</v>
      </c>
      <c r="O70" s="117">
        <f t="shared" si="10"/>
        <v>15</v>
      </c>
      <c r="P70" s="31">
        <v>1</v>
      </c>
      <c r="Q70" s="31">
        <v>5</v>
      </c>
      <c r="R70" s="31">
        <v>4</v>
      </c>
      <c r="S70" s="117">
        <f t="shared" si="11"/>
        <v>50</v>
      </c>
      <c r="T70" s="31">
        <v>3</v>
      </c>
      <c r="U70" s="31">
        <v>4</v>
      </c>
      <c r="V70" s="31"/>
      <c r="W70" s="117">
        <f t="shared" si="12"/>
        <v>35</v>
      </c>
      <c r="X70" s="58">
        <f t="shared" si="13"/>
        <v>8.65</v>
      </c>
      <c r="Y70" s="69">
        <f t="shared" si="14"/>
        <v>85</v>
      </c>
    </row>
    <row r="71" spans="1:26" x14ac:dyDescent="0.35">
      <c r="A71" s="35"/>
      <c r="B71" s="36" t="s">
        <v>158</v>
      </c>
      <c r="C71" s="21" t="s">
        <v>29</v>
      </c>
      <c r="D71" s="8">
        <v>8</v>
      </c>
      <c r="E71" s="8">
        <v>20</v>
      </c>
      <c r="F71" s="10">
        <v>20</v>
      </c>
      <c r="G71" s="57" t="s">
        <v>151</v>
      </c>
      <c r="H71" s="31"/>
      <c r="I71" s="31"/>
      <c r="J71" s="31"/>
      <c r="K71" s="117">
        <f t="shared" si="9"/>
        <v>0</v>
      </c>
      <c r="L71" s="31">
        <v>1</v>
      </c>
      <c r="M71" s="31">
        <v>2</v>
      </c>
      <c r="N71" s="31">
        <v>3</v>
      </c>
      <c r="O71" s="117">
        <f t="shared" si="10"/>
        <v>30</v>
      </c>
      <c r="P71" s="31">
        <v>4</v>
      </c>
      <c r="Q71" s="31">
        <v>1</v>
      </c>
      <c r="R71" s="31">
        <v>4</v>
      </c>
      <c r="S71" s="117">
        <f t="shared" si="11"/>
        <v>45</v>
      </c>
      <c r="T71" s="31">
        <v>3</v>
      </c>
      <c r="U71" s="31">
        <v>2</v>
      </c>
      <c r="V71" s="31"/>
      <c r="W71" s="117">
        <f t="shared" si="12"/>
        <v>25</v>
      </c>
      <c r="X71" s="58">
        <f t="shared" si="13"/>
        <v>7.8</v>
      </c>
      <c r="Y71" s="69">
        <f t="shared" si="14"/>
        <v>70</v>
      </c>
    </row>
    <row r="72" spans="1:26" x14ac:dyDescent="0.35">
      <c r="A72" s="35"/>
      <c r="B72" s="41"/>
      <c r="C72" s="15"/>
      <c r="D72" s="15"/>
      <c r="E72" s="15"/>
      <c r="F72" s="94"/>
      <c r="G72" s="41"/>
      <c r="H72" s="20"/>
      <c r="I72" s="31"/>
      <c r="J72" s="31"/>
      <c r="K72" s="117" t="e">
        <f t="shared" si="9"/>
        <v>#DIV/0!</v>
      </c>
      <c r="L72" s="31"/>
      <c r="M72" s="31"/>
      <c r="N72" s="31"/>
      <c r="O72" s="117" t="e">
        <f t="shared" si="10"/>
        <v>#DIV/0!</v>
      </c>
      <c r="P72" s="31"/>
      <c r="Q72" s="31"/>
      <c r="R72" s="31"/>
      <c r="S72" s="117" t="e">
        <f t="shared" si="11"/>
        <v>#DIV/0!</v>
      </c>
      <c r="T72" s="31"/>
      <c r="U72" s="31"/>
      <c r="V72" s="31"/>
      <c r="W72" s="117" t="e">
        <f t="shared" si="12"/>
        <v>#DIV/0!</v>
      </c>
      <c r="X72" s="123">
        <f>X71-X70</f>
        <v>-0.85000000000000053</v>
      </c>
      <c r="Y72" s="123">
        <f>Y71-Y70</f>
        <v>-15</v>
      </c>
    </row>
    <row r="73" spans="1:26" x14ac:dyDescent="0.35">
      <c r="A73" s="35"/>
      <c r="B73" s="27" t="s">
        <v>109</v>
      </c>
      <c r="C73" s="26" t="s">
        <v>42</v>
      </c>
      <c r="D73" s="26">
        <v>5</v>
      </c>
      <c r="E73" s="26">
        <v>12</v>
      </c>
      <c r="F73" s="120">
        <f>H73+I73+J73+L73+M73+N73+P73+Q73+R73+T73+U73+V73</f>
        <v>12</v>
      </c>
      <c r="G73" s="74" t="s">
        <v>151</v>
      </c>
      <c r="H73" s="40"/>
      <c r="I73" s="40"/>
      <c r="J73" s="40">
        <v>1</v>
      </c>
      <c r="K73" s="117">
        <f t="shared" si="9"/>
        <v>8.3333333333333339</v>
      </c>
      <c r="L73" s="40"/>
      <c r="M73" s="40"/>
      <c r="N73" s="40"/>
      <c r="O73" s="117">
        <f t="shared" si="10"/>
        <v>0</v>
      </c>
      <c r="P73" s="40">
        <v>3</v>
      </c>
      <c r="Q73" s="40">
        <v>3</v>
      </c>
      <c r="R73" s="40">
        <v>1</v>
      </c>
      <c r="S73" s="117">
        <f t="shared" si="11"/>
        <v>58.333333333333336</v>
      </c>
      <c r="T73" s="40">
        <v>4</v>
      </c>
      <c r="U73" s="40"/>
      <c r="V73" s="40"/>
      <c r="W73" s="117">
        <f t="shared" si="12"/>
        <v>33.333333333333336</v>
      </c>
      <c r="X73" s="28">
        <f>((H73*1)+(I73*2)+(J73*3)+(L73*4)+(M73*5)+(N73*6)+(P73*7)+(Q73*8)+(R73*9)+(T73*10)+(U73*11)+(V73*12))/F73</f>
        <v>8.0833333333333339</v>
      </c>
      <c r="Y73" s="28" t="e">
        <f>X78=X78=x59яяяя</f>
        <v>#NAME?</v>
      </c>
    </row>
    <row r="74" spans="1:26" x14ac:dyDescent="0.35">
      <c r="A74" s="35"/>
      <c r="B74" s="41" t="s">
        <v>156</v>
      </c>
      <c r="C74" s="19" t="s">
        <v>31</v>
      </c>
      <c r="D74" s="8">
        <v>6</v>
      </c>
      <c r="E74" s="8">
        <v>14</v>
      </c>
      <c r="F74" s="10">
        <f>H74+I74+J74+L74+M74+N74+P74+Q74+R74+T74+U74+V74</f>
        <v>14</v>
      </c>
      <c r="G74" s="42" t="s">
        <v>157</v>
      </c>
      <c r="H74" s="31"/>
      <c r="I74" s="31"/>
      <c r="J74" s="31"/>
      <c r="K74" s="117">
        <f t="shared" si="9"/>
        <v>0</v>
      </c>
      <c r="L74" s="31"/>
      <c r="M74" s="31">
        <v>1</v>
      </c>
      <c r="N74" s="31"/>
      <c r="O74" s="117">
        <f t="shared" si="10"/>
        <v>7.1428571428571432</v>
      </c>
      <c r="P74" s="31">
        <v>2</v>
      </c>
      <c r="Q74" s="31">
        <v>5</v>
      </c>
      <c r="R74" s="31">
        <v>3</v>
      </c>
      <c r="S74" s="117">
        <f t="shared" si="11"/>
        <v>71.428571428571431</v>
      </c>
      <c r="T74" s="31">
        <v>3</v>
      </c>
      <c r="U74" s="31"/>
      <c r="V74" s="31"/>
      <c r="W74" s="117">
        <f t="shared" si="12"/>
        <v>21.428571428571427</v>
      </c>
      <c r="X74" s="118">
        <f>((H74*1)+(I74*2)+(J74*3)+(L74*4)+(M74*5)+(N74*6)+(P74*7)+(Q74*8)+(R74*9)+(T74*10)+(U74*11)+(V74*12))/F74</f>
        <v>8.2857142857142865</v>
      </c>
      <c r="Y74" s="68">
        <f>S74+W74</f>
        <v>92.857142857142861</v>
      </c>
    </row>
    <row r="75" spans="1:26" x14ac:dyDescent="0.35">
      <c r="A75" s="35"/>
      <c r="B75" s="41" t="s">
        <v>83</v>
      </c>
      <c r="C75" s="21" t="s">
        <v>24</v>
      </c>
      <c r="D75" s="8">
        <v>7</v>
      </c>
      <c r="E75" s="8">
        <v>13</v>
      </c>
      <c r="F75" s="10">
        <f>H75+I75+J75+L75+M75+N75+P75+Q75+R75+T75+U75+V75</f>
        <v>13</v>
      </c>
      <c r="G75" s="57" t="s">
        <v>159</v>
      </c>
      <c r="H75" s="31"/>
      <c r="I75" s="31"/>
      <c r="J75" s="31"/>
      <c r="K75" s="117">
        <f t="shared" si="9"/>
        <v>0</v>
      </c>
      <c r="L75" s="31"/>
      <c r="M75" s="31"/>
      <c r="N75" s="31"/>
      <c r="O75" s="117">
        <f t="shared" si="10"/>
        <v>0</v>
      </c>
      <c r="P75" s="31"/>
      <c r="Q75" s="31"/>
      <c r="R75" s="31">
        <v>3</v>
      </c>
      <c r="S75" s="117">
        <f t="shared" si="11"/>
        <v>23.076923076923077</v>
      </c>
      <c r="T75" s="31">
        <v>5</v>
      </c>
      <c r="U75" s="31">
        <v>5</v>
      </c>
      <c r="V75" s="31"/>
      <c r="W75" s="117">
        <f t="shared" si="12"/>
        <v>76.92307692307692</v>
      </c>
      <c r="X75" s="119">
        <f>((H75*1)+(I75*2)+(J75*3)+(L75*4)+(M75*5)+(N75*6)+(P75*7)+(Q75*8)+(R75*9)+(T75*10)+(U75*11)+(V75*12))/F75</f>
        <v>10.153846153846153</v>
      </c>
      <c r="Y75" s="69">
        <f>S75+W75</f>
        <v>100</v>
      </c>
    </row>
    <row r="76" spans="1:26" x14ac:dyDescent="0.35">
      <c r="A76" s="35"/>
      <c r="B76" s="41" t="s">
        <v>83</v>
      </c>
      <c r="C76" s="21" t="s">
        <v>27</v>
      </c>
      <c r="D76" s="8">
        <v>8</v>
      </c>
      <c r="E76" s="8">
        <v>14</v>
      </c>
      <c r="F76" s="10">
        <f>H76+I76+J76+L76+M76+N76+P76+Q76+R76+T76+U76+V76</f>
        <v>14</v>
      </c>
      <c r="G76" s="57" t="s">
        <v>157</v>
      </c>
      <c r="H76" s="31"/>
      <c r="I76" s="31"/>
      <c r="J76" s="31"/>
      <c r="K76" s="117">
        <f t="shared" si="9"/>
        <v>0</v>
      </c>
      <c r="L76" s="31"/>
      <c r="M76" s="31"/>
      <c r="N76" s="31"/>
      <c r="O76" s="117">
        <f t="shared" si="10"/>
        <v>0</v>
      </c>
      <c r="P76" s="31">
        <v>2</v>
      </c>
      <c r="Q76" s="31">
        <v>3</v>
      </c>
      <c r="R76" s="31">
        <v>2</v>
      </c>
      <c r="S76" s="117">
        <f t="shared" si="11"/>
        <v>50</v>
      </c>
      <c r="T76" s="31">
        <v>3</v>
      </c>
      <c r="U76" s="31">
        <v>4</v>
      </c>
      <c r="V76" s="31"/>
      <c r="W76" s="117">
        <f t="shared" si="12"/>
        <v>50</v>
      </c>
      <c r="X76" s="119">
        <f>((H76*1)+(I76*2)+(J76*3)+(L76*4)+(M76*5)+(N76*6)+(P76*7)+(Q76*8)+(R76*9)+(T76*10)+(U76*11)+(V76*12))/F76</f>
        <v>9.2857142857142865</v>
      </c>
      <c r="Y76" s="69">
        <f>S76+W76</f>
        <v>100</v>
      </c>
    </row>
    <row r="77" spans="1:26" x14ac:dyDescent="0.35">
      <c r="A77" s="35"/>
      <c r="B77" s="41" t="s">
        <v>83</v>
      </c>
      <c r="C77" s="21" t="s">
        <v>29</v>
      </c>
      <c r="D77" s="8">
        <v>9</v>
      </c>
      <c r="E77" s="8">
        <v>13</v>
      </c>
      <c r="F77" s="10">
        <v>13</v>
      </c>
      <c r="G77" s="57" t="s">
        <v>151</v>
      </c>
      <c r="H77" s="31"/>
      <c r="I77" s="31"/>
      <c r="J77" s="31"/>
      <c r="K77" s="117">
        <f t="shared" si="9"/>
        <v>0</v>
      </c>
      <c r="L77" s="31"/>
      <c r="M77" s="31">
        <v>1</v>
      </c>
      <c r="N77" s="31">
        <v>2</v>
      </c>
      <c r="O77" s="117">
        <f t="shared" si="10"/>
        <v>23.076923076923077</v>
      </c>
      <c r="P77" s="31">
        <v>2</v>
      </c>
      <c r="Q77" s="31">
        <v>5</v>
      </c>
      <c r="R77" s="31">
        <v>2</v>
      </c>
      <c r="S77" s="117">
        <f t="shared" si="11"/>
        <v>69.230769230769226</v>
      </c>
      <c r="T77" s="31">
        <v>1</v>
      </c>
      <c r="U77" s="31"/>
      <c r="V77" s="31"/>
      <c r="W77" s="117">
        <f t="shared" si="12"/>
        <v>7.6923076923076925</v>
      </c>
      <c r="X77" s="119">
        <f>((H77*1)+(I77*2)+(J77*3)+(L77*4)+(M77*5)+(N77*6)+(P77*7)+(Q77*8)+(R77*9)+(T77*10)+(U77*11)+(V77*12))/F77</f>
        <v>7.615384615384615</v>
      </c>
      <c r="Y77" s="69">
        <f>S77+W77</f>
        <v>76.92307692307692</v>
      </c>
    </row>
    <row r="78" spans="1:26" x14ac:dyDescent="0.35">
      <c r="A78" s="35"/>
      <c r="B78" s="41"/>
      <c r="C78" s="15"/>
      <c r="D78" s="15"/>
      <c r="E78" s="15"/>
      <c r="F78" s="94"/>
      <c r="G78" s="41"/>
      <c r="H78" s="20"/>
      <c r="I78" s="31"/>
      <c r="J78" s="31"/>
      <c r="K78" s="117" t="e">
        <f t="shared" si="9"/>
        <v>#DIV/0!</v>
      </c>
      <c r="L78" s="31"/>
      <c r="M78" s="31"/>
      <c r="N78" s="31"/>
      <c r="O78" s="117" t="e">
        <f t="shared" si="10"/>
        <v>#DIV/0!</v>
      </c>
      <c r="P78" s="31"/>
      <c r="Q78" s="31"/>
      <c r="R78" s="31"/>
      <c r="S78" s="117" t="e">
        <f t="shared" si="11"/>
        <v>#DIV/0!</v>
      </c>
      <c r="T78" s="31"/>
      <c r="U78" s="31"/>
      <c r="V78" s="31"/>
      <c r="W78" s="117" t="e">
        <f t="shared" si="12"/>
        <v>#DIV/0!</v>
      </c>
      <c r="X78" s="123">
        <f>X77-X76</f>
        <v>-1.6703296703296715</v>
      </c>
      <c r="Y78" s="123">
        <f>Y77-Y76</f>
        <v>-23.07692307692308</v>
      </c>
    </row>
    <row r="79" spans="1:26" x14ac:dyDescent="0.35">
      <c r="A79" s="35"/>
      <c r="B79" s="43" t="s">
        <v>160</v>
      </c>
      <c r="C79" s="44" t="s">
        <v>48</v>
      </c>
      <c r="D79" s="45">
        <v>4</v>
      </c>
      <c r="E79" s="45">
        <v>20</v>
      </c>
      <c r="F79" s="120">
        <f t="shared" ref="F79:F84" si="15">H79+I79+J79+L79+M79+N79+P79+Q79+R79+T79+U79+V79</f>
        <v>20</v>
      </c>
      <c r="G79" s="43" t="s">
        <v>157</v>
      </c>
      <c r="H79" s="44"/>
      <c r="I79" s="62"/>
      <c r="J79" s="62"/>
      <c r="K79" s="117">
        <f t="shared" si="9"/>
        <v>0</v>
      </c>
      <c r="L79" s="62"/>
      <c r="M79" s="62"/>
      <c r="N79" s="62"/>
      <c r="O79" s="117">
        <f t="shared" si="10"/>
        <v>0</v>
      </c>
      <c r="P79" s="62">
        <v>6</v>
      </c>
      <c r="Q79" s="62">
        <v>4</v>
      </c>
      <c r="R79" s="62">
        <v>7</v>
      </c>
      <c r="S79" s="117">
        <f t="shared" si="11"/>
        <v>85</v>
      </c>
      <c r="T79" s="62">
        <v>3</v>
      </c>
      <c r="U79" s="62"/>
      <c r="V79" s="62"/>
      <c r="W79" s="117">
        <f t="shared" si="12"/>
        <v>15</v>
      </c>
      <c r="X79" s="48">
        <f t="shared" ref="X79:X85" si="16">((H79*1)+(I79*2)+(J79*3)+(L79*4)+(M79*5)+(N79*6)+(P79*7)+(Q79*8)+(R79*9)+(T79*10)+(U79*11)+(V79*12))/F79</f>
        <v>8.35</v>
      </c>
      <c r="Y79" s="50">
        <f>Z78</f>
        <v>0</v>
      </c>
    </row>
    <row r="80" spans="1:26" x14ac:dyDescent="0.35">
      <c r="A80" s="35"/>
      <c r="B80" s="97" t="s">
        <v>161</v>
      </c>
      <c r="C80" s="8" t="s">
        <v>46</v>
      </c>
      <c r="D80" s="8">
        <v>5</v>
      </c>
      <c r="E80" s="8">
        <v>22</v>
      </c>
      <c r="F80" s="120">
        <f t="shared" si="15"/>
        <v>22</v>
      </c>
      <c r="G80" s="36" t="s">
        <v>157</v>
      </c>
      <c r="H80" s="15"/>
      <c r="I80" s="37"/>
      <c r="J80" s="37"/>
      <c r="K80" s="117">
        <f t="shared" si="9"/>
        <v>0</v>
      </c>
      <c r="L80" s="52"/>
      <c r="M80" s="52"/>
      <c r="N80" s="52">
        <v>1</v>
      </c>
      <c r="O80" s="117">
        <f t="shared" si="10"/>
        <v>4.5454545454545459</v>
      </c>
      <c r="P80" s="52"/>
      <c r="Q80" s="52">
        <v>1</v>
      </c>
      <c r="R80" s="52">
        <v>8</v>
      </c>
      <c r="S80" s="117">
        <f t="shared" si="11"/>
        <v>40.909090909090907</v>
      </c>
      <c r="T80" s="52">
        <v>12</v>
      </c>
      <c r="U80" s="52"/>
      <c r="V80" s="52"/>
      <c r="W80" s="117">
        <f t="shared" si="12"/>
        <v>54.545454545454547</v>
      </c>
      <c r="X80" s="121">
        <f t="shared" si="16"/>
        <v>9.3636363636363633</v>
      </c>
      <c r="Y80" s="54">
        <f t="shared" ref="Y80:Y85" si="17">S80+W80</f>
        <v>95.454545454545453</v>
      </c>
    </row>
    <row r="81" spans="1:27" x14ac:dyDescent="0.35">
      <c r="A81" s="35"/>
      <c r="B81" s="74" t="s">
        <v>161</v>
      </c>
      <c r="C81" s="26" t="s">
        <v>42</v>
      </c>
      <c r="D81" s="26">
        <v>6</v>
      </c>
      <c r="E81" s="26">
        <v>22</v>
      </c>
      <c r="F81" s="120">
        <f t="shared" si="15"/>
        <v>22</v>
      </c>
      <c r="G81" s="27" t="s">
        <v>157</v>
      </c>
      <c r="H81" s="26"/>
      <c r="I81" s="40"/>
      <c r="J81" s="40"/>
      <c r="K81" s="117">
        <f t="shared" si="9"/>
        <v>0</v>
      </c>
      <c r="L81" s="40"/>
      <c r="M81" s="40">
        <v>1</v>
      </c>
      <c r="N81" s="40">
        <v>2</v>
      </c>
      <c r="O81" s="117">
        <f t="shared" si="10"/>
        <v>13.636363636363637</v>
      </c>
      <c r="P81" s="40">
        <v>1</v>
      </c>
      <c r="Q81" s="40">
        <v>1</v>
      </c>
      <c r="R81" s="40">
        <v>10</v>
      </c>
      <c r="S81" s="117">
        <f t="shared" si="11"/>
        <v>54.545454545454547</v>
      </c>
      <c r="T81" s="40">
        <v>3</v>
      </c>
      <c r="U81" s="40">
        <v>4</v>
      </c>
      <c r="V81" s="40"/>
      <c r="W81" s="117">
        <f t="shared" si="12"/>
        <v>31.818181818181817</v>
      </c>
      <c r="X81" s="28">
        <f t="shared" si="16"/>
        <v>8.9090909090909083</v>
      </c>
      <c r="Y81" s="30">
        <f t="shared" si="17"/>
        <v>86.36363636363636</v>
      </c>
    </row>
    <row r="82" spans="1:27" x14ac:dyDescent="0.35">
      <c r="A82" s="35"/>
      <c r="B82" s="74" t="s">
        <v>161</v>
      </c>
      <c r="C82" s="19" t="s">
        <v>31</v>
      </c>
      <c r="D82" s="8">
        <v>7</v>
      </c>
      <c r="E82" s="8">
        <v>22</v>
      </c>
      <c r="F82" s="10">
        <f t="shared" si="15"/>
        <v>22</v>
      </c>
      <c r="G82" s="42" t="s">
        <v>157</v>
      </c>
      <c r="H82" s="31"/>
      <c r="I82" s="31"/>
      <c r="J82" s="31">
        <v>2</v>
      </c>
      <c r="K82" s="117">
        <f t="shared" si="9"/>
        <v>9.0909090909090917</v>
      </c>
      <c r="L82" s="31"/>
      <c r="M82" s="31">
        <v>2</v>
      </c>
      <c r="N82" s="31"/>
      <c r="O82" s="117">
        <f t="shared" si="10"/>
        <v>9.0909090909090917</v>
      </c>
      <c r="P82" s="31"/>
      <c r="Q82" s="31">
        <v>3</v>
      </c>
      <c r="R82" s="31">
        <v>10</v>
      </c>
      <c r="S82" s="117">
        <f t="shared" si="11"/>
        <v>59.090909090909093</v>
      </c>
      <c r="T82" s="31">
        <v>2</v>
      </c>
      <c r="U82" s="31">
        <v>2</v>
      </c>
      <c r="V82" s="31">
        <v>1</v>
      </c>
      <c r="W82" s="117">
        <f t="shared" si="12"/>
        <v>22.727272727272727</v>
      </c>
      <c r="X82" s="118">
        <f t="shared" si="16"/>
        <v>8.3636363636363633</v>
      </c>
      <c r="Y82" s="68">
        <f t="shared" si="17"/>
        <v>81.818181818181813</v>
      </c>
    </row>
    <row r="83" spans="1:27" x14ac:dyDescent="0.35">
      <c r="A83" s="35"/>
      <c r="B83" s="74" t="s">
        <v>161</v>
      </c>
      <c r="C83" s="21" t="s">
        <v>24</v>
      </c>
      <c r="D83" s="8">
        <v>8</v>
      </c>
      <c r="E83" s="8">
        <v>22</v>
      </c>
      <c r="F83" s="10">
        <f t="shared" si="15"/>
        <v>22</v>
      </c>
      <c r="G83" s="57" t="s">
        <v>157</v>
      </c>
      <c r="H83" s="31"/>
      <c r="I83" s="31"/>
      <c r="J83" s="31">
        <v>2</v>
      </c>
      <c r="K83" s="117">
        <f t="shared" si="9"/>
        <v>9.0909090909090917</v>
      </c>
      <c r="L83" s="31"/>
      <c r="M83" s="31"/>
      <c r="N83" s="31">
        <v>1</v>
      </c>
      <c r="O83" s="117">
        <f t="shared" si="10"/>
        <v>4.5454545454545459</v>
      </c>
      <c r="P83" s="31">
        <v>1</v>
      </c>
      <c r="Q83" s="31">
        <v>2</v>
      </c>
      <c r="R83" s="31">
        <v>10</v>
      </c>
      <c r="S83" s="117">
        <f t="shared" si="11"/>
        <v>59.090909090909093</v>
      </c>
      <c r="T83" s="31">
        <v>2</v>
      </c>
      <c r="U83" s="31">
        <v>4</v>
      </c>
      <c r="V83" s="31"/>
      <c r="W83" s="117">
        <f t="shared" si="12"/>
        <v>27.272727272727273</v>
      </c>
      <c r="X83" s="58">
        <f t="shared" si="16"/>
        <v>8.5909090909090917</v>
      </c>
      <c r="Y83" s="69">
        <f t="shared" si="17"/>
        <v>86.363636363636374</v>
      </c>
    </row>
    <row r="84" spans="1:27" x14ac:dyDescent="0.35">
      <c r="A84" s="35"/>
      <c r="B84" s="74" t="s">
        <v>161</v>
      </c>
      <c r="C84" s="21" t="s">
        <v>27</v>
      </c>
      <c r="D84" s="8">
        <v>9</v>
      </c>
      <c r="E84" s="8">
        <v>23</v>
      </c>
      <c r="F84" s="10">
        <f t="shared" si="15"/>
        <v>23</v>
      </c>
      <c r="G84" s="57" t="s">
        <v>157</v>
      </c>
      <c r="H84" s="31"/>
      <c r="I84" s="31"/>
      <c r="J84" s="31">
        <v>3</v>
      </c>
      <c r="K84" s="117">
        <f t="shared" si="9"/>
        <v>13.043478260869565</v>
      </c>
      <c r="L84" s="31"/>
      <c r="M84" s="31"/>
      <c r="N84" s="31"/>
      <c r="O84" s="117">
        <f t="shared" si="10"/>
        <v>0</v>
      </c>
      <c r="P84" s="31"/>
      <c r="Q84" s="31">
        <v>5</v>
      </c>
      <c r="R84" s="31">
        <v>10</v>
      </c>
      <c r="S84" s="117">
        <f t="shared" si="11"/>
        <v>65.217391304347828</v>
      </c>
      <c r="T84" s="31">
        <v>1</v>
      </c>
      <c r="U84" s="31">
        <v>1</v>
      </c>
      <c r="V84" s="31">
        <v>3</v>
      </c>
      <c r="W84" s="117">
        <f t="shared" si="12"/>
        <v>21.739130434782609</v>
      </c>
      <c r="X84" s="58">
        <f t="shared" si="16"/>
        <v>8.5217391304347831</v>
      </c>
      <c r="Y84" s="69">
        <f t="shared" si="17"/>
        <v>86.956521739130437</v>
      </c>
    </row>
    <row r="85" spans="1:27" x14ac:dyDescent="0.35">
      <c r="A85" s="35"/>
      <c r="B85" s="74" t="s">
        <v>161</v>
      </c>
      <c r="C85" s="21" t="s">
        <v>29</v>
      </c>
      <c r="D85" s="8">
        <v>10</v>
      </c>
      <c r="E85" s="8">
        <v>12</v>
      </c>
      <c r="F85" s="10">
        <v>12</v>
      </c>
      <c r="G85" s="57" t="s">
        <v>151</v>
      </c>
      <c r="H85" s="31"/>
      <c r="I85" s="31"/>
      <c r="J85" s="31"/>
      <c r="K85" s="117">
        <f t="shared" si="9"/>
        <v>0</v>
      </c>
      <c r="L85" s="31"/>
      <c r="M85" s="31">
        <v>1</v>
      </c>
      <c r="N85" s="31"/>
      <c r="O85" s="117">
        <f t="shared" si="10"/>
        <v>8.3333333333333339</v>
      </c>
      <c r="P85" s="31"/>
      <c r="Q85" s="31">
        <v>4</v>
      </c>
      <c r="R85" s="31">
        <v>1</v>
      </c>
      <c r="S85" s="117">
        <f t="shared" si="11"/>
        <v>41.666666666666664</v>
      </c>
      <c r="T85" s="31">
        <v>4</v>
      </c>
      <c r="U85" s="31"/>
      <c r="V85" s="31">
        <v>2</v>
      </c>
      <c r="W85" s="117">
        <f t="shared" si="12"/>
        <v>50</v>
      </c>
      <c r="X85" s="58">
        <f t="shared" si="16"/>
        <v>9.1666666666666661</v>
      </c>
      <c r="Y85" s="69">
        <f t="shared" si="17"/>
        <v>91.666666666666657</v>
      </c>
    </row>
    <row r="86" spans="1:27" x14ac:dyDescent="0.35">
      <c r="A86" s="35"/>
      <c r="B86" s="41"/>
      <c r="C86" s="15"/>
      <c r="D86" s="15"/>
      <c r="E86" s="15"/>
      <c r="F86" s="94"/>
      <c r="G86" s="41"/>
      <c r="H86" s="20"/>
      <c r="I86" s="31"/>
      <c r="J86" s="31"/>
      <c r="K86" s="117" t="e">
        <f t="shared" si="9"/>
        <v>#DIV/0!</v>
      </c>
      <c r="L86" s="31"/>
      <c r="M86" s="31"/>
      <c r="N86" s="31"/>
      <c r="O86" s="117" t="e">
        <f t="shared" si="10"/>
        <v>#DIV/0!</v>
      </c>
      <c r="P86" s="31"/>
      <c r="Q86" s="31"/>
      <c r="R86" s="31"/>
      <c r="S86" s="117" t="e">
        <f t="shared" si="11"/>
        <v>#DIV/0!</v>
      </c>
      <c r="T86" s="31"/>
      <c r="U86" s="31"/>
      <c r="V86" s="31"/>
      <c r="W86" s="117" t="e">
        <f t="shared" si="12"/>
        <v>#DIV/0!</v>
      </c>
      <c r="X86" s="123">
        <f>X85-X84</f>
        <v>0.64492753623188293</v>
      </c>
      <c r="Y86" s="123">
        <f>Y85-Y84</f>
        <v>4.7101449275362199</v>
      </c>
    </row>
    <row r="87" spans="1:27" x14ac:dyDescent="0.35">
      <c r="A87" s="35"/>
      <c r="B87" s="43" t="s">
        <v>160</v>
      </c>
      <c r="C87" s="44" t="s">
        <v>48</v>
      </c>
      <c r="D87" s="45">
        <v>5</v>
      </c>
      <c r="E87" s="45">
        <v>20</v>
      </c>
      <c r="F87" s="120">
        <f t="shared" ref="F87:F92" si="18">H87+I87+J87+L87+M87+N87+P87+Q87+R87+T87+U87+V87</f>
        <v>20</v>
      </c>
      <c r="G87" s="43" t="s">
        <v>157</v>
      </c>
      <c r="H87" s="44"/>
      <c r="I87" s="62"/>
      <c r="J87" s="62"/>
      <c r="K87" s="117">
        <f t="shared" si="9"/>
        <v>0</v>
      </c>
      <c r="L87" s="62"/>
      <c r="M87" s="62"/>
      <c r="N87" s="62"/>
      <c r="O87" s="117">
        <f t="shared" si="10"/>
        <v>0</v>
      </c>
      <c r="P87" s="62">
        <v>1</v>
      </c>
      <c r="Q87" s="62">
        <v>8</v>
      </c>
      <c r="R87" s="62">
        <v>7</v>
      </c>
      <c r="S87" s="117">
        <f t="shared" si="11"/>
        <v>80</v>
      </c>
      <c r="T87" s="62">
        <v>1</v>
      </c>
      <c r="U87" s="62">
        <v>3</v>
      </c>
      <c r="V87" s="62"/>
      <c r="W87" s="117">
        <f t="shared" si="12"/>
        <v>20</v>
      </c>
      <c r="X87" s="48">
        <f t="shared" ref="X87:X93" si="19">((H87*1)+(I87*2)+(J87*3)+(L87*4)+(M87*5)+(N87*6)+(P87*7)+(Q87*8)+(R87*9)+(T87*10)+(U87*11)+(V87*12))/F87</f>
        <v>8.85</v>
      </c>
      <c r="Y87" s="50">
        <f t="shared" ref="Y87:Y93" si="20">S87+W87</f>
        <v>100</v>
      </c>
    </row>
    <row r="88" spans="1:27" x14ac:dyDescent="0.35">
      <c r="A88" s="35"/>
      <c r="B88" s="97" t="s">
        <v>161</v>
      </c>
      <c r="C88" s="8" t="s">
        <v>46</v>
      </c>
      <c r="D88" s="8">
        <v>6</v>
      </c>
      <c r="E88" s="8">
        <v>21</v>
      </c>
      <c r="F88" s="120">
        <f t="shared" si="18"/>
        <v>21</v>
      </c>
      <c r="G88" s="36" t="s">
        <v>157</v>
      </c>
      <c r="H88" s="15"/>
      <c r="I88" s="37"/>
      <c r="J88" s="37"/>
      <c r="K88" s="117">
        <f t="shared" si="9"/>
        <v>0</v>
      </c>
      <c r="L88" s="52"/>
      <c r="M88" s="52"/>
      <c r="N88" s="52">
        <v>1</v>
      </c>
      <c r="O88" s="117">
        <f t="shared" si="10"/>
        <v>4.7619047619047619</v>
      </c>
      <c r="P88" s="52"/>
      <c r="Q88" s="52">
        <v>2</v>
      </c>
      <c r="R88" s="52">
        <v>10</v>
      </c>
      <c r="S88" s="117">
        <f t="shared" si="11"/>
        <v>57.142857142857146</v>
      </c>
      <c r="T88" s="52">
        <v>8</v>
      </c>
      <c r="U88" s="52"/>
      <c r="V88" s="52"/>
      <c r="W88" s="117">
        <f t="shared" si="12"/>
        <v>38.095238095238095</v>
      </c>
      <c r="X88" s="121">
        <f t="shared" si="19"/>
        <v>9.1428571428571423</v>
      </c>
      <c r="Y88" s="54">
        <f t="shared" si="20"/>
        <v>95.238095238095241</v>
      </c>
    </row>
    <row r="89" spans="1:27" x14ac:dyDescent="0.35">
      <c r="A89" s="35"/>
      <c r="B89" s="74" t="s">
        <v>162</v>
      </c>
      <c r="C89" s="26" t="s">
        <v>42</v>
      </c>
      <c r="D89" s="26">
        <v>7</v>
      </c>
      <c r="E89" s="26">
        <v>18</v>
      </c>
      <c r="F89" s="120">
        <f t="shared" si="18"/>
        <v>18</v>
      </c>
      <c r="G89" s="27" t="s">
        <v>157</v>
      </c>
      <c r="H89" s="26"/>
      <c r="I89" s="40"/>
      <c r="J89" s="40"/>
      <c r="K89" s="117">
        <f t="shared" si="9"/>
        <v>0</v>
      </c>
      <c r="L89" s="40"/>
      <c r="M89" s="40"/>
      <c r="N89" s="40"/>
      <c r="O89" s="117">
        <f t="shared" ref="O89:O114" si="21">SUM(L89:N89)*100/F89</f>
        <v>0</v>
      </c>
      <c r="P89" s="40">
        <v>2</v>
      </c>
      <c r="Q89" s="40">
        <v>2</v>
      </c>
      <c r="R89" s="40">
        <v>7</v>
      </c>
      <c r="S89" s="117">
        <f t="shared" ref="S89:S114" si="22">SUM(P89:R89)*100/F89</f>
        <v>61.111111111111114</v>
      </c>
      <c r="T89" s="40">
        <v>6</v>
      </c>
      <c r="U89" s="40">
        <v>1</v>
      </c>
      <c r="V89" s="40"/>
      <c r="W89" s="117">
        <f t="shared" ref="W89:W114" si="23">SUM(T89:V89)*100/F89</f>
        <v>38.888888888888886</v>
      </c>
      <c r="X89" s="28">
        <f t="shared" si="19"/>
        <v>9.1111111111111107</v>
      </c>
      <c r="Y89" s="30">
        <f t="shared" si="20"/>
        <v>100</v>
      </c>
    </row>
    <row r="90" spans="1:27" x14ac:dyDescent="0.35">
      <c r="A90" s="35"/>
      <c r="B90" s="74" t="s">
        <v>153</v>
      </c>
      <c r="C90" s="19" t="s">
        <v>31</v>
      </c>
      <c r="D90" s="8">
        <v>8</v>
      </c>
      <c r="E90" s="8">
        <v>20</v>
      </c>
      <c r="F90" s="10">
        <f t="shared" si="18"/>
        <v>18</v>
      </c>
      <c r="G90" s="42" t="s">
        <v>157</v>
      </c>
      <c r="H90" s="31"/>
      <c r="I90" s="31">
        <v>2</v>
      </c>
      <c r="J90" s="31">
        <v>2</v>
      </c>
      <c r="K90" s="117">
        <f t="shared" si="9"/>
        <v>22.222222222222221</v>
      </c>
      <c r="L90" s="31"/>
      <c r="M90" s="31"/>
      <c r="N90" s="31"/>
      <c r="O90" s="117">
        <f t="shared" si="21"/>
        <v>0</v>
      </c>
      <c r="P90" s="31">
        <v>2</v>
      </c>
      <c r="Q90" s="31">
        <v>1</v>
      </c>
      <c r="R90" s="31">
        <v>1</v>
      </c>
      <c r="S90" s="117">
        <f t="shared" si="22"/>
        <v>22.222222222222221</v>
      </c>
      <c r="T90" s="31">
        <v>5</v>
      </c>
      <c r="U90" s="31">
        <v>3</v>
      </c>
      <c r="V90" s="31">
        <v>2</v>
      </c>
      <c r="W90" s="117">
        <f t="shared" si="23"/>
        <v>55.555555555555557</v>
      </c>
      <c r="X90" s="118">
        <f t="shared" si="19"/>
        <v>8.2222222222222214</v>
      </c>
      <c r="Y90" s="68">
        <f t="shared" si="20"/>
        <v>77.777777777777771</v>
      </c>
      <c r="Z90" t="s">
        <v>163</v>
      </c>
      <c r="AA90" t="s">
        <v>164</v>
      </c>
    </row>
    <row r="91" spans="1:27" x14ac:dyDescent="0.35">
      <c r="A91" s="35"/>
      <c r="B91" s="74" t="s">
        <v>153</v>
      </c>
      <c r="C91" s="21" t="s">
        <v>24</v>
      </c>
      <c r="D91" s="8">
        <v>9</v>
      </c>
      <c r="E91" s="8">
        <v>20</v>
      </c>
      <c r="F91" s="10">
        <f t="shared" si="18"/>
        <v>18</v>
      </c>
      <c r="G91" s="57" t="s">
        <v>157</v>
      </c>
      <c r="H91" s="31"/>
      <c r="I91" s="31">
        <v>4</v>
      </c>
      <c r="J91" s="31"/>
      <c r="K91" s="117">
        <f t="shared" si="9"/>
        <v>22.222222222222221</v>
      </c>
      <c r="L91" s="31"/>
      <c r="M91" s="31">
        <v>3</v>
      </c>
      <c r="N91" s="31">
        <v>2</v>
      </c>
      <c r="O91" s="117">
        <f t="shared" si="21"/>
        <v>27.777777777777779</v>
      </c>
      <c r="P91" s="31">
        <v>2</v>
      </c>
      <c r="Q91" s="31">
        <v>1</v>
      </c>
      <c r="R91" s="31">
        <v>3</v>
      </c>
      <c r="S91" s="117">
        <f t="shared" si="22"/>
        <v>33.333333333333336</v>
      </c>
      <c r="T91" s="31">
        <v>2</v>
      </c>
      <c r="U91" s="31">
        <v>1</v>
      </c>
      <c r="V91" s="31"/>
      <c r="W91" s="117">
        <f t="shared" si="23"/>
        <v>16.666666666666668</v>
      </c>
      <c r="X91" s="119">
        <f t="shared" si="19"/>
        <v>6.3888888888888893</v>
      </c>
      <c r="Y91" s="69">
        <f t="shared" si="20"/>
        <v>50</v>
      </c>
      <c r="Z91" t="s">
        <v>152</v>
      </c>
    </row>
    <row r="92" spans="1:27" x14ac:dyDescent="0.35">
      <c r="A92" s="35"/>
      <c r="B92" s="74" t="s">
        <v>153</v>
      </c>
      <c r="C92" s="21" t="s">
        <v>27</v>
      </c>
      <c r="D92" s="8">
        <v>10</v>
      </c>
      <c r="E92" s="8">
        <v>8</v>
      </c>
      <c r="F92" s="10">
        <f t="shared" si="18"/>
        <v>8</v>
      </c>
      <c r="G92" s="57" t="s">
        <v>157</v>
      </c>
      <c r="H92" s="31"/>
      <c r="I92" s="31"/>
      <c r="J92" s="31"/>
      <c r="K92" s="117">
        <f t="shared" si="9"/>
        <v>0</v>
      </c>
      <c r="L92" s="31"/>
      <c r="M92" s="31">
        <v>2</v>
      </c>
      <c r="N92" s="31"/>
      <c r="O92" s="117">
        <f t="shared" si="21"/>
        <v>25</v>
      </c>
      <c r="P92" s="31">
        <v>2</v>
      </c>
      <c r="Q92" s="31"/>
      <c r="R92" s="31">
        <v>3</v>
      </c>
      <c r="S92" s="117">
        <f t="shared" si="22"/>
        <v>62.5</v>
      </c>
      <c r="T92" s="31">
        <v>1</v>
      </c>
      <c r="U92" s="31"/>
      <c r="V92" s="31"/>
      <c r="W92" s="117">
        <f t="shared" si="23"/>
        <v>12.5</v>
      </c>
      <c r="X92" s="119">
        <f t="shared" si="19"/>
        <v>7.625</v>
      </c>
      <c r="Y92" s="69">
        <f t="shared" si="20"/>
        <v>75</v>
      </c>
      <c r="Z92" t="s">
        <v>165</v>
      </c>
    </row>
    <row r="93" spans="1:27" x14ac:dyDescent="0.35">
      <c r="A93" s="35"/>
      <c r="B93" s="74" t="s">
        <v>153</v>
      </c>
      <c r="C93" s="21" t="s">
        <v>29</v>
      </c>
      <c r="D93" s="8">
        <v>11</v>
      </c>
      <c r="E93" s="8">
        <v>12</v>
      </c>
      <c r="F93" s="10">
        <v>12</v>
      </c>
      <c r="G93" s="57" t="s">
        <v>151</v>
      </c>
      <c r="H93" s="31"/>
      <c r="I93" s="31"/>
      <c r="J93" s="31"/>
      <c r="K93" s="117"/>
      <c r="L93" s="31"/>
      <c r="M93" s="31"/>
      <c r="N93" s="31">
        <v>1</v>
      </c>
      <c r="O93" s="117">
        <f t="shared" si="21"/>
        <v>8.3333333333333339</v>
      </c>
      <c r="P93" s="31">
        <v>3</v>
      </c>
      <c r="Q93" s="31">
        <v>3</v>
      </c>
      <c r="R93" s="31">
        <v>4</v>
      </c>
      <c r="S93" s="117">
        <f t="shared" si="22"/>
        <v>83.333333333333329</v>
      </c>
      <c r="T93" s="31"/>
      <c r="U93" s="31"/>
      <c r="V93" s="31"/>
      <c r="W93" s="117">
        <f t="shared" si="23"/>
        <v>0</v>
      </c>
      <c r="X93" s="119">
        <f t="shared" si="19"/>
        <v>7.25</v>
      </c>
      <c r="Y93" s="69">
        <f t="shared" si="20"/>
        <v>83.333333333333329</v>
      </c>
      <c r="Z93" t="s">
        <v>155</v>
      </c>
    </row>
    <row r="94" spans="1:27" x14ac:dyDescent="0.35">
      <c r="A94" s="35"/>
      <c r="B94" s="41"/>
      <c r="C94" s="15"/>
      <c r="D94" s="15"/>
      <c r="E94" s="15"/>
      <c r="F94" s="94"/>
      <c r="G94" s="41"/>
      <c r="H94" s="20"/>
      <c r="I94" s="31"/>
      <c r="J94" s="31"/>
      <c r="K94" s="117" t="e">
        <f t="shared" ref="K94:K114" si="24">SUM(H94:J94)*100/F94</f>
        <v>#DIV/0!</v>
      </c>
      <c r="L94" s="31"/>
      <c r="M94" s="31"/>
      <c r="N94" s="31"/>
      <c r="O94" s="117" t="e">
        <f t="shared" si="21"/>
        <v>#DIV/0!</v>
      </c>
      <c r="P94" s="31"/>
      <c r="Q94" s="31"/>
      <c r="R94" s="31"/>
      <c r="S94" s="117" t="e">
        <f t="shared" si="22"/>
        <v>#DIV/0!</v>
      </c>
      <c r="T94" s="31"/>
      <c r="U94" s="31"/>
      <c r="V94" s="31"/>
      <c r="W94" s="117" t="e">
        <f t="shared" si="23"/>
        <v>#DIV/0!</v>
      </c>
      <c r="X94" s="123">
        <f>X93-X92</f>
        <v>-0.375</v>
      </c>
      <c r="Y94" s="123">
        <f>Y93-Y92</f>
        <v>8.3333333333333286</v>
      </c>
    </row>
    <row r="95" spans="1:27" x14ac:dyDescent="0.35">
      <c r="A95" s="35"/>
      <c r="B95" s="77" t="s">
        <v>153</v>
      </c>
      <c r="C95" s="44" t="s">
        <v>48</v>
      </c>
      <c r="D95" s="45">
        <v>6</v>
      </c>
      <c r="E95" s="45">
        <v>20</v>
      </c>
      <c r="F95" s="120">
        <f t="shared" ref="F95:F100" si="25">H95+I95+J95+L95+M95+N95+P95+Q95+R95+T95+U95+V95</f>
        <v>20</v>
      </c>
      <c r="G95" s="43" t="s">
        <v>157</v>
      </c>
      <c r="H95" s="44"/>
      <c r="I95" s="62"/>
      <c r="J95" s="62">
        <v>1</v>
      </c>
      <c r="K95" s="117">
        <f t="shared" si="24"/>
        <v>5</v>
      </c>
      <c r="L95" s="62"/>
      <c r="M95" s="62">
        <v>1</v>
      </c>
      <c r="N95" s="62">
        <v>2</v>
      </c>
      <c r="O95" s="117">
        <f t="shared" si="21"/>
        <v>15</v>
      </c>
      <c r="P95" s="62">
        <v>2</v>
      </c>
      <c r="Q95" s="62">
        <v>1</v>
      </c>
      <c r="R95" s="62">
        <v>6</v>
      </c>
      <c r="S95" s="117">
        <f t="shared" si="22"/>
        <v>45</v>
      </c>
      <c r="T95" s="62">
        <v>7</v>
      </c>
      <c r="U95" s="62"/>
      <c r="V95" s="62"/>
      <c r="W95" s="117">
        <f t="shared" si="23"/>
        <v>35</v>
      </c>
      <c r="X95" s="48">
        <f t="shared" ref="X95:X100" si="26">((H95*1)+(I95*2)+(J95*3)+(L95*4)+(M95*5)+(N95*6)+(P95*7)+(Q95*8)+(R95*9)+(T95*10)+(U95*11)+(V95*12))/F95</f>
        <v>8.3000000000000007</v>
      </c>
      <c r="Y95" s="50">
        <f t="shared" ref="Y95:Y100" si="27">S95+W95</f>
        <v>80</v>
      </c>
    </row>
    <row r="96" spans="1:27" x14ac:dyDescent="0.35">
      <c r="A96" s="35"/>
      <c r="B96" s="97" t="s">
        <v>161</v>
      </c>
      <c r="C96" s="8" t="s">
        <v>46</v>
      </c>
      <c r="D96" s="8">
        <v>7</v>
      </c>
      <c r="E96" s="8">
        <v>20</v>
      </c>
      <c r="F96" s="120">
        <f t="shared" si="25"/>
        <v>20</v>
      </c>
      <c r="G96" s="36" t="s">
        <v>157</v>
      </c>
      <c r="H96" s="15"/>
      <c r="I96" s="37"/>
      <c r="J96" s="37"/>
      <c r="K96" s="117">
        <f t="shared" si="24"/>
        <v>0</v>
      </c>
      <c r="L96" s="52"/>
      <c r="M96" s="52"/>
      <c r="N96" s="52"/>
      <c r="O96" s="117">
        <f t="shared" si="21"/>
        <v>0</v>
      </c>
      <c r="P96" s="52"/>
      <c r="Q96" s="52">
        <v>3</v>
      </c>
      <c r="R96" s="52">
        <v>9</v>
      </c>
      <c r="S96" s="117">
        <f t="shared" si="22"/>
        <v>60</v>
      </c>
      <c r="T96" s="52">
        <v>8</v>
      </c>
      <c r="U96" s="52"/>
      <c r="V96" s="52"/>
      <c r="W96" s="117">
        <f t="shared" si="23"/>
        <v>40</v>
      </c>
      <c r="X96" s="121">
        <f t="shared" si="26"/>
        <v>9.25</v>
      </c>
      <c r="Y96" s="54">
        <f t="shared" si="27"/>
        <v>100</v>
      </c>
    </row>
    <row r="97" spans="1:26" x14ac:dyDescent="0.35">
      <c r="A97" s="35"/>
      <c r="B97" s="74" t="s">
        <v>161</v>
      </c>
      <c r="C97" s="26" t="s">
        <v>42</v>
      </c>
      <c r="D97" s="26">
        <v>8</v>
      </c>
      <c r="E97" s="26">
        <v>20</v>
      </c>
      <c r="F97" s="120">
        <f t="shared" si="25"/>
        <v>20</v>
      </c>
      <c r="G97" s="27" t="s">
        <v>157</v>
      </c>
      <c r="H97" s="26"/>
      <c r="I97" s="40"/>
      <c r="J97" s="40"/>
      <c r="K97" s="117">
        <f t="shared" si="24"/>
        <v>0</v>
      </c>
      <c r="L97" s="40"/>
      <c r="M97" s="40"/>
      <c r="N97" s="40"/>
      <c r="O97" s="117">
        <f t="shared" si="21"/>
        <v>0</v>
      </c>
      <c r="P97" s="40">
        <v>1</v>
      </c>
      <c r="Q97" s="40">
        <v>4</v>
      </c>
      <c r="R97" s="40">
        <v>5</v>
      </c>
      <c r="S97" s="117">
        <f t="shared" si="22"/>
        <v>50</v>
      </c>
      <c r="T97" s="40">
        <v>5</v>
      </c>
      <c r="U97" s="40">
        <v>4</v>
      </c>
      <c r="V97" s="40">
        <v>1</v>
      </c>
      <c r="W97" s="117">
        <f t="shared" si="23"/>
        <v>50</v>
      </c>
      <c r="X97" s="28">
        <f t="shared" si="26"/>
        <v>9.5</v>
      </c>
      <c r="Y97" s="30">
        <f t="shared" si="27"/>
        <v>100</v>
      </c>
    </row>
    <row r="98" spans="1:26" x14ac:dyDescent="0.35">
      <c r="A98" s="35"/>
      <c r="B98" s="74" t="s">
        <v>161</v>
      </c>
      <c r="C98" s="19" t="s">
        <v>31</v>
      </c>
      <c r="D98" s="8">
        <v>9</v>
      </c>
      <c r="E98" s="8">
        <v>20</v>
      </c>
      <c r="F98" s="10">
        <f t="shared" si="25"/>
        <v>20</v>
      </c>
      <c r="G98" s="42" t="s">
        <v>157</v>
      </c>
      <c r="H98" s="31"/>
      <c r="I98" s="31"/>
      <c r="J98" s="31"/>
      <c r="K98" s="117">
        <f t="shared" si="24"/>
        <v>0</v>
      </c>
      <c r="L98" s="31"/>
      <c r="M98" s="31">
        <v>2</v>
      </c>
      <c r="N98" s="31">
        <v>1</v>
      </c>
      <c r="O98" s="117">
        <f t="shared" si="21"/>
        <v>15</v>
      </c>
      <c r="P98" s="31"/>
      <c r="Q98" s="31">
        <v>2</v>
      </c>
      <c r="R98" s="31">
        <v>5</v>
      </c>
      <c r="S98" s="117">
        <f t="shared" si="22"/>
        <v>35</v>
      </c>
      <c r="T98" s="31">
        <v>4</v>
      </c>
      <c r="U98" s="31">
        <v>4</v>
      </c>
      <c r="V98" s="31">
        <v>2</v>
      </c>
      <c r="W98" s="117">
        <f t="shared" si="23"/>
        <v>50</v>
      </c>
      <c r="X98" s="118">
        <f t="shared" si="26"/>
        <v>9.25</v>
      </c>
      <c r="Y98" s="68">
        <f t="shared" si="27"/>
        <v>85</v>
      </c>
    </row>
    <row r="99" spans="1:26" x14ac:dyDescent="0.35">
      <c r="A99" s="35"/>
      <c r="B99" s="74" t="s">
        <v>161</v>
      </c>
      <c r="C99" s="21" t="s">
        <v>24</v>
      </c>
      <c r="D99" s="8">
        <v>10</v>
      </c>
      <c r="E99" s="8">
        <v>13</v>
      </c>
      <c r="F99" s="10">
        <f t="shared" si="25"/>
        <v>13</v>
      </c>
      <c r="G99" s="57" t="s">
        <v>157</v>
      </c>
      <c r="H99" s="31"/>
      <c r="I99" s="31"/>
      <c r="J99" s="31"/>
      <c r="K99" s="117">
        <f t="shared" si="24"/>
        <v>0</v>
      </c>
      <c r="L99" s="31"/>
      <c r="M99" s="31"/>
      <c r="N99" s="31"/>
      <c r="O99" s="117">
        <f t="shared" si="21"/>
        <v>0</v>
      </c>
      <c r="P99" s="31"/>
      <c r="Q99" s="31">
        <v>2</v>
      </c>
      <c r="R99" s="31">
        <v>4</v>
      </c>
      <c r="S99" s="117">
        <f t="shared" si="22"/>
        <v>46.153846153846153</v>
      </c>
      <c r="T99" s="31">
        <v>3</v>
      </c>
      <c r="U99" s="31">
        <v>4</v>
      </c>
      <c r="V99" s="31"/>
      <c r="W99" s="117">
        <f t="shared" si="23"/>
        <v>53.846153846153847</v>
      </c>
      <c r="X99" s="119">
        <f t="shared" si="26"/>
        <v>9.6923076923076916</v>
      </c>
      <c r="Y99" s="69">
        <f t="shared" si="27"/>
        <v>100</v>
      </c>
    </row>
    <row r="100" spans="1:26" x14ac:dyDescent="0.35">
      <c r="A100" s="35"/>
      <c r="B100" s="74" t="s">
        <v>161</v>
      </c>
      <c r="C100" s="21" t="s">
        <v>27</v>
      </c>
      <c r="D100" s="8">
        <v>11</v>
      </c>
      <c r="E100" s="8">
        <v>13</v>
      </c>
      <c r="F100" s="10">
        <f t="shared" si="25"/>
        <v>13</v>
      </c>
      <c r="G100" s="57" t="s">
        <v>157</v>
      </c>
      <c r="H100" s="31"/>
      <c r="I100" s="31"/>
      <c r="J100" s="31"/>
      <c r="K100" s="117">
        <f t="shared" si="24"/>
        <v>0</v>
      </c>
      <c r="L100" s="31"/>
      <c r="M100" s="31"/>
      <c r="N100" s="31"/>
      <c r="O100" s="117">
        <f t="shared" si="21"/>
        <v>0</v>
      </c>
      <c r="P100" s="31"/>
      <c r="Q100" s="31"/>
      <c r="R100" s="31">
        <v>7</v>
      </c>
      <c r="S100" s="117">
        <f t="shared" si="22"/>
        <v>53.846153846153847</v>
      </c>
      <c r="T100" s="31">
        <v>5</v>
      </c>
      <c r="U100" s="31">
        <v>1</v>
      </c>
      <c r="V100" s="31"/>
      <c r="W100" s="117">
        <f t="shared" si="23"/>
        <v>46.153846153846153</v>
      </c>
      <c r="X100" s="119">
        <f t="shared" si="26"/>
        <v>9.5384615384615383</v>
      </c>
      <c r="Y100" s="69">
        <f t="shared" si="27"/>
        <v>100</v>
      </c>
    </row>
    <row r="101" spans="1:26" x14ac:dyDescent="0.35">
      <c r="A101" s="35"/>
      <c r="B101" s="97"/>
      <c r="C101" s="15"/>
      <c r="D101" s="15"/>
      <c r="E101" s="15"/>
      <c r="F101" s="122"/>
      <c r="G101" s="75"/>
      <c r="H101" s="37"/>
      <c r="I101" s="37"/>
      <c r="J101" s="37"/>
      <c r="K101" s="117" t="e">
        <f t="shared" si="24"/>
        <v>#DIV/0!</v>
      </c>
      <c r="L101" s="37"/>
      <c r="M101" s="37"/>
      <c r="N101" s="37"/>
      <c r="O101" s="117" t="e">
        <f t="shared" si="21"/>
        <v>#DIV/0!</v>
      </c>
      <c r="P101" s="37"/>
      <c r="Q101" s="37"/>
      <c r="R101" s="37"/>
      <c r="S101" s="117" t="e">
        <f t="shared" si="22"/>
        <v>#DIV/0!</v>
      </c>
      <c r="T101" s="37"/>
      <c r="U101" s="37"/>
      <c r="V101" s="37"/>
      <c r="W101" s="117" t="e">
        <f t="shared" si="23"/>
        <v>#DIV/0!</v>
      </c>
      <c r="X101" s="123">
        <f>X100-X99</f>
        <v>-0.1538461538461533</v>
      </c>
      <c r="Y101" s="123">
        <f>Y100-Y99</f>
        <v>0</v>
      </c>
    </row>
    <row r="102" spans="1:26" x14ac:dyDescent="0.35">
      <c r="A102" s="35"/>
      <c r="B102" s="77" t="s">
        <v>153</v>
      </c>
      <c r="C102" s="44" t="s">
        <v>48</v>
      </c>
      <c r="D102" s="45">
        <v>7</v>
      </c>
      <c r="E102" s="45">
        <v>12</v>
      </c>
      <c r="F102" s="120">
        <f>H102+I102+J102+L102+M102+N102+P102+Q102+R102+T102+U102+V102</f>
        <v>12</v>
      </c>
      <c r="G102" s="43" t="s">
        <v>157</v>
      </c>
      <c r="H102" s="44"/>
      <c r="I102" s="62"/>
      <c r="J102" s="62"/>
      <c r="K102" s="117">
        <f t="shared" si="24"/>
        <v>0</v>
      </c>
      <c r="L102" s="62"/>
      <c r="M102" s="62">
        <v>1</v>
      </c>
      <c r="N102" s="62"/>
      <c r="O102" s="117">
        <f t="shared" si="21"/>
        <v>8.3333333333333339</v>
      </c>
      <c r="P102" s="62">
        <v>1</v>
      </c>
      <c r="Q102" s="62">
        <v>3</v>
      </c>
      <c r="R102" s="62">
        <v>3</v>
      </c>
      <c r="S102" s="117">
        <f t="shared" si="22"/>
        <v>58.333333333333336</v>
      </c>
      <c r="T102" s="62">
        <v>4</v>
      </c>
      <c r="U102" s="62"/>
      <c r="V102" s="62"/>
      <c r="W102" s="117">
        <f t="shared" si="23"/>
        <v>33.333333333333336</v>
      </c>
      <c r="X102" s="48">
        <f>((H102*1)+(I102*2)+(J102*3)+(L102*4)+(M102*5)+(N102*6)+(P102*7)+(Q102*8)+(R102*9)+(T102*10)+(U102*11)+(V102*12))/F102</f>
        <v>8.5833333333333339</v>
      </c>
      <c r="Y102" s="50">
        <f>S102+W102</f>
        <v>91.666666666666671</v>
      </c>
    </row>
    <row r="103" spans="1:26" x14ac:dyDescent="0.35">
      <c r="A103" s="35"/>
      <c r="B103" s="97" t="s">
        <v>161</v>
      </c>
      <c r="C103" s="8" t="s">
        <v>46</v>
      </c>
      <c r="D103" s="8">
        <v>8</v>
      </c>
      <c r="E103" s="8">
        <v>24</v>
      </c>
      <c r="F103" s="120">
        <f>H103+I103+J103+L103+M103+N103+P103+Q103+R103+T103+U103+V103</f>
        <v>24</v>
      </c>
      <c r="G103" s="36" t="s">
        <v>157</v>
      </c>
      <c r="H103" s="15"/>
      <c r="I103" s="37"/>
      <c r="J103" s="37"/>
      <c r="K103" s="117">
        <f t="shared" si="24"/>
        <v>0</v>
      </c>
      <c r="L103" s="52"/>
      <c r="M103" s="52"/>
      <c r="N103" s="52">
        <v>1</v>
      </c>
      <c r="O103" s="117">
        <f t="shared" si="21"/>
        <v>4.166666666666667</v>
      </c>
      <c r="P103" s="52">
        <v>1</v>
      </c>
      <c r="Q103" s="52">
        <v>6</v>
      </c>
      <c r="R103" s="52">
        <v>4</v>
      </c>
      <c r="S103" s="117">
        <f t="shared" si="22"/>
        <v>45.833333333333336</v>
      </c>
      <c r="T103" s="52">
        <v>12</v>
      </c>
      <c r="U103" s="52"/>
      <c r="V103" s="52"/>
      <c r="W103" s="117">
        <f t="shared" si="23"/>
        <v>50</v>
      </c>
      <c r="X103" s="121">
        <f>((H103*1)+(I103*2)+(J103*3)+(L103*4)+(M103*5)+(N103*6)+(P103*7)+(Q103*8)+(R103*9)+(T103*10)+(U103*11)+(V103*12))/F103</f>
        <v>9.0416666666666661</v>
      </c>
      <c r="Y103" s="54">
        <f>S103+W103</f>
        <v>95.833333333333343</v>
      </c>
    </row>
    <row r="104" spans="1:26" x14ac:dyDescent="0.35">
      <c r="A104" s="35"/>
      <c r="B104" s="74" t="s">
        <v>161</v>
      </c>
      <c r="C104" s="26" t="s">
        <v>42</v>
      </c>
      <c r="D104" s="26">
        <v>9</v>
      </c>
      <c r="E104" s="26">
        <v>22</v>
      </c>
      <c r="F104" s="120">
        <f>H104+I104+J104+L104+M104+N104+P104+Q104+R104+T104+U104+V104</f>
        <v>22</v>
      </c>
      <c r="G104" s="27" t="s">
        <v>157</v>
      </c>
      <c r="H104" s="26">
        <v>1</v>
      </c>
      <c r="I104" s="40">
        <v>1</v>
      </c>
      <c r="J104" s="40">
        <v>1</v>
      </c>
      <c r="K104" s="117">
        <f t="shared" si="24"/>
        <v>13.636363636363637</v>
      </c>
      <c r="L104" s="40"/>
      <c r="M104" s="40"/>
      <c r="N104" s="40"/>
      <c r="O104" s="117">
        <f t="shared" si="21"/>
        <v>0</v>
      </c>
      <c r="P104" s="40"/>
      <c r="Q104" s="40">
        <v>3</v>
      </c>
      <c r="R104" s="40">
        <v>9</v>
      </c>
      <c r="S104" s="117">
        <f t="shared" si="22"/>
        <v>54.545454545454547</v>
      </c>
      <c r="T104" s="40">
        <v>4</v>
      </c>
      <c r="U104" s="40">
        <v>3</v>
      </c>
      <c r="V104" s="40"/>
      <c r="W104" s="117">
        <f t="shared" si="23"/>
        <v>31.818181818181817</v>
      </c>
      <c r="X104" s="28">
        <f>((H104*1)+(I104*2)+(J104*3)+(L104*4)+(M104*5)+(N104*6)+(P104*7)+(Q104*8)+(R104*9)+(T104*10)+(U104*11)+(V104*12))/F104</f>
        <v>8.3636363636363633</v>
      </c>
      <c r="Y104" s="30">
        <f>S104+W104</f>
        <v>86.36363636363636</v>
      </c>
    </row>
    <row r="105" spans="1:26" x14ac:dyDescent="0.35">
      <c r="A105" s="35"/>
      <c r="B105" s="74" t="s">
        <v>161</v>
      </c>
      <c r="C105" s="19" t="s">
        <v>31</v>
      </c>
      <c r="D105" s="8">
        <v>10</v>
      </c>
      <c r="E105" s="8">
        <v>15</v>
      </c>
      <c r="F105" s="120">
        <f>H105+I105+J105+L105+M105+N105+P105+Q105+R105+T105+U105+V105</f>
        <v>15</v>
      </c>
      <c r="G105" s="42" t="s">
        <v>157</v>
      </c>
      <c r="H105" s="31">
        <v>2</v>
      </c>
      <c r="I105" s="31"/>
      <c r="J105" s="31">
        <v>1</v>
      </c>
      <c r="K105" s="117">
        <f t="shared" si="24"/>
        <v>20</v>
      </c>
      <c r="L105" s="31">
        <v>1</v>
      </c>
      <c r="M105" s="31"/>
      <c r="N105" s="31"/>
      <c r="O105" s="117">
        <f t="shared" si="21"/>
        <v>6.666666666666667</v>
      </c>
      <c r="P105" s="31">
        <v>1</v>
      </c>
      <c r="Q105" s="31">
        <v>1</v>
      </c>
      <c r="R105" s="31">
        <v>2</v>
      </c>
      <c r="S105" s="117">
        <f t="shared" si="22"/>
        <v>26.666666666666668</v>
      </c>
      <c r="T105" s="31">
        <v>2</v>
      </c>
      <c r="U105" s="31">
        <v>1</v>
      </c>
      <c r="V105" s="31">
        <v>4</v>
      </c>
      <c r="W105" s="117">
        <f t="shared" si="23"/>
        <v>46.666666666666664</v>
      </c>
      <c r="X105" s="118">
        <f>((H105*1)+(I105*2)+(J105*3)+(L105*4)+(M105*5)+(N105*6)+(P105*7)+(Q105*8)+(R105*9)+(T105*10)+(U105*11)+(V105*12))/F105</f>
        <v>8.0666666666666664</v>
      </c>
      <c r="Y105" s="68">
        <f>S105+W105</f>
        <v>73.333333333333329</v>
      </c>
    </row>
    <row r="106" spans="1:26" x14ac:dyDescent="0.35">
      <c r="A106" s="35"/>
      <c r="B106" s="74" t="s">
        <v>166</v>
      </c>
      <c r="C106" s="21" t="s">
        <v>24</v>
      </c>
      <c r="D106" s="8">
        <v>11</v>
      </c>
      <c r="E106" s="8">
        <v>13</v>
      </c>
      <c r="F106" s="120">
        <f>H106+I106+J106+L106+M106+N106+P106+Q106+R106+T106+U106+V106</f>
        <v>12</v>
      </c>
      <c r="G106" s="57" t="s">
        <v>157</v>
      </c>
      <c r="H106" s="31"/>
      <c r="I106" s="31"/>
      <c r="J106" s="31"/>
      <c r="K106" s="117">
        <f t="shared" si="24"/>
        <v>0</v>
      </c>
      <c r="L106" s="31"/>
      <c r="M106" s="31">
        <v>1</v>
      </c>
      <c r="N106" s="31"/>
      <c r="O106" s="117">
        <f t="shared" si="21"/>
        <v>8.3333333333333339</v>
      </c>
      <c r="P106" s="31">
        <v>2</v>
      </c>
      <c r="Q106" s="31"/>
      <c r="R106" s="31">
        <v>2</v>
      </c>
      <c r="S106" s="117">
        <f t="shared" si="22"/>
        <v>33.333333333333336</v>
      </c>
      <c r="T106" s="31"/>
      <c r="U106" s="31">
        <v>3</v>
      </c>
      <c r="V106" s="31">
        <v>4</v>
      </c>
      <c r="W106" s="117">
        <f t="shared" si="23"/>
        <v>58.333333333333336</v>
      </c>
      <c r="X106" s="119">
        <f>((H106*1)+(I106*2)+(J106*3)+(L106*4)+(M106*5)+(N106*6)+(P106*7)+(Q106*8)+(R106*9)+(T106*10)+(U106*11)+(V106*12))/F106</f>
        <v>9.8333333333333339</v>
      </c>
      <c r="Y106" s="69">
        <f>S106+W106</f>
        <v>91.666666666666671</v>
      </c>
      <c r="Z106" t="s">
        <v>167</v>
      </c>
    </row>
    <row r="107" spans="1:26" x14ac:dyDescent="0.35">
      <c r="A107" s="35"/>
      <c r="B107" s="97"/>
      <c r="C107" s="15"/>
      <c r="D107" s="15"/>
      <c r="E107" s="15"/>
      <c r="F107" s="122"/>
      <c r="G107" s="75"/>
      <c r="H107" s="37"/>
      <c r="I107" s="37"/>
      <c r="J107" s="37"/>
      <c r="K107" s="117" t="e">
        <f t="shared" si="24"/>
        <v>#DIV/0!</v>
      </c>
      <c r="L107" s="37"/>
      <c r="M107" s="37"/>
      <c r="N107" s="37"/>
      <c r="O107" s="117" t="e">
        <f t="shared" si="21"/>
        <v>#DIV/0!</v>
      </c>
      <c r="P107" s="37"/>
      <c r="Q107" s="37"/>
      <c r="R107" s="37"/>
      <c r="S107" s="117" t="e">
        <f t="shared" si="22"/>
        <v>#DIV/0!</v>
      </c>
      <c r="T107" s="37"/>
      <c r="U107" s="37"/>
      <c r="V107" s="37"/>
      <c r="W107" s="117" t="e">
        <f t="shared" si="23"/>
        <v>#DIV/0!</v>
      </c>
      <c r="X107" s="123">
        <f>X106-X105</f>
        <v>1.7666666666666675</v>
      </c>
      <c r="Y107" s="123">
        <f>Y106-Y105</f>
        <v>18.333333333333343</v>
      </c>
    </row>
    <row r="108" spans="1:26" x14ac:dyDescent="0.35">
      <c r="A108" s="35"/>
      <c r="B108" s="77" t="s">
        <v>153</v>
      </c>
      <c r="C108" s="44" t="s">
        <v>48</v>
      </c>
      <c r="D108" s="44">
        <v>8</v>
      </c>
      <c r="E108" s="44">
        <v>15</v>
      </c>
      <c r="F108" s="120">
        <f>H108+I108+J108+L108+M108+N108+P108+Q108+R108+T108+U108+V108</f>
        <v>12</v>
      </c>
      <c r="G108" s="46" t="s">
        <v>157</v>
      </c>
      <c r="H108" s="126"/>
      <c r="I108" s="47"/>
      <c r="J108" s="47"/>
      <c r="K108" s="117">
        <f t="shared" si="24"/>
        <v>0</v>
      </c>
      <c r="L108" s="47"/>
      <c r="M108" s="47">
        <v>1</v>
      </c>
      <c r="N108" s="47"/>
      <c r="O108" s="117">
        <f t="shared" si="21"/>
        <v>8.3333333333333339</v>
      </c>
      <c r="P108" s="47">
        <v>1</v>
      </c>
      <c r="Q108" s="47">
        <v>3</v>
      </c>
      <c r="R108" s="47">
        <v>3</v>
      </c>
      <c r="S108" s="117">
        <f t="shared" si="22"/>
        <v>58.333333333333336</v>
      </c>
      <c r="T108" s="47">
        <v>4</v>
      </c>
      <c r="U108" s="47"/>
      <c r="V108" s="47"/>
      <c r="W108" s="117">
        <f t="shared" si="23"/>
        <v>33.333333333333336</v>
      </c>
      <c r="X108" s="48">
        <f>((H108*1)+(I108*2)+(J108*3)+(L108*4)+(M108*5)+(N108*6)+(P108*7)+(Q108*8)+(R108*9)+(T108*10)+(U108*11)+(V108*12))/F108</f>
        <v>8.5833333333333339</v>
      </c>
      <c r="Y108" s="50">
        <f>S108+W108</f>
        <v>91.666666666666671</v>
      </c>
    </row>
    <row r="109" spans="1:26" x14ac:dyDescent="0.35">
      <c r="A109" s="35"/>
      <c r="B109" s="97" t="s">
        <v>153</v>
      </c>
      <c r="C109" s="8" t="s">
        <v>46</v>
      </c>
      <c r="D109" s="8">
        <v>9</v>
      </c>
      <c r="E109" s="8">
        <v>17</v>
      </c>
      <c r="F109" s="120">
        <f>H109+I109+J109+L109+M109+N109+P109+Q109+R109+T109+U109+V109</f>
        <v>17</v>
      </c>
      <c r="G109" s="36" t="s">
        <v>157</v>
      </c>
      <c r="H109" s="15"/>
      <c r="I109" s="37"/>
      <c r="J109" s="37">
        <v>1</v>
      </c>
      <c r="K109" s="117">
        <f t="shared" si="24"/>
        <v>5.882352941176471</v>
      </c>
      <c r="L109" s="52"/>
      <c r="M109" s="52">
        <v>2</v>
      </c>
      <c r="N109" s="52">
        <v>3</v>
      </c>
      <c r="O109" s="117">
        <f t="shared" si="21"/>
        <v>29.411764705882351</v>
      </c>
      <c r="P109" s="52">
        <v>2</v>
      </c>
      <c r="Q109" s="52">
        <v>1</v>
      </c>
      <c r="R109" s="52">
        <v>1</v>
      </c>
      <c r="S109" s="117">
        <f t="shared" si="22"/>
        <v>23.529411764705884</v>
      </c>
      <c r="T109" s="52">
        <v>5</v>
      </c>
      <c r="U109" s="52">
        <v>2</v>
      </c>
      <c r="V109" s="52"/>
      <c r="W109" s="117">
        <f t="shared" si="23"/>
        <v>41.176470588235297</v>
      </c>
      <c r="X109" s="121">
        <f>((H109*1)+(I109*2)+(J109*3)+(L109*4)+(M109*5)+(N109*6)+(P109*7)+(Q109*8)+(R109*9)+(T109*10)+(U109*11)+(V109*12))/F109</f>
        <v>7.882352941176471</v>
      </c>
      <c r="Y109" s="54">
        <f>S109+W109</f>
        <v>64.705882352941188</v>
      </c>
    </row>
    <row r="110" spans="1:26" x14ac:dyDescent="0.35">
      <c r="A110" s="35"/>
      <c r="B110" s="74" t="s">
        <v>153</v>
      </c>
      <c r="C110" s="26" t="s">
        <v>42</v>
      </c>
      <c r="D110" s="26">
        <v>10</v>
      </c>
      <c r="E110" s="26">
        <v>7</v>
      </c>
      <c r="F110" s="120">
        <f>H110+I110+J110+L110+M110+N110+P110+Q110+R110+T110+U110+V110</f>
        <v>7</v>
      </c>
      <c r="G110" s="27" t="s">
        <v>157</v>
      </c>
      <c r="H110" s="26"/>
      <c r="I110" s="40"/>
      <c r="J110" s="40"/>
      <c r="K110" s="117">
        <f t="shared" si="24"/>
        <v>0</v>
      </c>
      <c r="L110" s="40"/>
      <c r="M110" s="40"/>
      <c r="N110" s="40"/>
      <c r="O110" s="117">
        <f t="shared" si="21"/>
        <v>0</v>
      </c>
      <c r="P110" s="40"/>
      <c r="Q110" s="40">
        <v>1</v>
      </c>
      <c r="R110" s="40">
        <v>1</v>
      </c>
      <c r="S110" s="117">
        <f t="shared" si="22"/>
        <v>28.571428571428573</v>
      </c>
      <c r="T110" s="40">
        <v>3</v>
      </c>
      <c r="U110" s="40">
        <v>2</v>
      </c>
      <c r="V110" s="40"/>
      <c r="W110" s="117">
        <f t="shared" si="23"/>
        <v>71.428571428571431</v>
      </c>
      <c r="X110" s="28">
        <f>((H110*1)+(I110*2)+(J110*3)+(L110*4)+(M110*5)+(N110*6)+(P110*7)+(Q110*8)+(R110*9)+(T110*10)+(U110*11)+(V110*12))/F110</f>
        <v>9.8571428571428577</v>
      </c>
      <c r="Y110" s="30">
        <f>S110+W110</f>
        <v>100</v>
      </c>
    </row>
    <row r="111" spans="1:26" x14ac:dyDescent="0.35">
      <c r="A111" s="35"/>
      <c r="B111" s="74" t="s">
        <v>153</v>
      </c>
      <c r="C111" s="19" t="s">
        <v>31</v>
      </c>
      <c r="D111" s="8">
        <v>11</v>
      </c>
      <c r="E111" s="8">
        <v>8</v>
      </c>
      <c r="F111" s="10">
        <f>H111+I111+J111+L111+M111+N111+P111+Q111+R111+T111+U111+V111</f>
        <v>7</v>
      </c>
      <c r="G111" s="42" t="s">
        <v>157</v>
      </c>
      <c r="H111" s="31"/>
      <c r="I111" s="31"/>
      <c r="J111" s="31"/>
      <c r="K111" s="117">
        <f t="shared" si="24"/>
        <v>0</v>
      </c>
      <c r="L111" s="31"/>
      <c r="M111" s="31"/>
      <c r="N111" s="31"/>
      <c r="O111" s="117">
        <f t="shared" si="21"/>
        <v>0</v>
      </c>
      <c r="P111" s="31">
        <v>1</v>
      </c>
      <c r="Q111" s="31">
        <v>1</v>
      </c>
      <c r="R111" s="31">
        <v>1</v>
      </c>
      <c r="S111" s="117">
        <f t="shared" si="22"/>
        <v>42.857142857142854</v>
      </c>
      <c r="T111" s="31">
        <v>1</v>
      </c>
      <c r="U111" s="31">
        <v>3</v>
      </c>
      <c r="V111" s="31"/>
      <c r="W111" s="117">
        <f t="shared" si="23"/>
        <v>57.142857142857146</v>
      </c>
      <c r="X111" s="118">
        <f>((H111*1)+(I111*2)+(J111*3)+(L111*4)+(M111*5)+(N111*6)+(P111*7)+(Q111*8)+(R111*9)+(T111*10)+(U111*11)+(V111*12))/F111</f>
        <v>9.5714285714285712</v>
      </c>
      <c r="Y111" s="68">
        <f>S111+W111</f>
        <v>100</v>
      </c>
      <c r="Z111" t="s">
        <v>155</v>
      </c>
    </row>
    <row r="112" spans="1:26" x14ac:dyDescent="0.35">
      <c r="A112" s="35"/>
      <c r="B112" s="97"/>
      <c r="C112" s="15"/>
      <c r="D112" s="15"/>
      <c r="E112" s="15"/>
      <c r="F112" s="122"/>
      <c r="G112" s="75"/>
      <c r="H112" s="37"/>
      <c r="I112" s="37"/>
      <c r="J112" s="37"/>
      <c r="K112" s="117" t="e">
        <f t="shared" si="24"/>
        <v>#DIV/0!</v>
      </c>
      <c r="L112" s="37"/>
      <c r="M112" s="37"/>
      <c r="N112" s="37"/>
      <c r="O112" s="117" t="e">
        <f t="shared" si="21"/>
        <v>#DIV/0!</v>
      </c>
      <c r="P112" s="37"/>
      <c r="Q112" s="37"/>
      <c r="R112" s="37"/>
      <c r="S112" s="117" t="e">
        <f t="shared" si="22"/>
        <v>#DIV/0!</v>
      </c>
      <c r="T112" s="37"/>
      <c r="U112" s="37"/>
      <c r="V112" s="37"/>
      <c r="W112" s="117" t="e">
        <f t="shared" si="23"/>
        <v>#DIV/0!</v>
      </c>
      <c r="X112" s="123">
        <f>X111-X110</f>
        <v>-0.28571428571428648</v>
      </c>
      <c r="Y112" s="123">
        <f>Y111-Y110</f>
        <v>0</v>
      </c>
    </row>
    <row r="113" spans="1:25" x14ac:dyDescent="0.35">
      <c r="A113" s="35"/>
      <c r="B113" s="97"/>
      <c r="C113" s="19" t="s">
        <v>31</v>
      </c>
      <c r="D113" s="8"/>
      <c r="E113" s="8"/>
      <c r="F113" s="122"/>
      <c r="G113" s="42" t="s">
        <v>157</v>
      </c>
      <c r="H113" s="15"/>
      <c r="I113" s="37"/>
      <c r="J113" s="37"/>
      <c r="K113" s="117" t="e">
        <f t="shared" si="24"/>
        <v>#DIV/0!</v>
      </c>
      <c r="L113" s="52"/>
      <c r="M113" s="52"/>
      <c r="N113" s="52"/>
      <c r="O113" s="117" t="e">
        <f t="shared" si="21"/>
        <v>#DIV/0!</v>
      </c>
      <c r="P113" s="52"/>
      <c r="Q113" s="52"/>
      <c r="R113" s="52"/>
      <c r="S113" s="117" t="e">
        <f t="shared" si="22"/>
        <v>#DIV/0!</v>
      </c>
      <c r="T113" s="52"/>
      <c r="U113" s="52"/>
      <c r="V113" s="52"/>
      <c r="W113" s="117" t="e">
        <f t="shared" si="23"/>
        <v>#DIV/0!</v>
      </c>
      <c r="X113" s="127">
        <f>AVERAGE(X111,X105,X98,X90,X82,X74,X68)</f>
        <v>8.514539053260858</v>
      </c>
      <c r="Y113" s="127">
        <f>AVERAGE(Y111,Y105,Y98,Y90,Y82,Y74,Y68)</f>
        <v>84.999566014603602</v>
      </c>
    </row>
    <row r="114" spans="1:25" x14ac:dyDescent="0.35">
      <c r="A114" s="35"/>
      <c r="B114" s="97"/>
      <c r="C114" s="21" t="s">
        <v>24</v>
      </c>
      <c r="D114" s="8"/>
      <c r="E114" s="8"/>
      <c r="F114" s="122"/>
      <c r="G114" s="57" t="s">
        <v>157</v>
      </c>
      <c r="H114" s="15"/>
      <c r="I114" s="37"/>
      <c r="J114" s="37"/>
      <c r="K114" s="117" t="e">
        <f t="shared" si="24"/>
        <v>#DIV/0!</v>
      </c>
      <c r="L114" s="52"/>
      <c r="M114" s="52"/>
      <c r="N114" s="52"/>
      <c r="O114" s="117" t="e">
        <f t="shared" si="21"/>
        <v>#DIV/0!</v>
      </c>
      <c r="P114" s="52"/>
      <c r="Q114" s="52"/>
      <c r="R114" s="52"/>
      <c r="S114" s="117" t="e">
        <f t="shared" si="22"/>
        <v>#DIV/0!</v>
      </c>
      <c r="T114" s="52"/>
      <c r="U114" s="52"/>
      <c r="V114" s="52"/>
      <c r="W114" s="117" t="e">
        <f t="shared" si="23"/>
        <v>#DIV/0!</v>
      </c>
      <c r="X114" s="119">
        <f t="shared" ref="X114:Y116" si="28">AVERAGE(X106,X99,X91,X83,X75,X69,X65)</f>
        <v>8.9922621238410709</v>
      </c>
      <c r="Y114" s="119">
        <f t="shared" si="28"/>
        <v>88.214855320118474</v>
      </c>
    </row>
    <row r="115" spans="1:25" x14ac:dyDescent="0.35">
      <c r="A115" s="35"/>
      <c r="B115" s="97"/>
      <c r="C115" s="21" t="s">
        <v>27</v>
      </c>
      <c r="D115" s="8"/>
      <c r="E115" s="8"/>
      <c r="F115" s="122"/>
      <c r="G115" s="57" t="s">
        <v>157</v>
      </c>
      <c r="H115" s="15"/>
      <c r="I115" s="37"/>
      <c r="J115" s="37"/>
      <c r="K115" s="117"/>
      <c r="L115" s="52"/>
      <c r="M115" s="52"/>
      <c r="N115" s="52"/>
      <c r="O115" s="117"/>
      <c r="P115" s="52"/>
      <c r="Q115" s="52"/>
      <c r="R115" s="52"/>
      <c r="S115" s="117"/>
      <c r="T115" s="52"/>
      <c r="U115" s="52"/>
      <c r="V115" s="52"/>
      <c r="W115" s="117"/>
      <c r="X115" s="119">
        <f t="shared" si="28"/>
        <v>7.7864612400143995</v>
      </c>
      <c r="Y115" s="119">
        <f t="shared" si="28"/>
        <v>80.755693581780534</v>
      </c>
    </row>
    <row r="116" spans="1:25" x14ac:dyDescent="0.35">
      <c r="A116" s="35"/>
      <c r="B116" s="97"/>
      <c r="C116" s="21" t="s">
        <v>29</v>
      </c>
      <c r="D116" s="8"/>
      <c r="E116" s="8"/>
      <c r="F116" s="122"/>
      <c r="G116" s="57" t="s">
        <v>151</v>
      </c>
      <c r="H116" s="15"/>
      <c r="I116" s="37"/>
      <c r="J116" s="37"/>
      <c r="K116" s="117"/>
      <c r="L116" s="52"/>
      <c r="M116" s="52"/>
      <c r="N116" s="52"/>
      <c r="O116" s="117"/>
      <c r="P116" s="52"/>
      <c r="Q116" s="52"/>
      <c r="R116" s="52"/>
      <c r="S116" s="117"/>
      <c r="T116" s="52"/>
      <c r="U116" s="52"/>
      <c r="V116" s="52"/>
      <c r="W116" s="117"/>
      <c r="X116" s="119">
        <f t="shared" si="28"/>
        <v>6.8020685197155775</v>
      </c>
      <c r="Y116" s="119">
        <f t="shared" si="28"/>
        <v>67.487610428786894</v>
      </c>
    </row>
    <row r="117" spans="1:25" x14ac:dyDescent="0.35">
      <c r="A117" s="35"/>
      <c r="B117" s="41"/>
      <c r="C117" s="15"/>
      <c r="D117" s="15"/>
      <c r="E117" s="15"/>
      <c r="F117" s="94"/>
      <c r="G117" s="41"/>
      <c r="H117" s="20"/>
      <c r="I117" s="31"/>
      <c r="J117" s="31"/>
      <c r="K117" s="117" t="e">
        <f>SUM(H117:J117)*100/F117</f>
        <v>#DIV/0!</v>
      </c>
      <c r="L117" s="31"/>
      <c r="M117" s="31"/>
      <c r="N117" s="31"/>
      <c r="O117" s="117" t="e">
        <f>SUM(L117:N117)*100/F117</f>
        <v>#DIV/0!</v>
      </c>
      <c r="P117" s="31"/>
      <c r="Q117" s="31"/>
      <c r="R117" s="31"/>
      <c r="S117" s="117" t="e">
        <f>SUM(P117:R117)*100/F117</f>
        <v>#DIV/0!</v>
      </c>
      <c r="T117" s="31"/>
      <c r="U117" s="31"/>
      <c r="V117" s="31"/>
      <c r="W117" s="117" t="e">
        <f>SUM(T117:V117)*100/F117</f>
        <v>#DIV/0!</v>
      </c>
      <c r="X117" s="123">
        <f>X116-X115</f>
        <v>-0.98439272029882208</v>
      </c>
      <c r="Y117" s="123">
        <f>Y116-Y115</f>
        <v>-13.26808315299364</v>
      </c>
    </row>
    <row r="118" spans="1:25" x14ac:dyDescent="0.35">
      <c r="A118" s="35"/>
      <c r="B118" s="41" t="s">
        <v>161</v>
      </c>
      <c r="C118" s="15" t="s">
        <v>29</v>
      </c>
      <c r="D118" s="15">
        <v>10</v>
      </c>
      <c r="E118" s="15">
        <v>12</v>
      </c>
      <c r="F118" s="94">
        <v>12</v>
      </c>
      <c r="G118" s="41" t="s">
        <v>168</v>
      </c>
      <c r="H118" s="20"/>
      <c r="I118" s="31"/>
      <c r="J118" s="31">
        <v>1</v>
      </c>
      <c r="K118" s="117">
        <f>SUM(H118:J118)*100/F118</f>
        <v>8.3333333333333339</v>
      </c>
      <c r="L118" s="31">
        <v>3</v>
      </c>
      <c r="M118" s="31">
        <v>1</v>
      </c>
      <c r="N118" s="31">
        <v>6</v>
      </c>
      <c r="O118" s="117">
        <f>SUM(L118:N118)*100/F118</f>
        <v>83.333333333333329</v>
      </c>
      <c r="P118" s="31"/>
      <c r="Q118" s="31">
        <v>1</v>
      </c>
      <c r="R118" s="31"/>
      <c r="S118" s="117">
        <f>SUM(P118:R118)*100/F118</f>
        <v>8.3333333333333339</v>
      </c>
      <c r="T118" s="31"/>
      <c r="U118" s="31"/>
      <c r="V118" s="31"/>
      <c r="W118" s="117">
        <f>SUM(T118:V118)*100/F118</f>
        <v>0</v>
      </c>
      <c r="X118" s="119">
        <f>((H118*1)+(I118*2)+(J118*3)+(L118*4)+(M118*5)+(N118*6)+(P118*7)+(Q118*8)+(R118*9)+(T118*10)+(U118*11)+(V118*12))/F118</f>
        <v>5.333333333333333</v>
      </c>
      <c r="Y118" s="69">
        <f>S118+W118</f>
        <v>8.3333333333333339</v>
      </c>
    </row>
    <row r="119" spans="1:25" x14ac:dyDescent="0.35">
      <c r="A119" s="35"/>
      <c r="B119" s="41"/>
      <c r="C119" s="15"/>
      <c r="D119" s="15"/>
      <c r="E119" s="15"/>
      <c r="F119" s="94"/>
      <c r="G119" s="41"/>
      <c r="H119" s="20"/>
      <c r="I119" s="31"/>
      <c r="J119" s="31"/>
      <c r="K119" s="117"/>
      <c r="L119" s="31"/>
      <c r="M119" s="31"/>
      <c r="N119" s="31"/>
      <c r="O119" s="117"/>
      <c r="P119" s="31"/>
      <c r="Q119" s="31"/>
      <c r="R119" s="31"/>
      <c r="S119" s="117"/>
      <c r="T119" s="31"/>
      <c r="U119" s="31"/>
      <c r="V119" s="31"/>
      <c r="W119" s="117"/>
      <c r="X119" s="119"/>
      <c r="Y119" s="69"/>
    </row>
    <row r="120" spans="1:25" x14ac:dyDescent="0.35">
      <c r="A120" s="35"/>
      <c r="B120" s="97" t="s">
        <v>161</v>
      </c>
      <c r="C120" s="21" t="s">
        <v>24</v>
      </c>
      <c r="D120" s="8">
        <v>10</v>
      </c>
      <c r="E120" s="8">
        <v>13</v>
      </c>
      <c r="F120" s="120">
        <f>H120+I120+J120+L120+M120+N120+P120+Q120+R120+T120+U120+V120</f>
        <v>13</v>
      </c>
      <c r="G120" s="57" t="s">
        <v>169</v>
      </c>
      <c r="H120" s="15"/>
      <c r="I120" s="37"/>
      <c r="J120" s="37"/>
      <c r="K120" s="117">
        <f>SUM(H120:J120)*100/F120</f>
        <v>0</v>
      </c>
      <c r="L120" s="52">
        <v>1</v>
      </c>
      <c r="M120" s="52"/>
      <c r="N120" s="52"/>
      <c r="O120" s="117">
        <f>SUM(L120:N120)*100/F120</f>
        <v>7.6923076923076925</v>
      </c>
      <c r="P120" s="52"/>
      <c r="Q120" s="52">
        <v>4</v>
      </c>
      <c r="R120" s="52">
        <v>7</v>
      </c>
      <c r="S120" s="117">
        <f>SUM(P120:R120)*100/F120</f>
        <v>84.615384615384613</v>
      </c>
      <c r="T120" s="52">
        <v>1</v>
      </c>
      <c r="U120" s="52"/>
      <c r="V120" s="52"/>
      <c r="W120" s="117">
        <f>SUM(T120:V120)*100/F120</f>
        <v>7.6923076923076925</v>
      </c>
      <c r="X120" s="119">
        <f>((H120*1)+(I120*2)+(J120*3)+(L120*4)+(M120*5)+(N120*6)+(P120*7)+(Q120*8)+(R120*9)+(T120*10)+(U120*11)+(V120*12))/F120</f>
        <v>8.384615384615385</v>
      </c>
      <c r="Y120" s="69">
        <f>S120+W120</f>
        <v>92.307692307692307</v>
      </c>
    </row>
    <row r="121" spans="1:25" x14ac:dyDescent="0.35">
      <c r="A121" s="35"/>
      <c r="B121" s="97" t="s">
        <v>161</v>
      </c>
      <c r="C121" s="21" t="s">
        <v>27</v>
      </c>
      <c r="D121" s="8">
        <v>11</v>
      </c>
      <c r="E121" s="8">
        <v>13</v>
      </c>
      <c r="F121" s="120">
        <f>H121+I121+J121+L121+M121+N121+P121+Q121+R121+T121+U121+V121</f>
        <v>13</v>
      </c>
      <c r="G121" s="57" t="s">
        <v>168</v>
      </c>
      <c r="H121" s="15"/>
      <c r="I121" s="37"/>
      <c r="J121" s="37"/>
      <c r="K121" s="117">
        <f>SUM(H121:J121)*100/F121</f>
        <v>0</v>
      </c>
      <c r="L121" s="52"/>
      <c r="M121" s="52"/>
      <c r="N121" s="52">
        <v>2</v>
      </c>
      <c r="O121" s="117">
        <f>SUM(L121:N121)*100/F121</f>
        <v>15.384615384615385</v>
      </c>
      <c r="P121" s="52">
        <v>2</v>
      </c>
      <c r="Q121" s="52">
        <v>2</v>
      </c>
      <c r="R121" s="52">
        <v>5</v>
      </c>
      <c r="S121" s="117">
        <f>SUM(P121:R121)*100/F121</f>
        <v>69.230769230769226</v>
      </c>
      <c r="T121" s="52">
        <v>2</v>
      </c>
      <c r="U121" s="52"/>
      <c r="V121" s="52"/>
      <c r="W121" s="117">
        <f>SUM(T121:V121)*100/F121</f>
        <v>15.384615384615385</v>
      </c>
      <c r="X121" s="119">
        <f>((H121*1)+(I121*2)+(J121*3)+(L121*4)+(M121*5)+(N121*6)+(P121*7)+(Q121*8)+(R121*9)+(T121*10)+(U121*11)+(V121*12))/F121</f>
        <v>8.2307692307692299</v>
      </c>
      <c r="Y121" s="69">
        <f>S121+W121</f>
        <v>84.615384615384613</v>
      </c>
    </row>
    <row r="122" spans="1:25" x14ac:dyDescent="0.35">
      <c r="A122" s="35"/>
      <c r="B122" s="97" t="s">
        <v>161</v>
      </c>
      <c r="C122" s="19" t="s">
        <v>31</v>
      </c>
      <c r="D122" s="8">
        <v>10</v>
      </c>
      <c r="E122" s="8">
        <v>15</v>
      </c>
      <c r="F122" s="10">
        <f>H122+I122+J122+L122+M122+N122+P122+Q122+R122+T122+U122+V122</f>
        <v>15</v>
      </c>
      <c r="G122" s="128" t="s">
        <v>169</v>
      </c>
      <c r="H122" s="31">
        <v>3</v>
      </c>
      <c r="I122" s="31"/>
      <c r="J122" s="31">
        <v>1</v>
      </c>
      <c r="K122" s="117">
        <f>SUM(H122:J122)*100/F122</f>
        <v>26.666666666666668</v>
      </c>
      <c r="L122" s="31">
        <v>1</v>
      </c>
      <c r="M122" s="31">
        <v>1</v>
      </c>
      <c r="N122" s="31">
        <v>3</v>
      </c>
      <c r="O122" s="117">
        <f>SUM(L122:N122)*100/F122</f>
        <v>33.333333333333336</v>
      </c>
      <c r="P122" s="31"/>
      <c r="Q122" s="31">
        <v>1</v>
      </c>
      <c r="R122" s="31">
        <v>3</v>
      </c>
      <c r="S122" s="117">
        <f>SUM(P122:R122)*100/F122</f>
        <v>26.666666666666668</v>
      </c>
      <c r="T122" s="31">
        <v>1</v>
      </c>
      <c r="U122" s="31">
        <v>1</v>
      </c>
      <c r="V122" s="31"/>
      <c r="W122" s="117">
        <f>SUM(T122:V122)*100/F122</f>
        <v>13.333333333333334</v>
      </c>
      <c r="X122" s="118">
        <f>((H122*1)+(I122*2)+(J122*3)+(L122*4)+(M122*5)+(N122*6)+(P122*7)+(Q122*8)+(R122*9)+(T122*10)+(U122*11)+(V122*12))/F122</f>
        <v>5.9333333333333336</v>
      </c>
      <c r="Y122" s="68">
        <f>S122+W122</f>
        <v>40</v>
      </c>
    </row>
    <row r="123" spans="1:25" x14ac:dyDescent="0.35">
      <c r="A123" s="35"/>
      <c r="B123" s="97" t="s">
        <v>161</v>
      </c>
      <c r="C123" s="21" t="s">
        <v>24</v>
      </c>
      <c r="D123" s="8">
        <v>11</v>
      </c>
      <c r="E123" s="8">
        <v>13</v>
      </c>
      <c r="F123" s="10">
        <f>H123+I123+J123+L123+M123+N123+P123+Q123+R123+T123+U123+V123</f>
        <v>13</v>
      </c>
      <c r="G123" s="57" t="s">
        <v>169</v>
      </c>
      <c r="H123" s="31"/>
      <c r="I123" s="31"/>
      <c r="J123" s="31"/>
      <c r="K123" s="117">
        <f>SUM(H123:J123)*100/F123</f>
        <v>0</v>
      </c>
      <c r="L123" s="31">
        <v>1</v>
      </c>
      <c r="M123" s="31">
        <v>1</v>
      </c>
      <c r="N123" s="31"/>
      <c r="O123" s="117">
        <f>SUM(L123:N123)*100/F123</f>
        <v>15.384615384615385</v>
      </c>
      <c r="P123" s="31"/>
      <c r="Q123" s="31">
        <v>2</v>
      </c>
      <c r="R123" s="31">
        <v>2</v>
      </c>
      <c r="S123" s="117">
        <f>SUM(P123:R123)*100/F123</f>
        <v>30.76923076923077</v>
      </c>
      <c r="T123" s="31">
        <v>5</v>
      </c>
      <c r="U123" s="31">
        <v>2</v>
      </c>
      <c r="V123" s="31"/>
      <c r="W123" s="117">
        <f>SUM(T123:V123)*100/F123</f>
        <v>53.846153846153847</v>
      </c>
      <c r="X123" s="119">
        <f>((H123*1)+(I123*2)+(J123*3)+(L123*4)+(M123*5)+(N123*6)+(P123*7)+(Q123*8)+(R123*9)+(T123*10)+(U123*11)+(V123*12))/F123</f>
        <v>8.8461538461538467</v>
      </c>
      <c r="Y123" s="69">
        <f>S123+W123</f>
        <v>84.615384615384613</v>
      </c>
    </row>
    <row r="124" spans="1:25" x14ac:dyDescent="0.35">
      <c r="A124" s="35"/>
      <c r="B124" s="97"/>
      <c r="C124" s="21"/>
      <c r="D124" s="8"/>
      <c r="E124" s="8"/>
      <c r="F124" s="10"/>
      <c r="G124" s="57"/>
      <c r="H124" s="31"/>
      <c r="I124" s="31"/>
      <c r="J124" s="31"/>
      <c r="K124" s="117"/>
      <c r="L124" s="31"/>
      <c r="M124" s="31"/>
      <c r="N124" s="31"/>
      <c r="O124" s="117"/>
      <c r="P124" s="31"/>
      <c r="Q124" s="31"/>
      <c r="R124" s="31"/>
      <c r="S124" s="117"/>
      <c r="T124" s="31"/>
      <c r="U124" s="31"/>
      <c r="V124" s="31"/>
      <c r="W124" s="117"/>
      <c r="X124" s="119"/>
      <c r="Y124" s="69"/>
    </row>
    <row r="125" spans="1:25" x14ac:dyDescent="0.35">
      <c r="A125" s="35"/>
      <c r="B125" s="97" t="s">
        <v>161</v>
      </c>
      <c r="C125" s="21" t="s">
        <v>27</v>
      </c>
      <c r="D125" s="8">
        <v>10</v>
      </c>
      <c r="E125" s="8">
        <v>12</v>
      </c>
      <c r="F125" s="10">
        <f>H125+I125+J125+L125+M125+N125+P125+Q125+R125+T125+U125+V125</f>
        <v>12</v>
      </c>
      <c r="G125" s="57" t="s">
        <v>168</v>
      </c>
      <c r="H125" s="31"/>
      <c r="I125" s="31"/>
      <c r="J125" s="31"/>
      <c r="K125" s="117">
        <f t="shared" ref="K125:K131" si="29">SUM(H125:J125)*100/F125</f>
        <v>0</v>
      </c>
      <c r="L125" s="31"/>
      <c r="M125" s="31">
        <v>1</v>
      </c>
      <c r="N125" s="31"/>
      <c r="O125" s="117">
        <f t="shared" ref="O125:O131" si="30">SUM(L125:N125)*100/F125</f>
        <v>8.3333333333333339</v>
      </c>
      <c r="P125" s="31">
        <v>2</v>
      </c>
      <c r="Q125" s="31">
        <v>4</v>
      </c>
      <c r="R125" s="31">
        <v>5</v>
      </c>
      <c r="S125" s="117">
        <f t="shared" ref="S125:S131" si="31">SUM(P125:R125)*100/F125</f>
        <v>91.666666666666671</v>
      </c>
      <c r="T125" s="31"/>
      <c r="U125" s="31"/>
      <c r="V125" s="31"/>
      <c r="W125" s="117">
        <f t="shared" ref="W125:W131" si="32">SUM(T125:V125)*100/F125</f>
        <v>0</v>
      </c>
      <c r="X125" s="119">
        <f>((H125*1)+(I125*2)+(J125*3)+(L125*4)+(M125*5)+(N125*6)+(P125*7)+(Q125*8)+(R125*9)+(T125*10)+(U125*11)+(V125*12))/F125</f>
        <v>8</v>
      </c>
      <c r="Y125" s="69">
        <f>S125+W125</f>
        <v>91.666666666666671</v>
      </c>
    </row>
    <row r="126" spans="1:25" x14ac:dyDescent="0.35">
      <c r="A126" s="35"/>
      <c r="B126" s="75" t="s">
        <v>161</v>
      </c>
      <c r="C126" s="15" t="s">
        <v>29</v>
      </c>
      <c r="D126" s="15">
        <v>11</v>
      </c>
      <c r="E126" s="15">
        <v>12</v>
      </c>
      <c r="F126" s="94">
        <v>12</v>
      </c>
      <c r="G126" s="41" t="s">
        <v>168</v>
      </c>
      <c r="H126" s="20"/>
      <c r="I126" s="31"/>
      <c r="J126" s="31"/>
      <c r="K126" s="117">
        <f t="shared" si="29"/>
        <v>0</v>
      </c>
      <c r="L126" s="31">
        <v>2</v>
      </c>
      <c r="M126" s="31">
        <v>4</v>
      </c>
      <c r="N126" s="31">
        <v>1</v>
      </c>
      <c r="O126" s="117">
        <f t="shared" si="30"/>
        <v>58.333333333333336</v>
      </c>
      <c r="P126" s="31">
        <v>3</v>
      </c>
      <c r="Q126" s="31">
        <v>2</v>
      </c>
      <c r="R126" s="31"/>
      <c r="S126" s="117">
        <f t="shared" si="31"/>
        <v>41.666666666666664</v>
      </c>
      <c r="T126" s="31"/>
      <c r="U126" s="31"/>
      <c r="V126" s="31"/>
      <c r="W126" s="117">
        <f t="shared" si="32"/>
        <v>0</v>
      </c>
      <c r="X126" s="119">
        <f>((H126*1)+(I126*2)+(J126*3)+(L126*4)+(M126*5)+(N126*6)+(P126*7)+(Q126*8)+(R126*9)+(T126*10)+(U126*11)+(V126*12))/F126</f>
        <v>5.916666666666667</v>
      </c>
      <c r="Y126" s="69">
        <f>S126+W126</f>
        <v>41.666666666666664</v>
      </c>
    </row>
    <row r="127" spans="1:25" x14ac:dyDescent="0.35">
      <c r="A127" s="95"/>
      <c r="B127" s="74" t="s">
        <v>161</v>
      </c>
      <c r="C127" s="26" t="s">
        <v>42</v>
      </c>
      <c r="D127" s="26">
        <v>10</v>
      </c>
      <c r="E127" s="26">
        <v>9</v>
      </c>
      <c r="F127" s="120">
        <f>H127+I127+J127+L127+M127+N127+P127+Q127+R127+T127+U127+V127</f>
        <v>9</v>
      </c>
      <c r="G127" s="27" t="s">
        <v>169</v>
      </c>
      <c r="H127" s="26"/>
      <c r="I127" s="40"/>
      <c r="J127" s="40"/>
      <c r="K127" s="117">
        <f t="shared" si="29"/>
        <v>0</v>
      </c>
      <c r="L127" s="40"/>
      <c r="M127" s="40"/>
      <c r="N127" s="40">
        <v>2</v>
      </c>
      <c r="O127" s="117">
        <f t="shared" si="30"/>
        <v>22.222222222222221</v>
      </c>
      <c r="P127" s="40"/>
      <c r="Q127" s="40">
        <v>2</v>
      </c>
      <c r="R127" s="40">
        <v>5</v>
      </c>
      <c r="S127" s="117">
        <f t="shared" si="31"/>
        <v>77.777777777777771</v>
      </c>
      <c r="T127" s="40"/>
      <c r="U127" s="40"/>
      <c r="V127" s="40"/>
      <c r="W127" s="117">
        <f t="shared" si="32"/>
        <v>0</v>
      </c>
      <c r="X127" s="28">
        <f>((H127*1)+(I127*2)+(J127*3)+(L127*4)+(M127*5)+(N127*6)+(P127*7)+(Q127*8)+(R127*9)+(T127*10)+(U127*11)+(V127*12))/F127</f>
        <v>8.1111111111111107</v>
      </c>
      <c r="Y127" s="30">
        <f>S127+W127</f>
        <v>77.777777777777771</v>
      </c>
    </row>
    <row r="128" spans="1:25" x14ac:dyDescent="0.35">
      <c r="A128" s="95"/>
      <c r="B128" s="74" t="s">
        <v>161</v>
      </c>
      <c r="C128" s="19" t="s">
        <v>31</v>
      </c>
      <c r="D128" s="8">
        <v>11</v>
      </c>
      <c r="E128" s="8">
        <v>8</v>
      </c>
      <c r="F128" s="10">
        <f>H128+I128+J128+L128+M128+N128+P128+Q128+R128+T128+U128+V128</f>
        <v>8</v>
      </c>
      <c r="G128" s="128" t="s">
        <v>169</v>
      </c>
      <c r="H128" s="31"/>
      <c r="I128" s="31"/>
      <c r="J128" s="31"/>
      <c r="K128" s="117">
        <f t="shared" si="29"/>
        <v>0</v>
      </c>
      <c r="L128" s="31"/>
      <c r="M128" s="31"/>
      <c r="N128" s="31"/>
      <c r="O128" s="117">
        <f t="shared" si="30"/>
        <v>0</v>
      </c>
      <c r="P128" s="31"/>
      <c r="Q128" s="31">
        <v>3</v>
      </c>
      <c r="R128" s="31">
        <v>4</v>
      </c>
      <c r="S128" s="117">
        <f t="shared" si="31"/>
        <v>87.5</v>
      </c>
      <c r="T128" s="31"/>
      <c r="U128" s="31">
        <v>1</v>
      </c>
      <c r="V128" s="31"/>
      <c r="W128" s="117">
        <f t="shared" si="32"/>
        <v>12.5</v>
      </c>
      <c r="X128" s="118">
        <f>((H128*1)+(I128*2)+(J128*3)+(L128*4)+(M128*5)+(N128*6)+(P128*7)+(Q128*8)+(R128*9)+(T128*10)+(U128*11)+(V128*12))/F128</f>
        <v>8.875</v>
      </c>
      <c r="Y128" s="68">
        <f>S128+W128</f>
        <v>100</v>
      </c>
    </row>
    <row r="129" spans="1:25" x14ac:dyDescent="0.35">
      <c r="A129" s="95"/>
      <c r="B129" s="97"/>
      <c r="C129" s="8"/>
      <c r="D129" s="75"/>
      <c r="E129" s="75"/>
      <c r="F129" s="122"/>
      <c r="G129" s="75"/>
      <c r="H129" s="15"/>
      <c r="I129" s="37"/>
      <c r="J129" s="37"/>
      <c r="K129" s="117" t="e">
        <f t="shared" si="29"/>
        <v>#DIV/0!</v>
      </c>
      <c r="L129" s="52"/>
      <c r="M129" s="52"/>
      <c r="N129" s="52"/>
      <c r="O129" s="117" t="e">
        <f t="shared" si="30"/>
        <v>#DIV/0!</v>
      </c>
      <c r="P129" s="52"/>
      <c r="Q129" s="52"/>
      <c r="R129" s="52"/>
      <c r="S129" s="117" t="e">
        <f t="shared" si="31"/>
        <v>#DIV/0!</v>
      </c>
      <c r="T129" s="52"/>
      <c r="U129" s="52"/>
      <c r="V129" s="52"/>
      <c r="W129" s="117" t="e">
        <f t="shared" si="32"/>
        <v>#DIV/0!</v>
      </c>
      <c r="X129" s="123">
        <f>X128-X127</f>
        <v>0.76388888888888928</v>
      </c>
      <c r="Y129" s="123">
        <f>Y128-Y127</f>
        <v>22.222222222222229</v>
      </c>
    </row>
    <row r="130" spans="1:25" x14ac:dyDescent="0.35">
      <c r="A130" s="95"/>
      <c r="B130" s="97"/>
      <c r="C130" s="19" t="s">
        <v>31</v>
      </c>
      <c r="D130" s="8"/>
      <c r="E130" s="8"/>
      <c r="F130" s="129"/>
      <c r="G130" s="128" t="s">
        <v>169</v>
      </c>
      <c r="H130" s="15"/>
      <c r="I130" s="37"/>
      <c r="J130" s="37"/>
      <c r="K130" s="117" t="e">
        <f t="shared" si="29"/>
        <v>#DIV/0!</v>
      </c>
      <c r="L130" s="52"/>
      <c r="M130" s="52"/>
      <c r="N130" s="52"/>
      <c r="O130" s="117" t="e">
        <f t="shared" si="30"/>
        <v>#DIV/0!</v>
      </c>
      <c r="P130" s="52"/>
      <c r="Q130" s="52"/>
      <c r="R130" s="52"/>
      <c r="S130" s="117" t="e">
        <f t="shared" si="31"/>
        <v>#DIV/0!</v>
      </c>
      <c r="T130" s="52"/>
      <c r="U130" s="52"/>
      <c r="V130" s="52"/>
      <c r="W130" s="117" t="e">
        <f t="shared" si="32"/>
        <v>#DIV/0!</v>
      </c>
      <c r="X130" s="127">
        <f>AVERAGE(X128,X122)</f>
        <v>7.4041666666666668</v>
      </c>
      <c r="Y130" s="127">
        <f>AVERAGE(Y128,Y122)</f>
        <v>70</v>
      </c>
    </row>
    <row r="131" spans="1:25" x14ac:dyDescent="0.35">
      <c r="A131" s="95"/>
      <c r="B131" s="97"/>
      <c r="C131" s="21" t="s">
        <v>24</v>
      </c>
      <c r="D131" s="8"/>
      <c r="E131" s="8"/>
      <c r="F131" s="129"/>
      <c r="G131" s="57" t="s">
        <v>169</v>
      </c>
      <c r="H131" s="15"/>
      <c r="I131" s="37"/>
      <c r="J131" s="37"/>
      <c r="K131" s="117" t="e">
        <f t="shared" si="29"/>
        <v>#DIV/0!</v>
      </c>
      <c r="L131" s="52"/>
      <c r="M131" s="52"/>
      <c r="N131" s="52"/>
      <c r="O131" s="117" t="e">
        <f t="shared" si="30"/>
        <v>#DIV/0!</v>
      </c>
      <c r="P131" s="52"/>
      <c r="Q131" s="52"/>
      <c r="R131" s="52"/>
      <c r="S131" s="117" t="e">
        <f t="shared" si="31"/>
        <v>#DIV/0!</v>
      </c>
      <c r="T131" s="52"/>
      <c r="U131" s="52"/>
      <c r="V131" s="52"/>
      <c r="W131" s="117" t="e">
        <f t="shared" si="32"/>
        <v>#DIV/0!</v>
      </c>
      <c r="X131" s="119">
        <f>AVERAGE(X123,X120)</f>
        <v>8.6153846153846168</v>
      </c>
      <c r="Y131" s="119">
        <f>AVERAGE(Y123,Y120)</f>
        <v>88.461538461538453</v>
      </c>
    </row>
    <row r="132" spans="1:25" x14ac:dyDescent="0.35">
      <c r="A132" s="95"/>
      <c r="B132" s="97"/>
      <c r="C132" s="88" t="s">
        <v>27</v>
      </c>
      <c r="D132" s="8"/>
      <c r="E132" s="8"/>
      <c r="F132" s="129"/>
      <c r="G132" s="57" t="s">
        <v>169</v>
      </c>
      <c r="H132" s="15"/>
      <c r="I132" s="37"/>
      <c r="J132" s="37"/>
      <c r="K132" s="117"/>
      <c r="L132" s="52"/>
      <c r="M132" s="52"/>
      <c r="N132" s="52"/>
      <c r="O132" s="117"/>
      <c r="P132" s="52"/>
      <c r="Q132" s="52"/>
      <c r="R132" s="52"/>
      <c r="S132" s="117"/>
      <c r="T132" s="52"/>
      <c r="U132" s="52"/>
      <c r="V132" s="52"/>
      <c r="W132" s="117"/>
      <c r="X132" s="119">
        <f>AVERAGE(X125,X121)</f>
        <v>8.115384615384615</v>
      </c>
      <c r="Y132" s="119">
        <f>AVERAGE(Y125,Y121)</f>
        <v>88.141025641025635</v>
      </c>
    </row>
    <row r="133" spans="1:25" x14ac:dyDescent="0.35">
      <c r="A133" s="95"/>
      <c r="B133" s="97"/>
      <c r="C133" s="88" t="s">
        <v>29</v>
      </c>
      <c r="D133" s="8"/>
      <c r="E133" s="8"/>
      <c r="F133" s="129"/>
      <c r="G133" s="57" t="s">
        <v>169</v>
      </c>
      <c r="H133" s="15"/>
      <c r="I133" s="37"/>
      <c r="J133" s="37"/>
      <c r="K133" s="117"/>
      <c r="L133" s="52"/>
      <c r="M133" s="52"/>
      <c r="N133" s="52"/>
      <c r="O133" s="117"/>
      <c r="P133" s="52"/>
      <c r="Q133" s="52"/>
      <c r="R133" s="52"/>
      <c r="S133" s="117"/>
      <c r="T133" s="52"/>
      <c r="U133" s="52"/>
      <c r="V133" s="52"/>
      <c r="W133" s="117"/>
      <c r="X133" s="119">
        <f>AVERAGE(X126,X122)</f>
        <v>5.9250000000000007</v>
      </c>
      <c r="Y133" s="119">
        <f>AVERAGE(Y126,Y122)</f>
        <v>40.833333333333329</v>
      </c>
    </row>
    <row r="134" spans="1:25" x14ac:dyDescent="0.35">
      <c r="A134" s="35"/>
      <c r="B134" s="41"/>
      <c r="C134" s="15"/>
      <c r="D134" s="15"/>
      <c r="E134" s="15"/>
      <c r="F134" s="94"/>
      <c r="G134" s="41"/>
      <c r="H134" s="20"/>
      <c r="I134" s="31"/>
      <c r="J134" s="31"/>
      <c r="K134" s="117" t="e">
        <f>SUM(H134:J134)*100/F134</f>
        <v>#DIV/0!</v>
      </c>
      <c r="L134" s="31"/>
      <c r="M134" s="31"/>
      <c r="N134" s="31"/>
      <c r="O134" s="117" t="e">
        <f>SUM(L134:N134)*100/F134</f>
        <v>#DIV/0!</v>
      </c>
      <c r="P134" s="31"/>
      <c r="Q134" s="31"/>
      <c r="R134" s="31"/>
      <c r="S134" s="117" t="e">
        <f>SUM(P134:R134)*100/F134</f>
        <v>#DIV/0!</v>
      </c>
      <c r="T134" s="31"/>
      <c r="U134" s="31"/>
      <c r="V134" s="31"/>
      <c r="W134" s="117" t="e">
        <f>SUM(T134:V134)*100/F134</f>
        <v>#DIV/0!</v>
      </c>
      <c r="X134" s="123">
        <f>X133-X132</f>
        <v>-2.1903846153846143</v>
      </c>
      <c r="Y134" s="123">
        <f>Y133-Y132</f>
        <v>-47.307692307692307</v>
      </c>
    </row>
    <row r="135" spans="1:25" ht="31.5" customHeight="1" x14ac:dyDescent="0.35">
      <c r="A135" s="95"/>
      <c r="B135" s="18" t="s">
        <v>88</v>
      </c>
      <c r="C135" s="19" t="s">
        <v>31</v>
      </c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117" t="e">
        <f>SUM(L135:N135)*100/F135</f>
        <v>#DIV/0!</v>
      </c>
      <c r="P135" s="97"/>
      <c r="Q135" s="97"/>
      <c r="R135" s="97"/>
      <c r="S135" s="97"/>
      <c r="T135" s="97"/>
      <c r="U135" s="97"/>
      <c r="V135" s="97"/>
      <c r="W135" s="117" t="e">
        <f>SUM(T135:V135)*100/F135</f>
        <v>#DIV/0!</v>
      </c>
      <c r="X135" s="56">
        <f>AVERAGE(X130,X113,X53)</f>
        <v>8.1773968396271446</v>
      </c>
      <c r="Y135" s="56">
        <f>AVERAGE(Y130,Y113,Y53)</f>
        <v>81.730922135629555</v>
      </c>
    </row>
    <row r="136" spans="1:25" ht="29" x14ac:dyDescent="0.35">
      <c r="A136" s="95"/>
      <c r="B136" s="84" t="s">
        <v>88</v>
      </c>
      <c r="C136" s="21" t="s">
        <v>31</v>
      </c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58">
        <f>AVERAGE(X131,X114,X54)</f>
        <v>8.1101884131632413</v>
      </c>
      <c r="Y136" s="58">
        <f>AVERAGE(Y131,Y114,Y54)</f>
        <v>76.630850969523735</v>
      </c>
    </row>
    <row r="137" spans="1:25" ht="29" x14ac:dyDescent="0.35">
      <c r="A137" s="95"/>
      <c r="B137" s="84" t="s">
        <v>88</v>
      </c>
      <c r="C137" s="21" t="s">
        <v>27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58">
        <f>AVERAGE(X55,X115,X132)</f>
        <v>7.1773647675346615</v>
      </c>
      <c r="Y137" s="58">
        <f>AVERAGE(Y55,Y115,Y132)</f>
        <v>72.261639326856709</v>
      </c>
    </row>
    <row r="138" spans="1:25" ht="29" x14ac:dyDescent="0.35">
      <c r="A138" s="95"/>
      <c r="B138" s="84" t="s">
        <v>88</v>
      </c>
      <c r="C138" s="21" t="s">
        <v>29</v>
      </c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58">
        <f>AVERAGE(X56,X116,X133)</f>
        <v>6.2730459792372564</v>
      </c>
      <c r="Y138" s="58">
        <f>AVERAGE(Y56,Y116,Y133)</f>
        <v>56.370656556616971</v>
      </c>
    </row>
    <row r="139" spans="1:25" x14ac:dyDescent="0.35">
      <c r="A139" s="95"/>
      <c r="B139" s="98" t="s">
        <v>89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60">
        <f>X138-X137</f>
        <v>-0.90431878829740509</v>
      </c>
      <c r="Y139" s="60">
        <f>Y138-Y137</f>
        <v>-15.890982770239738</v>
      </c>
    </row>
  </sheetData>
  <mergeCells count="27">
    <mergeCell ref="Y10:Y11"/>
    <mergeCell ref="H10:J10"/>
    <mergeCell ref="L10:N10"/>
    <mergeCell ref="P10:R10"/>
    <mergeCell ref="T10:V10"/>
    <mergeCell ref="X10:X11"/>
    <mergeCell ref="A6:Y6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H9:K9"/>
    <mergeCell ref="L9:O9"/>
    <mergeCell ref="P9:S9"/>
    <mergeCell ref="T9:W9"/>
    <mergeCell ref="X9:Y9"/>
    <mergeCell ref="X1:Y1"/>
    <mergeCell ref="A2:Y2"/>
    <mergeCell ref="A3:Y3"/>
    <mergeCell ref="A4:Y4"/>
    <mergeCell ref="A5:Y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topLeftCell="A7" zoomScale="87" zoomScaleNormal="87" workbookViewId="0">
      <selection activeCell="A2" sqref="A2:Y2"/>
    </sheetView>
  </sheetViews>
  <sheetFormatPr defaultColWidth="8.54296875" defaultRowHeight="14.5" x14ac:dyDescent="0.35"/>
  <cols>
    <col min="1" max="1" width="5.453125" customWidth="1"/>
    <col min="2" max="2" width="22.453125" customWidth="1"/>
    <col min="3" max="3" width="11.81640625" customWidth="1"/>
    <col min="4" max="4" width="6.453125" customWidth="1"/>
    <col min="5" max="5" width="6.54296875" customWidth="1"/>
    <col min="6" max="6" width="6" customWidth="1"/>
    <col min="7" max="7" width="13.81640625" customWidth="1"/>
    <col min="8" max="8" width="4.7265625" customWidth="1"/>
    <col min="9" max="9" width="4.26953125" customWidth="1"/>
    <col min="10" max="10" width="4.81640625" customWidth="1"/>
    <col min="11" max="11" width="6.7265625" customWidth="1"/>
    <col min="12" max="12" width="4.81640625" customWidth="1"/>
    <col min="13" max="13" width="4.7265625" customWidth="1"/>
    <col min="14" max="14" width="4.26953125" customWidth="1"/>
    <col min="15" max="15" width="7" customWidth="1"/>
    <col min="16" max="16" width="4.7265625" customWidth="1"/>
    <col min="17" max="17" width="4.54296875" customWidth="1"/>
    <col min="18" max="18" width="4.81640625" customWidth="1"/>
    <col min="19" max="19" width="7.7265625" customWidth="1"/>
    <col min="20" max="20" width="5.26953125" customWidth="1"/>
    <col min="21" max="21" width="4.81640625" customWidth="1"/>
    <col min="22" max="22" width="4.1796875" customWidth="1"/>
    <col min="23" max="23" width="7.54296875" customWidth="1"/>
    <col min="24" max="24" width="10.26953125" customWidth="1"/>
    <col min="25" max="25" width="9.26953125" customWidth="1"/>
  </cols>
  <sheetData>
    <row r="1" spans="1:25" x14ac:dyDescent="0.35">
      <c r="X1" s="172" t="s">
        <v>170</v>
      </c>
      <c r="Y1" s="172"/>
    </row>
    <row r="2" spans="1:25" x14ac:dyDescent="0.35">
      <c r="A2" s="173" t="s">
        <v>211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5" x14ac:dyDescent="0.3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1:25" ht="15" customHeight="1" x14ac:dyDescent="0.35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5" ht="15" customHeight="1" x14ac:dyDescent="0.35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ht="33.75" customHeight="1" x14ac:dyDescent="0.35">
      <c r="A6" s="180" t="s">
        <v>171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</row>
    <row r="7" spans="1:25" ht="18.75" customHeight="1" x14ac:dyDescent="0.35">
      <c r="A7" s="181" t="s">
        <v>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</row>
    <row r="8" spans="1:25" ht="15" customHeight="1" x14ac:dyDescent="0.35">
      <c r="A8" s="177" t="s">
        <v>6</v>
      </c>
      <c r="B8" s="177" t="s">
        <v>7</v>
      </c>
      <c r="C8" s="177" t="s">
        <v>8</v>
      </c>
      <c r="D8" s="178" t="s">
        <v>9</v>
      </c>
      <c r="E8" s="177" t="s">
        <v>172</v>
      </c>
      <c r="F8" s="179" t="s">
        <v>93</v>
      </c>
      <c r="G8" s="177" t="s">
        <v>12</v>
      </c>
      <c r="H8" s="178" t="s">
        <v>13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 t="s">
        <v>14</v>
      </c>
      <c r="Y8" s="178"/>
    </row>
    <row r="9" spans="1:25" x14ac:dyDescent="0.35">
      <c r="A9" s="177"/>
      <c r="B9" s="177"/>
      <c r="C9" s="177"/>
      <c r="D9" s="178"/>
      <c r="E9" s="177"/>
      <c r="F9" s="179"/>
      <c r="G9" s="177"/>
      <c r="H9" s="178" t="s">
        <v>15</v>
      </c>
      <c r="I9" s="178"/>
      <c r="J9" s="178"/>
      <c r="K9" s="178"/>
      <c r="L9" s="178" t="s">
        <v>16</v>
      </c>
      <c r="M9" s="178"/>
      <c r="N9" s="178"/>
      <c r="O9" s="178"/>
      <c r="P9" s="178" t="s">
        <v>17</v>
      </c>
      <c r="Q9" s="178"/>
      <c r="R9" s="178"/>
      <c r="S9" s="178"/>
      <c r="T9" s="178" t="s">
        <v>18</v>
      </c>
      <c r="U9" s="178"/>
      <c r="V9" s="178"/>
      <c r="W9" s="178"/>
      <c r="X9" s="177"/>
      <c r="Y9" s="177"/>
    </row>
    <row r="10" spans="1:25" ht="15" customHeight="1" x14ac:dyDescent="0.35">
      <c r="A10" s="177"/>
      <c r="B10" s="177"/>
      <c r="C10" s="177"/>
      <c r="D10" s="178"/>
      <c r="E10" s="177"/>
      <c r="F10" s="179"/>
      <c r="G10" s="177"/>
      <c r="H10" s="177" t="s">
        <v>19</v>
      </c>
      <c r="I10" s="177"/>
      <c r="J10" s="177"/>
      <c r="K10" s="4"/>
      <c r="L10" s="177" t="s">
        <v>19</v>
      </c>
      <c r="M10" s="177"/>
      <c r="N10" s="177"/>
      <c r="O10" s="4"/>
      <c r="P10" s="177" t="s">
        <v>19</v>
      </c>
      <c r="Q10" s="177"/>
      <c r="R10" s="177"/>
      <c r="S10" s="4"/>
      <c r="T10" s="177" t="s">
        <v>19</v>
      </c>
      <c r="U10" s="177"/>
      <c r="V10" s="177"/>
      <c r="W10" s="4"/>
      <c r="X10" s="177" t="s">
        <v>20</v>
      </c>
      <c r="Y10" s="182" t="s">
        <v>21</v>
      </c>
    </row>
    <row r="11" spans="1:25" x14ac:dyDescent="0.35">
      <c r="A11" s="177"/>
      <c r="B11" s="177"/>
      <c r="C11" s="177"/>
      <c r="D11" s="178"/>
      <c r="E11" s="177"/>
      <c r="F11" s="179"/>
      <c r="G11" s="177"/>
      <c r="H11" s="3">
        <v>1</v>
      </c>
      <c r="I11" s="3">
        <v>2</v>
      </c>
      <c r="J11" s="4">
        <v>3</v>
      </c>
      <c r="K11" s="4" t="s">
        <v>22</v>
      </c>
      <c r="L11" s="3">
        <v>4</v>
      </c>
      <c r="M11" s="3">
        <v>5</v>
      </c>
      <c r="N11" s="4">
        <v>6</v>
      </c>
      <c r="O11" s="4" t="s">
        <v>22</v>
      </c>
      <c r="P11" s="3">
        <v>7</v>
      </c>
      <c r="Q11" s="3">
        <v>8</v>
      </c>
      <c r="R11" s="4">
        <v>9</v>
      </c>
      <c r="S11" s="4" t="s">
        <v>22</v>
      </c>
      <c r="T11" s="3">
        <v>10</v>
      </c>
      <c r="U11" s="3">
        <v>11</v>
      </c>
      <c r="V11" s="4">
        <v>12</v>
      </c>
      <c r="W11" s="4" t="s">
        <v>22</v>
      </c>
      <c r="X11" s="177"/>
      <c r="Y11" s="182"/>
    </row>
    <row r="12" spans="1:25" x14ac:dyDescent="0.35">
      <c r="A12" s="3"/>
      <c r="B12" s="3" t="s">
        <v>173</v>
      </c>
      <c r="C12" s="3" t="s">
        <v>29</v>
      </c>
      <c r="D12" s="4">
        <v>5</v>
      </c>
      <c r="E12" s="3">
        <v>23</v>
      </c>
      <c r="F12" s="5">
        <v>23</v>
      </c>
      <c r="G12" s="3" t="s">
        <v>174</v>
      </c>
      <c r="H12" s="3"/>
      <c r="I12" s="3"/>
      <c r="J12" s="4">
        <v>2</v>
      </c>
      <c r="K12" s="4"/>
      <c r="L12" s="3">
        <v>5</v>
      </c>
      <c r="M12" s="3">
        <v>3</v>
      </c>
      <c r="N12" s="4"/>
      <c r="O12" s="4"/>
      <c r="P12" s="3">
        <v>4</v>
      </c>
      <c r="Q12" s="3">
        <v>2</v>
      </c>
      <c r="R12" s="4">
        <v>4</v>
      </c>
      <c r="S12" s="4"/>
      <c r="T12" s="3">
        <v>3</v>
      </c>
      <c r="U12" s="3"/>
      <c r="V12" s="4"/>
      <c r="W12" s="4"/>
      <c r="X12" s="119">
        <f>((H12*1)+(I12*2)+(J12*3)+(L12*4)+(M12*5)+(N12*6)+(P12*7)+(Q12*8)+(R12*9)+(T12*10)+(U12*11)+(V12*12))/F12</f>
        <v>6.5652173913043477</v>
      </c>
      <c r="Y12" s="69">
        <v>56.5</v>
      </c>
    </row>
    <row r="13" spans="1:25" x14ac:dyDescent="0.35">
      <c r="A13" s="3"/>
      <c r="B13" s="3"/>
      <c r="C13" s="3"/>
      <c r="D13" s="4"/>
      <c r="E13" s="3"/>
      <c r="F13" s="5"/>
      <c r="G13" s="3"/>
      <c r="H13" s="3"/>
      <c r="I13" s="3"/>
      <c r="J13" s="4"/>
      <c r="K13" s="4"/>
      <c r="L13" s="3"/>
      <c r="M13" s="3"/>
      <c r="N13" s="4"/>
      <c r="O13" s="4"/>
      <c r="P13" s="3"/>
      <c r="Q13" s="3"/>
      <c r="R13" s="4"/>
      <c r="S13" s="4"/>
      <c r="T13" s="3"/>
      <c r="U13" s="3"/>
      <c r="V13" s="4"/>
      <c r="W13" s="4"/>
      <c r="X13" s="119"/>
      <c r="Y13" s="69"/>
    </row>
    <row r="14" spans="1:25" x14ac:dyDescent="0.35">
      <c r="A14" s="9"/>
      <c r="B14" s="6" t="s">
        <v>43</v>
      </c>
      <c r="C14" s="7" t="s">
        <v>27</v>
      </c>
      <c r="D14" s="8" t="s">
        <v>175</v>
      </c>
      <c r="E14" s="9">
        <v>13</v>
      </c>
      <c r="F14" s="130">
        <f>H14+I14+J14+L14+M14+N14+P14+Q14+R14+T14+U14+V14</f>
        <v>13</v>
      </c>
      <c r="G14" s="18" t="s">
        <v>174</v>
      </c>
      <c r="H14" s="9"/>
      <c r="I14" s="9"/>
      <c r="J14" s="8"/>
      <c r="K14" s="131">
        <f>SUM(H14:J14)*100/F14</f>
        <v>0</v>
      </c>
      <c r="L14" s="9"/>
      <c r="M14" s="9">
        <v>1</v>
      </c>
      <c r="N14" s="8"/>
      <c r="O14" s="131">
        <f t="shared" ref="O14:O45" si="0">SUM(L14:N14)*100/F14</f>
        <v>7.6923076923076925</v>
      </c>
      <c r="P14" s="9"/>
      <c r="Q14" s="9">
        <v>4</v>
      </c>
      <c r="R14" s="8">
        <v>4</v>
      </c>
      <c r="S14" s="131">
        <f t="shared" ref="S14:S45" si="1">SUM(P14:R14)*100/F14</f>
        <v>61.53846153846154</v>
      </c>
      <c r="T14" s="9">
        <v>4</v>
      </c>
      <c r="U14" s="9"/>
      <c r="V14" s="8"/>
      <c r="W14" s="131">
        <f t="shared" ref="W14:W45" si="2">SUM(T14:V14)*100/F14</f>
        <v>30.76923076923077</v>
      </c>
      <c r="X14" s="119">
        <f>((H14*1)+(I14*2)+(J14*3)+(L14*4)+(M14*5)+(N14*6)+(P14*7)+(Q14*8)+(R14*9)+(T14*10)+(U14*11)+(V14*12))/F14</f>
        <v>8.6923076923076916</v>
      </c>
      <c r="Y14" s="69">
        <f>S14+W14</f>
        <v>92.307692307692307</v>
      </c>
    </row>
    <row r="15" spans="1:25" x14ac:dyDescent="0.35">
      <c r="A15" s="9"/>
      <c r="B15" s="6" t="s">
        <v>173</v>
      </c>
      <c r="C15" s="7" t="s">
        <v>29</v>
      </c>
      <c r="D15" s="8" t="s">
        <v>36</v>
      </c>
      <c r="E15" s="9">
        <v>13</v>
      </c>
      <c r="F15" s="130">
        <v>13</v>
      </c>
      <c r="G15" s="18" t="s">
        <v>174</v>
      </c>
      <c r="H15" s="9"/>
      <c r="I15" s="9"/>
      <c r="J15" s="8"/>
      <c r="K15" s="131"/>
      <c r="L15" s="9"/>
      <c r="M15" s="9">
        <v>1</v>
      </c>
      <c r="N15" s="8"/>
      <c r="O15" s="131">
        <f t="shared" si="0"/>
        <v>7.6923076923076925</v>
      </c>
      <c r="P15" s="9">
        <v>2</v>
      </c>
      <c r="Q15" s="9">
        <v>3</v>
      </c>
      <c r="R15" s="8">
        <v>3</v>
      </c>
      <c r="S15" s="131">
        <f t="shared" si="1"/>
        <v>61.53846153846154</v>
      </c>
      <c r="T15" s="9">
        <v>2</v>
      </c>
      <c r="U15" s="9">
        <v>2</v>
      </c>
      <c r="V15" s="8"/>
      <c r="W15" s="131">
        <f t="shared" si="2"/>
        <v>30.76923076923077</v>
      </c>
      <c r="X15" s="119">
        <f>((H15*1)+(I15*2)+(J15*3)+(L15*4)+(M15*5)+(N15*6)+(P15*7)+(Q15*8)+(R15*9)+(T15*10)+(U15*11)+(V15*12))/F15</f>
        <v>8.615384615384615</v>
      </c>
      <c r="Y15" s="69">
        <f>S15+W15</f>
        <v>92.307692307692307</v>
      </c>
    </row>
    <row r="16" spans="1:25" x14ac:dyDescent="0.35">
      <c r="A16" s="35"/>
      <c r="B16" s="41"/>
      <c r="C16" s="15"/>
      <c r="D16" s="15"/>
      <c r="E16" s="15"/>
      <c r="F16" s="94"/>
      <c r="G16" s="41"/>
      <c r="H16" s="20"/>
      <c r="I16" s="31"/>
      <c r="J16" s="31"/>
      <c r="K16" s="117" t="e">
        <f>SUM(H16:J16)*100/F16</f>
        <v>#DIV/0!</v>
      </c>
      <c r="L16" s="31"/>
      <c r="M16" s="31"/>
      <c r="N16" s="31"/>
      <c r="O16" s="117" t="e">
        <f t="shared" si="0"/>
        <v>#DIV/0!</v>
      </c>
      <c r="P16" s="31"/>
      <c r="Q16" s="31"/>
      <c r="R16" s="31"/>
      <c r="S16" s="117" t="e">
        <f t="shared" si="1"/>
        <v>#DIV/0!</v>
      </c>
      <c r="T16" s="31"/>
      <c r="U16" s="31"/>
      <c r="V16" s="31"/>
      <c r="W16" s="117" t="e">
        <f t="shared" si="2"/>
        <v>#DIV/0!</v>
      </c>
      <c r="X16" s="123">
        <f>X15-X14</f>
        <v>-7.692307692307665E-2</v>
      </c>
      <c r="Y16" s="123">
        <f>Y15-Y14</f>
        <v>0</v>
      </c>
    </row>
    <row r="17" spans="1:25" x14ac:dyDescent="0.35">
      <c r="A17" s="9"/>
      <c r="B17" s="6" t="s">
        <v>43</v>
      </c>
      <c r="C17" s="7" t="s">
        <v>24</v>
      </c>
      <c r="D17" s="8" t="s">
        <v>176</v>
      </c>
      <c r="E17" s="9"/>
      <c r="F17" s="130">
        <f>H17+I17+J17+L17+M17+N17+P17+Q17+R17+T17+U17+V17</f>
        <v>15</v>
      </c>
      <c r="G17" s="18" t="s">
        <v>174</v>
      </c>
      <c r="H17" s="9"/>
      <c r="I17" s="9"/>
      <c r="J17" s="8"/>
      <c r="K17" s="131">
        <f>SUM(H17:J17)*100/F17</f>
        <v>0</v>
      </c>
      <c r="L17" s="9"/>
      <c r="M17" s="9">
        <v>1</v>
      </c>
      <c r="N17" s="8">
        <v>1</v>
      </c>
      <c r="O17" s="131">
        <f t="shared" si="0"/>
        <v>13.333333333333334</v>
      </c>
      <c r="P17" s="9">
        <v>5</v>
      </c>
      <c r="Q17" s="9">
        <v>4</v>
      </c>
      <c r="R17" s="8">
        <v>1</v>
      </c>
      <c r="S17" s="131">
        <f t="shared" si="1"/>
        <v>66.666666666666671</v>
      </c>
      <c r="T17" s="9">
        <v>3</v>
      </c>
      <c r="U17" s="9"/>
      <c r="V17" s="8"/>
      <c r="W17" s="131">
        <f t="shared" si="2"/>
        <v>20</v>
      </c>
      <c r="X17" s="119">
        <f>((H17*1)+(I17*2)+(J17*3)+(L17*4)+(M17*5)+(N17*6)+(P17*7)+(Q17*8)+(R17*9)+(T17*10)+(U17*11)+(V17*12))/F17</f>
        <v>7.8</v>
      </c>
      <c r="Y17" s="69">
        <f>S17+W17</f>
        <v>86.666666666666671</v>
      </c>
    </row>
    <row r="18" spans="1:25" x14ac:dyDescent="0.35">
      <c r="A18" s="9"/>
      <c r="B18" s="6" t="s">
        <v>173</v>
      </c>
      <c r="C18" s="7" t="s">
        <v>29</v>
      </c>
      <c r="D18" s="8" t="s">
        <v>41</v>
      </c>
      <c r="E18" s="9">
        <v>15</v>
      </c>
      <c r="F18" s="130">
        <v>15</v>
      </c>
      <c r="G18" s="18" t="s">
        <v>174</v>
      </c>
      <c r="H18" s="9"/>
      <c r="I18" s="9"/>
      <c r="J18" s="8"/>
      <c r="K18" s="131"/>
      <c r="L18" s="9"/>
      <c r="M18" s="9">
        <v>2</v>
      </c>
      <c r="N18" s="8">
        <v>1</v>
      </c>
      <c r="O18" s="131">
        <f t="shared" si="0"/>
        <v>20</v>
      </c>
      <c r="P18" s="9">
        <v>2</v>
      </c>
      <c r="Q18" s="9">
        <v>5</v>
      </c>
      <c r="R18" s="8">
        <v>2</v>
      </c>
      <c r="S18" s="131">
        <f t="shared" si="1"/>
        <v>60</v>
      </c>
      <c r="T18" s="9">
        <v>1</v>
      </c>
      <c r="U18" s="9">
        <v>2</v>
      </c>
      <c r="V18" s="8"/>
      <c r="W18" s="131">
        <f t="shared" si="2"/>
        <v>20</v>
      </c>
      <c r="X18" s="119">
        <f>((H18*1)+(I18*2)+(J18*3)+(L18*4)+(M18*5)+(N18*6)+(P18*7)+(Q18*8)+(R18*9)+(T18*10)+(U18*11)+(V18*12))/F18</f>
        <v>8</v>
      </c>
      <c r="Y18" s="69">
        <f>S18+W18</f>
        <v>80</v>
      </c>
    </row>
    <row r="19" spans="1:25" x14ac:dyDescent="0.35">
      <c r="A19" s="35"/>
      <c r="B19" s="41"/>
      <c r="C19" s="15"/>
      <c r="D19" s="15"/>
      <c r="E19" s="15"/>
      <c r="F19" s="94"/>
      <c r="G19" s="41"/>
      <c r="H19" s="20"/>
      <c r="I19" s="31"/>
      <c r="J19" s="31"/>
      <c r="K19" s="117" t="e">
        <f>SUM(H19:J19)*100/F19</f>
        <v>#DIV/0!</v>
      </c>
      <c r="L19" s="31"/>
      <c r="M19" s="31"/>
      <c r="N19" s="31"/>
      <c r="O19" s="117" t="e">
        <f t="shared" si="0"/>
        <v>#DIV/0!</v>
      </c>
      <c r="P19" s="31"/>
      <c r="Q19" s="31"/>
      <c r="R19" s="31"/>
      <c r="S19" s="117" t="e">
        <f t="shared" si="1"/>
        <v>#DIV/0!</v>
      </c>
      <c r="T19" s="31"/>
      <c r="U19" s="31"/>
      <c r="V19" s="31"/>
      <c r="W19" s="117" t="e">
        <f t="shared" si="2"/>
        <v>#DIV/0!</v>
      </c>
      <c r="X19" s="123">
        <f>X18-X17</f>
        <v>0.20000000000000018</v>
      </c>
      <c r="Y19" s="123">
        <f>Y18-Y17</f>
        <v>-6.6666666666666714</v>
      </c>
    </row>
    <row r="20" spans="1:25" x14ac:dyDescent="0.35">
      <c r="A20" s="95"/>
      <c r="B20" s="95" t="s">
        <v>177</v>
      </c>
      <c r="C20" s="95" t="s">
        <v>24</v>
      </c>
      <c r="D20" s="95">
        <v>5</v>
      </c>
      <c r="E20" s="95">
        <v>20</v>
      </c>
      <c r="F20" s="130">
        <f>H20+I20+J20+L20+M20+N20+P20+Q20+R20+T20+U20+V20</f>
        <v>20</v>
      </c>
      <c r="G20" s="95" t="s">
        <v>174</v>
      </c>
      <c r="H20" s="95"/>
      <c r="I20" s="95"/>
      <c r="J20" s="95"/>
      <c r="K20" s="131">
        <f>SUM(H20:J20)*100/F20</f>
        <v>0</v>
      </c>
      <c r="L20" s="95"/>
      <c r="M20" s="95"/>
      <c r="N20" s="95">
        <v>2</v>
      </c>
      <c r="O20" s="131">
        <f t="shared" si="0"/>
        <v>10</v>
      </c>
      <c r="P20" s="95">
        <v>2</v>
      </c>
      <c r="Q20" s="95">
        <v>4</v>
      </c>
      <c r="R20" s="95">
        <v>2</v>
      </c>
      <c r="S20" s="131">
        <f t="shared" si="1"/>
        <v>40</v>
      </c>
      <c r="T20" s="95">
        <v>9</v>
      </c>
      <c r="U20" s="95">
        <v>1</v>
      </c>
      <c r="V20" s="95"/>
      <c r="W20" s="131">
        <f t="shared" si="2"/>
        <v>50</v>
      </c>
      <c r="X20" s="119">
        <f>((H20*1)+(I20*2)+(J20*3)+(L20*4)+(M20*5)+(N20*6)+(P20*7)+(Q20*8)+(R20*9)+(T20*10)+(U20*11)+(V20*12))/F20</f>
        <v>8.85</v>
      </c>
      <c r="Y20" s="69">
        <f>S20+W20</f>
        <v>90</v>
      </c>
    </row>
    <row r="21" spans="1:25" x14ac:dyDescent="0.35">
      <c r="A21" s="95"/>
      <c r="B21" s="95" t="s">
        <v>43</v>
      </c>
      <c r="C21" s="132" t="s">
        <v>27</v>
      </c>
      <c r="D21" s="95">
        <v>6</v>
      </c>
      <c r="E21" s="95">
        <v>20</v>
      </c>
      <c r="F21" s="130">
        <f>H21+I21+J21+L21+M21+N21+P21+Q21+R21+T21+U21+V21</f>
        <v>20</v>
      </c>
      <c r="G21" s="95" t="s">
        <v>174</v>
      </c>
      <c r="H21" s="95"/>
      <c r="I21" s="95"/>
      <c r="J21" s="95"/>
      <c r="K21" s="131">
        <f>SUM(H21:J21)*100/F21</f>
        <v>0</v>
      </c>
      <c r="L21" s="95">
        <v>1</v>
      </c>
      <c r="M21" s="95"/>
      <c r="N21" s="95">
        <v>1</v>
      </c>
      <c r="O21" s="131">
        <f t="shared" si="0"/>
        <v>10</v>
      </c>
      <c r="P21" s="95">
        <v>5</v>
      </c>
      <c r="Q21" s="95">
        <v>1</v>
      </c>
      <c r="R21" s="95">
        <v>2</v>
      </c>
      <c r="S21" s="131">
        <f t="shared" si="1"/>
        <v>40</v>
      </c>
      <c r="T21" s="95">
        <v>9</v>
      </c>
      <c r="U21" s="95">
        <v>1</v>
      </c>
      <c r="V21" s="95"/>
      <c r="W21" s="131">
        <f t="shared" si="2"/>
        <v>50</v>
      </c>
      <c r="X21" s="119">
        <f>((H21*1)+(I21*2)+(J21*3)+(L21*4)+(M21*5)+(N21*6)+(P21*7)+(Q21*8)+(R21*9)+(T21*10)+(U21*11)+(V21*12))/F21</f>
        <v>8.6</v>
      </c>
      <c r="Y21" s="69">
        <f>S21+W21</f>
        <v>90</v>
      </c>
    </row>
    <row r="22" spans="1:25" x14ac:dyDescent="0.35">
      <c r="A22" s="95"/>
      <c r="B22" s="95" t="s">
        <v>173</v>
      </c>
      <c r="C22" s="132" t="s">
        <v>29</v>
      </c>
      <c r="D22" s="95">
        <v>7</v>
      </c>
      <c r="E22" s="95">
        <v>19</v>
      </c>
      <c r="F22" s="130">
        <v>19</v>
      </c>
      <c r="G22" s="95" t="s">
        <v>174</v>
      </c>
      <c r="H22" s="95"/>
      <c r="I22" s="95"/>
      <c r="J22" s="95"/>
      <c r="K22" s="131"/>
      <c r="L22" s="95"/>
      <c r="M22" s="95">
        <v>2</v>
      </c>
      <c r="N22" s="95">
        <v>1</v>
      </c>
      <c r="O22" s="131">
        <f t="shared" si="0"/>
        <v>15.789473684210526</v>
      </c>
      <c r="P22" s="95">
        <v>6</v>
      </c>
      <c r="Q22" s="95">
        <v>2</v>
      </c>
      <c r="R22" s="95">
        <v>5</v>
      </c>
      <c r="S22" s="131">
        <f t="shared" si="1"/>
        <v>68.421052631578945</v>
      </c>
      <c r="T22" s="95">
        <v>3</v>
      </c>
      <c r="U22" s="95"/>
      <c r="V22" s="95"/>
      <c r="W22" s="131">
        <f t="shared" si="2"/>
        <v>15.789473684210526</v>
      </c>
      <c r="X22" s="119">
        <f>((H22*1)+(I22*2)+(J22*3)+(L22*4)+(M22*5)+(N22*6)+(P22*7)+(Q22*8)+(R22*9)+(T22*10)+(U22*11)+(V22*12))/F22</f>
        <v>7.8421052631578947</v>
      </c>
      <c r="Y22" s="69">
        <f>S22+W22</f>
        <v>84.210526315789465</v>
      </c>
    </row>
    <row r="23" spans="1:25" x14ac:dyDescent="0.35">
      <c r="A23" s="35"/>
      <c r="B23" s="41"/>
      <c r="C23" s="15"/>
      <c r="D23" s="15"/>
      <c r="E23" s="15"/>
      <c r="F23" s="94"/>
      <c r="G23" s="41"/>
      <c r="H23" s="20"/>
      <c r="I23" s="31"/>
      <c r="J23" s="31"/>
      <c r="K23" s="117" t="e">
        <f t="shared" ref="K23:K69" si="3">SUM(H23:J23)*100/F23</f>
        <v>#DIV/0!</v>
      </c>
      <c r="L23" s="31"/>
      <c r="M23" s="31"/>
      <c r="N23" s="31"/>
      <c r="O23" s="117" t="e">
        <f t="shared" si="0"/>
        <v>#DIV/0!</v>
      </c>
      <c r="P23" s="31"/>
      <c r="Q23" s="31"/>
      <c r="R23" s="31"/>
      <c r="S23" s="117" t="e">
        <f t="shared" si="1"/>
        <v>#DIV/0!</v>
      </c>
      <c r="T23" s="31"/>
      <c r="U23" s="31"/>
      <c r="V23" s="31"/>
      <c r="W23" s="117" t="e">
        <f t="shared" si="2"/>
        <v>#DIV/0!</v>
      </c>
      <c r="X23" s="123">
        <f>X22-X21</f>
        <v>-0.75789473684210495</v>
      </c>
      <c r="Y23" s="123">
        <f>Y22-Y21</f>
        <v>-5.7894736842105345</v>
      </c>
    </row>
    <row r="24" spans="1:25" x14ac:dyDescent="0.35">
      <c r="A24" s="9"/>
      <c r="B24" s="6" t="s">
        <v>178</v>
      </c>
      <c r="C24" s="19" t="s">
        <v>31</v>
      </c>
      <c r="D24" s="8">
        <v>5</v>
      </c>
      <c r="E24" s="8">
        <v>19</v>
      </c>
      <c r="F24" s="130">
        <f>H24+I24+J24+L24+M24+N24+P24+Q24+R24+T24+U24+V24</f>
        <v>19</v>
      </c>
      <c r="G24" s="133" t="s">
        <v>174</v>
      </c>
      <c r="H24" s="31"/>
      <c r="I24" s="31"/>
      <c r="J24" s="31"/>
      <c r="K24" s="131">
        <f t="shared" si="3"/>
        <v>0</v>
      </c>
      <c r="L24" s="31"/>
      <c r="M24" s="31"/>
      <c r="N24" s="31">
        <v>2</v>
      </c>
      <c r="O24" s="131">
        <f t="shared" si="0"/>
        <v>10.526315789473685</v>
      </c>
      <c r="P24" s="31">
        <v>2</v>
      </c>
      <c r="Q24" s="31">
        <v>2</v>
      </c>
      <c r="R24" s="31">
        <v>6</v>
      </c>
      <c r="S24" s="131">
        <f t="shared" si="1"/>
        <v>52.631578947368418</v>
      </c>
      <c r="T24" s="31">
        <v>4</v>
      </c>
      <c r="U24" s="31">
        <v>3</v>
      </c>
      <c r="V24" s="31"/>
      <c r="W24" s="131">
        <f t="shared" si="2"/>
        <v>36.842105263157897</v>
      </c>
      <c r="X24" s="118">
        <f>((H24*1)+(I24*2)+(J24*3)+(L24*4)+(M24*5)+(N24*6)+(P24*7)+(Q24*8)+(R24*9)+(T24*10)+(U24*11)+(V24*12))/F24</f>
        <v>8.8947368421052637</v>
      </c>
      <c r="Y24" s="68">
        <f>S24+W24</f>
        <v>89.473684210526315</v>
      </c>
    </row>
    <row r="25" spans="1:25" x14ac:dyDescent="0.35">
      <c r="A25" s="9"/>
      <c r="B25" s="6" t="s">
        <v>177</v>
      </c>
      <c r="C25" s="21" t="s">
        <v>24</v>
      </c>
      <c r="D25" s="8">
        <v>6</v>
      </c>
      <c r="E25" s="8">
        <v>19</v>
      </c>
      <c r="F25" s="130">
        <f>H25+I25+J25+L25+M25+N25+P25+Q25+R25+T25+U25+V25</f>
        <v>19</v>
      </c>
      <c r="G25" s="133" t="s">
        <v>174</v>
      </c>
      <c r="H25" s="31"/>
      <c r="I25" s="31"/>
      <c r="J25" s="31">
        <v>1</v>
      </c>
      <c r="K25" s="131">
        <f t="shared" si="3"/>
        <v>5.2631578947368425</v>
      </c>
      <c r="L25" s="31">
        <v>1</v>
      </c>
      <c r="M25" s="31">
        <v>3</v>
      </c>
      <c r="N25" s="31"/>
      <c r="O25" s="131">
        <f t="shared" si="0"/>
        <v>21.05263157894737</v>
      </c>
      <c r="P25" s="31">
        <v>2</v>
      </c>
      <c r="Q25" s="31">
        <v>5</v>
      </c>
      <c r="R25" s="31">
        <v>2</v>
      </c>
      <c r="S25" s="131">
        <f t="shared" si="1"/>
        <v>47.368421052631582</v>
      </c>
      <c r="T25" s="31">
        <v>5</v>
      </c>
      <c r="U25" s="31"/>
      <c r="V25" s="31"/>
      <c r="W25" s="131">
        <f t="shared" si="2"/>
        <v>26.315789473684209</v>
      </c>
      <c r="X25" s="119">
        <f>((H25*1)+(I25*2)+(J25*3)+(L25*4)+(M25*5)+(N25*6)+(P25*7)+(Q25*8)+(R25*9)+(T25*10)+(U25*11)+(V25*12))/F25</f>
        <v>7.5789473684210522</v>
      </c>
      <c r="Y25" s="69">
        <f>S25+W25</f>
        <v>73.684210526315795</v>
      </c>
    </row>
    <row r="26" spans="1:25" x14ac:dyDescent="0.35">
      <c r="A26" s="9"/>
      <c r="B26" s="6" t="s">
        <v>43</v>
      </c>
      <c r="C26" s="21" t="s">
        <v>27</v>
      </c>
      <c r="D26" s="8">
        <v>7</v>
      </c>
      <c r="E26" s="8">
        <v>20</v>
      </c>
      <c r="F26" s="130">
        <f>H26+I26+J26+L26+M26+N26+P26+Q26+R26+T26+U26+V26</f>
        <v>20</v>
      </c>
      <c r="G26" s="134" t="s">
        <v>174</v>
      </c>
      <c r="H26" s="31"/>
      <c r="I26" s="31"/>
      <c r="J26" s="31">
        <v>4</v>
      </c>
      <c r="K26" s="131">
        <f t="shared" si="3"/>
        <v>20</v>
      </c>
      <c r="L26" s="31"/>
      <c r="M26" s="31">
        <v>1</v>
      </c>
      <c r="N26" s="31">
        <v>1</v>
      </c>
      <c r="O26" s="131">
        <f t="shared" si="0"/>
        <v>10</v>
      </c>
      <c r="P26" s="31">
        <v>8</v>
      </c>
      <c r="Q26" s="31">
        <v>2</v>
      </c>
      <c r="R26" s="31">
        <v>1</v>
      </c>
      <c r="S26" s="131">
        <f t="shared" si="1"/>
        <v>55</v>
      </c>
      <c r="T26" s="31">
        <v>1</v>
      </c>
      <c r="U26" s="31">
        <v>2</v>
      </c>
      <c r="V26" s="31"/>
      <c r="W26" s="131">
        <f t="shared" si="2"/>
        <v>15</v>
      </c>
      <c r="X26" s="119">
        <f>((H26*1)+(I26*2)+(J26*3)+(L26*4)+(M26*5)+(N26*6)+(P26*7)+(Q26*8)+(R26*9)+(T26*10)+(U26*11)+(V26*12))/F26</f>
        <v>6.8</v>
      </c>
      <c r="Y26" s="69">
        <f>S26+W26</f>
        <v>70</v>
      </c>
    </row>
    <row r="27" spans="1:25" x14ac:dyDescent="0.35">
      <c r="A27" s="9"/>
      <c r="B27" s="6" t="s">
        <v>173</v>
      </c>
      <c r="C27" s="21" t="s">
        <v>29</v>
      </c>
      <c r="D27" s="8">
        <v>8</v>
      </c>
      <c r="E27" s="8">
        <v>20</v>
      </c>
      <c r="F27" s="130">
        <v>20</v>
      </c>
      <c r="G27" s="134" t="s">
        <v>174</v>
      </c>
      <c r="H27" s="31"/>
      <c r="I27" s="31"/>
      <c r="J27" s="31">
        <v>2</v>
      </c>
      <c r="K27" s="131">
        <f t="shared" si="3"/>
        <v>10</v>
      </c>
      <c r="L27" s="31">
        <v>2</v>
      </c>
      <c r="M27" s="31">
        <v>3</v>
      </c>
      <c r="N27" s="31">
        <v>4</v>
      </c>
      <c r="O27" s="131">
        <f t="shared" si="0"/>
        <v>45</v>
      </c>
      <c r="P27" s="31">
        <v>3</v>
      </c>
      <c r="Q27" s="31">
        <v>2</v>
      </c>
      <c r="R27" s="31">
        <v>1</v>
      </c>
      <c r="S27" s="131">
        <f t="shared" si="1"/>
        <v>30</v>
      </c>
      <c r="T27" s="31">
        <v>1</v>
      </c>
      <c r="U27" s="31">
        <v>2</v>
      </c>
      <c r="V27" s="31"/>
      <c r="W27" s="131">
        <f t="shared" si="2"/>
        <v>15</v>
      </c>
      <c r="X27" s="119">
        <f>((H27*1)+(I27*2)+(J27*3)+(L27*4)+(M27*5)+(N27*6)+(P27*7)+(Q27*8)+(R27*9)+(T27*10)+(U27*11)+(V27*12))/F27</f>
        <v>6.55</v>
      </c>
      <c r="Y27" s="69">
        <f>S27+W27</f>
        <v>45</v>
      </c>
    </row>
    <row r="28" spans="1:25" x14ac:dyDescent="0.35">
      <c r="A28" s="35"/>
      <c r="B28" s="41"/>
      <c r="C28" s="15"/>
      <c r="D28" s="15"/>
      <c r="E28" s="15"/>
      <c r="F28" s="94"/>
      <c r="G28" s="41"/>
      <c r="H28" s="20"/>
      <c r="I28" s="31"/>
      <c r="J28" s="31"/>
      <c r="K28" s="117" t="e">
        <f t="shared" si="3"/>
        <v>#DIV/0!</v>
      </c>
      <c r="L28" s="31"/>
      <c r="M28" s="31"/>
      <c r="N28" s="31"/>
      <c r="O28" s="117" t="e">
        <f t="shared" si="0"/>
        <v>#DIV/0!</v>
      </c>
      <c r="P28" s="31"/>
      <c r="Q28" s="31"/>
      <c r="R28" s="31"/>
      <c r="S28" s="117" t="e">
        <f t="shared" si="1"/>
        <v>#DIV/0!</v>
      </c>
      <c r="T28" s="31"/>
      <c r="U28" s="31"/>
      <c r="V28" s="31"/>
      <c r="W28" s="117" t="e">
        <f t="shared" si="2"/>
        <v>#DIV/0!</v>
      </c>
      <c r="X28" s="123">
        <f>X27-X26</f>
        <v>-0.25</v>
      </c>
      <c r="Y28" s="123">
        <f>Y27-Y26</f>
        <v>-25</v>
      </c>
    </row>
    <row r="29" spans="1:25" ht="16.5" customHeight="1" x14ac:dyDescent="0.35">
      <c r="A29" s="8"/>
      <c r="B29" s="27" t="s">
        <v>109</v>
      </c>
      <c r="C29" s="26" t="s">
        <v>42</v>
      </c>
      <c r="D29" s="26">
        <v>5</v>
      </c>
      <c r="E29" s="26">
        <v>13</v>
      </c>
      <c r="F29" s="130">
        <f>H29+I29+J29+L29+M29+N29+P29+Q29+R29+T29+U29+V29</f>
        <v>13</v>
      </c>
      <c r="G29" s="27" t="s">
        <v>174</v>
      </c>
      <c r="H29" s="40"/>
      <c r="I29" s="40"/>
      <c r="J29" s="40"/>
      <c r="K29" s="131">
        <f t="shared" si="3"/>
        <v>0</v>
      </c>
      <c r="L29" s="40"/>
      <c r="M29" s="40"/>
      <c r="N29" s="40">
        <v>1</v>
      </c>
      <c r="O29" s="131">
        <f t="shared" si="0"/>
        <v>7.6923076923076925</v>
      </c>
      <c r="P29" s="40">
        <v>2</v>
      </c>
      <c r="Q29" s="40">
        <v>2</v>
      </c>
      <c r="R29" s="40">
        <v>3</v>
      </c>
      <c r="S29" s="131">
        <f t="shared" si="1"/>
        <v>53.846153846153847</v>
      </c>
      <c r="T29" s="40">
        <v>5</v>
      </c>
      <c r="U29" s="40"/>
      <c r="V29" s="40"/>
      <c r="W29" s="131">
        <f t="shared" si="2"/>
        <v>38.46153846153846</v>
      </c>
      <c r="X29" s="29">
        <f>((H29*1)+(I29*2)+(J29*3)+(L29*4)+(M29*5)+(N29*6)+(P29*7)+(Q29*8)+(R29*9)+(T29*10)+(U29*11)+(V29*12))/F29</f>
        <v>8.6923076923076916</v>
      </c>
      <c r="Y29" s="29">
        <f>S29+W29</f>
        <v>92.307692307692307</v>
      </c>
    </row>
    <row r="30" spans="1:25" ht="18" customHeight="1" x14ac:dyDescent="0.35">
      <c r="A30" s="8"/>
      <c r="B30" s="135" t="s">
        <v>177</v>
      </c>
      <c r="C30" s="19" t="s">
        <v>31</v>
      </c>
      <c r="D30" s="8">
        <v>6</v>
      </c>
      <c r="E30" s="8">
        <v>14</v>
      </c>
      <c r="F30" s="130">
        <f>H30+I30+J30+L30+M30+N30+P30+Q30+R30+T30+U30+V30</f>
        <v>14</v>
      </c>
      <c r="G30" s="134" t="s">
        <v>174</v>
      </c>
      <c r="H30" s="31"/>
      <c r="I30" s="31"/>
      <c r="J30" s="31"/>
      <c r="K30" s="131">
        <f t="shared" si="3"/>
        <v>0</v>
      </c>
      <c r="L30" s="31"/>
      <c r="M30" s="31"/>
      <c r="N30" s="31">
        <v>1</v>
      </c>
      <c r="O30" s="131">
        <f t="shared" si="0"/>
        <v>7.1428571428571432</v>
      </c>
      <c r="P30" s="31">
        <v>1</v>
      </c>
      <c r="Q30" s="31">
        <v>2</v>
      </c>
      <c r="R30" s="31">
        <v>3</v>
      </c>
      <c r="S30" s="131">
        <f t="shared" si="1"/>
        <v>42.857142857142854</v>
      </c>
      <c r="T30" s="31">
        <v>5</v>
      </c>
      <c r="U30" s="31">
        <v>2</v>
      </c>
      <c r="V30" s="31"/>
      <c r="W30" s="131">
        <f t="shared" si="2"/>
        <v>50</v>
      </c>
      <c r="X30" s="118">
        <f>((H30*1)+(I30*2)+(J30*3)+(L30*4)+(M30*5)+(N30*6)+(P30*7)+(Q30*8)+(R30*9)+(T30*10)+(U30*11)+(V30*12))/F30</f>
        <v>9.1428571428571423</v>
      </c>
      <c r="Y30" s="68">
        <f>S30+W30</f>
        <v>92.857142857142861</v>
      </c>
    </row>
    <row r="31" spans="1:25" ht="18" customHeight="1" x14ac:dyDescent="0.35">
      <c r="A31" s="8"/>
      <c r="B31" s="135" t="s">
        <v>177</v>
      </c>
      <c r="C31" s="21" t="s">
        <v>24</v>
      </c>
      <c r="D31" s="8">
        <v>7</v>
      </c>
      <c r="E31" s="8">
        <v>13</v>
      </c>
      <c r="F31" s="130">
        <f>H31+I31+J31+L31+M31+N31+P31+Q31+R31+T31+U31+V31</f>
        <v>13</v>
      </c>
      <c r="G31" s="136" t="s">
        <v>174</v>
      </c>
      <c r="H31" s="137"/>
      <c r="I31" s="137"/>
      <c r="J31" s="137"/>
      <c r="K31" s="131">
        <f t="shared" si="3"/>
        <v>0</v>
      </c>
      <c r="L31" s="137">
        <v>1</v>
      </c>
      <c r="M31" s="137">
        <v>2</v>
      </c>
      <c r="N31" s="137">
        <v>2</v>
      </c>
      <c r="O31" s="131">
        <f t="shared" si="0"/>
        <v>38.46153846153846</v>
      </c>
      <c r="P31" s="137">
        <v>2</v>
      </c>
      <c r="Q31" s="137">
        <v>1</v>
      </c>
      <c r="R31" s="137"/>
      <c r="S31" s="131">
        <f t="shared" si="1"/>
        <v>23.076923076923077</v>
      </c>
      <c r="T31" s="137">
        <v>5</v>
      </c>
      <c r="U31" s="137"/>
      <c r="V31" s="137"/>
      <c r="W31" s="131">
        <f t="shared" si="2"/>
        <v>38.46153846153846</v>
      </c>
      <c r="X31" s="119">
        <f>((H31*1)+(I31*2)+(J31*3)+(L31*4)+(M31*5)+(N31*6)+(P31*7)+(Q31*8)+(R31*9)+(T31*10)+(U31*11)+(V31*12))/F31</f>
        <v>7.5384615384615383</v>
      </c>
      <c r="Y31" s="68">
        <f>S31+W31</f>
        <v>61.538461538461533</v>
      </c>
    </row>
    <row r="32" spans="1:25" ht="18" customHeight="1" x14ac:dyDescent="0.35">
      <c r="A32" s="8"/>
      <c r="B32" s="135" t="s">
        <v>43</v>
      </c>
      <c r="C32" s="21" t="s">
        <v>27</v>
      </c>
      <c r="D32" s="8">
        <v>8</v>
      </c>
      <c r="E32" s="8">
        <v>14</v>
      </c>
      <c r="F32" s="130">
        <f>H32+I32+J32+L32+M32+N32+P32+Q32+R32+T32+U32+V32</f>
        <v>14</v>
      </c>
      <c r="G32" s="136" t="s">
        <v>174</v>
      </c>
      <c r="H32" s="137"/>
      <c r="I32" s="137"/>
      <c r="J32" s="137">
        <v>4</v>
      </c>
      <c r="K32" s="131">
        <f t="shared" si="3"/>
        <v>28.571428571428573</v>
      </c>
      <c r="L32" s="137">
        <v>1</v>
      </c>
      <c r="M32" s="137">
        <v>1</v>
      </c>
      <c r="N32" s="137">
        <v>1</v>
      </c>
      <c r="O32" s="131">
        <f t="shared" si="0"/>
        <v>21.428571428571427</v>
      </c>
      <c r="P32" s="137">
        <v>1</v>
      </c>
      <c r="Q32" s="137">
        <v>2</v>
      </c>
      <c r="R32" s="137">
        <v>1</v>
      </c>
      <c r="S32" s="131">
        <f t="shared" si="1"/>
        <v>28.571428571428573</v>
      </c>
      <c r="T32" s="137">
        <v>3</v>
      </c>
      <c r="U32" s="137"/>
      <c r="V32" s="137"/>
      <c r="W32" s="131">
        <f t="shared" si="2"/>
        <v>21.428571428571427</v>
      </c>
      <c r="X32" s="119">
        <f>((H32*1)+(I32*2)+(J32*3)+(L32*4)+(M32*5)+(N32*6)+(P32*7)+(Q32*8)+(R32*9)+(T32*10)+(U32*11)+(V32*12))/F32</f>
        <v>6.3571428571428568</v>
      </c>
      <c r="Y32" s="68">
        <f>S32+W32</f>
        <v>50</v>
      </c>
    </row>
    <row r="33" spans="1:25" ht="18" customHeight="1" x14ac:dyDescent="0.35">
      <c r="A33" s="8"/>
      <c r="B33" s="135" t="s">
        <v>173</v>
      </c>
      <c r="C33" s="21" t="s">
        <v>29</v>
      </c>
      <c r="D33" s="8">
        <v>9</v>
      </c>
      <c r="E33" s="8">
        <v>13</v>
      </c>
      <c r="F33" s="130">
        <v>13</v>
      </c>
      <c r="G33" s="136" t="s">
        <v>174</v>
      </c>
      <c r="H33" s="137">
        <v>1</v>
      </c>
      <c r="I33" s="137"/>
      <c r="J33" s="137"/>
      <c r="K33" s="131">
        <f t="shared" si="3"/>
        <v>7.6923076923076925</v>
      </c>
      <c r="L33" s="137">
        <v>3</v>
      </c>
      <c r="M33" s="137">
        <v>2</v>
      </c>
      <c r="N33" s="137"/>
      <c r="O33" s="131">
        <f t="shared" si="0"/>
        <v>38.46153846153846</v>
      </c>
      <c r="P33" s="137"/>
      <c r="Q33" s="137">
        <v>2</v>
      </c>
      <c r="R33" s="137">
        <v>3</v>
      </c>
      <c r="S33" s="131">
        <f t="shared" si="1"/>
        <v>38.46153846153846</v>
      </c>
      <c r="T33" s="137">
        <v>1</v>
      </c>
      <c r="U33" s="137">
        <v>1</v>
      </c>
      <c r="V33" s="137"/>
      <c r="W33" s="131">
        <f t="shared" si="2"/>
        <v>15.384615384615385</v>
      </c>
      <c r="X33" s="119">
        <f>((H33*1)+(I33*2)+(J33*3)+(L33*4)+(M33*5)+(N33*6)+(P33*7)+(Q33*8)+(R33*9)+(T33*10)+(U33*11)+(V33*12))/F33</f>
        <v>6.6923076923076925</v>
      </c>
      <c r="Y33" s="68">
        <f>S33+W33</f>
        <v>53.846153846153847</v>
      </c>
    </row>
    <row r="34" spans="1:25" x14ac:dyDescent="0.35">
      <c r="A34" s="35"/>
      <c r="B34" s="41"/>
      <c r="C34" s="15"/>
      <c r="D34" s="15"/>
      <c r="E34" s="15"/>
      <c r="F34" s="94"/>
      <c r="G34" s="41"/>
      <c r="H34" s="20"/>
      <c r="I34" s="31"/>
      <c r="J34" s="31"/>
      <c r="K34" s="117" t="e">
        <f t="shared" si="3"/>
        <v>#DIV/0!</v>
      </c>
      <c r="L34" s="31"/>
      <c r="M34" s="31"/>
      <c r="N34" s="31"/>
      <c r="O34" s="117" t="e">
        <f t="shared" si="0"/>
        <v>#DIV/0!</v>
      </c>
      <c r="P34" s="31"/>
      <c r="Q34" s="31"/>
      <c r="R34" s="31"/>
      <c r="S34" s="117" t="e">
        <f t="shared" si="1"/>
        <v>#DIV/0!</v>
      </c>
      <c r="T34" s="31"/>
      <c r="U34" s="31"/>
      <c r="V34" s="31"/>
      <c r="W34" s="117" t="e">
        <f t="shared" si="2"/>
        <v>#DIV/0!</v>
      </c>
      <c r="X34" s="123">
        <f>X33-X32</f>
        <v>0.33516483516483575</v>
      </c>
      <c r="Y34" s="123">
        <f>Y33-Y32</f>
        <v>3.8461538461538467</v>
      </c>
    </row>
    <row r="35" spans="1:25" ht="16.5" customHeight="1" x14ac:dyDescent="0.35">
      <c r="A35" s="8"/>
      <c r="B35" s="138" t="s">
        <v>149</v>
      </c>
      <c r="C35" s="8" t="s">
        <v>46</v>
      </c>
      <c r="D35" s="8">
        <v>5</v>
      </c>
      <c r="E35" s="9">
        <v>23</v>
      </c>
      <c r="F35" s="130">
        <f>H35+I35+J35+L35+M35+N35+P35+Q35+R35+T35+U35+V35</f>
        <v>23</v>
      </c>
      <c r="G35" s="138" t="s">
        <v>174</v>
      </c>
      <c r="H35" s="94"/>
      <c r="I35" s="94"/>
      <c r="J35" s="87">
        <v>1</v>
      </c>
      <c r="K35" s="131">
        <f t="shared" si="3"/>
        <v>4.3478260869565215</v>
      </c>
      <c r="L35" s="139"/>
      <c r="M35" s="139"/>
      <c r="N35" s="140">
        <v>1</v>
      </c>
      <c r="O35" s="131">
        <f t="shared" si="0"/>
        <v>4.3478260869565215</v>
      </c>
      <c r="P35" s="139">
        <v>3</v>
      </c>
      <c r="Q35" s="139">
        <v>7</v>
      </c>
      <c r="R35" s="140">
        <v>2</v>
      </c>
      <c r="S35" s="131">
        <f t="shared" si="1"/>
        <v>52.173913043478258</v>
      </c>
      <c r="T35" s="139">
        <v>8</v>
      </c>
      <c r="U35" s="139">
        <v>1</v>
      </c>
      <c r="V35" s="140"/>
      <c r="W35" s="131">
        <f t="shared" si="2"/>
        <v>39.130434782608695</v>
      </c>
      <c r="X35" s="53">
        <f t="shared" ref="X35:X40" si="4">((H35*1)+(I35*2)+(J35*3)+(L35*4)+(M35*5)+(N35*6)+(P35*7)+(Q35*8)+(R35*9)+(T35*10)+(U35*11)+(V35*12))/F35</f>
        <v>8.4782608695652169</v>
      </c>
      <c r="Y35" s="54">
        <f t="shared" ref="Y35:Y40" si="5">S35+W35</f>
        <v>91.304347826086953</v>
      </c>
    </row>
    <row r="36" spans="1:25" ht="16.5" customHeight="1" x14ac:dyDescent="0.35">
      <c r="A36" s="8"/>
      <c r="B36" s="27" t="s">
        <v>109</v>
      </c>
      <c r="C36" s="26" t="s">
        <v>42</v>
      </c>
      <c r="D36" s="26">
        <v>6</v>
      </c>
      <c r="E36" s="26">
        <v>23</v>
      </c>
      <c r="F36" s="130">
        <f>H36+I36+J36+L36+M36+N36+P36+Q36+R36+T36+U36+V36</f>
        <v>23</v>
      </c>
      <c r="G36" s="27" t="s">
        <v>174</v>
      </c>
      <c r="H36" s="40"/>
      <c r="I36" s="40"/>
      <c r="J36" s="40"/>
      <c r="K36" s="131">
        <f t="shared" si="3"/>
        <v>0</v>
      </c>
      <c r="L36" s="40">
        <v>1</v>
      </c>
      <c r="M36" s="40"/>
      <c r="N36" s="40">
        <v>5</v>
      </c>
      <c r="O36" s="131">
        <f t="shared" si="0"/>
        <v>26.086956521739129</v>
      </c>
      <c r="P36" s="40">
        <v>6</v>
      </c>
      <c r="Q36" s="40">
        <v>4</v>
      </c>
      <c r="R36" s="40">
        <v>2</v>
      </c>
      <c r="S36" s="131">
        <f t="shared" si="1"/>
        <v>52.173913043478258</v>
      </c>
      <c r="T36" s="40">
        <v>5</v>
      </c>
      <c r="U36" s="40"/>
      <c r="V36" s="40"/>
      <c r="W36" s="131">
        <f t="shared" si="2"/>
        <v>21.739130434782609</v>
      </c>
      <c r="X36" s="29">
        <f t="shared" si="4"/>
        <v>7.6521739130434785</v>
      </c>
      <c r="Y36" s="30">
        <f t="shared" si="5"/>
        <v>73.913043478260875</v>
      </c>
    </row>
    <row r="37" spans="1:25" ht="16.5" customHeight="1" x14ac:dyDescent="0.35">
      <c r="A37" s="8"/>
      <c r="B37" s="141" t="s">
        <v>177</v>
      </c>
      <c r="C37" s="19" t="s">
        <v>31</v>
      </c>
      <c r="D37" s="8">
        <v>7</v>
      </c>
      <c r="E37" s="8">
        <v>23</v>
      </c>
      <c r="F37" s="130">
        <f>H37+I37+J37+L37+M37+N37+P37+Q37+R37+T37+U37+V37</f>
        <v>23</v>
      </c>
      <c r="G37" s="134" t="s">
        <v>174</v>
      </c>
      <c r="H37" s="31"/>
      <c r="I37" s="31"/>
      <c r="J37" s="31"/>
      <c r="K37" s="131">
        <f t="shared" si="3"/>
        <v>0</v>
      </c>
      <c r="L37" s="31"/>
      <c r="M37" s="31"/>
      <c r="N37" s="31">
        <v>1</v>
      </c>
      <c r="O37" s="131">
        <f t="shared" si="0"/>
        <v>4.3478260869565215</v>
      </c>
      <c r="P37" s="31"/>
      <c r="Q37" s="31">
        <v>5</v>
      </c>
      <c r="R37" s="31">
        <v>6</v>
      </c>
      <c r="S37" s="131">
        <f t="shared" si="1"/>
        <v>47.826086956521742</v>
      </c>
      <c r="T37" s="31">
        <v>9</v>
      </c>
      <c r="U37" s="31">
        <v>2</v>
      </c>
      <c r="V37" s="31"/>
      <c r="W37" s="131">
        <f t="shared" si="2"/>
        <v>47.826086956521742</v>
      </c>
      <c r="X37" s="118">
        <f t="shared" si="4"/>
        <v>9.2173913043478262</v>
      </c>
      <c r="Y37" s="68">
        <f t="shared" si="5"/>
        <v>95.652173913043484</v>
      </c>
    </row>
    <row r="38" spans="1:25" ht="16.5" customHeight="1" x14ac:dyDescent="0.35">
      <c r="A38" s="8"/>
      <c r="B38" s="141" t="s">
        <v>177</v>
      </c>
      <c r="C38" s="21" t="s">
        <v>24</v>
      </c>
      <c r="D38" s="8">
        <v>8</v>
      </c>
      <c r="E38" s="8">
        <v>23</v>
      </c>
      <c r="F38" s="130">
        <f>H38+I38+J38+L38+M38+N38+P38+Q38+R38+T38+U38+V38</f>
        <v>23</v>
      </c>
      <c r="G38" s="136" t="s">
        <v>174</v>
      </c>
      <c r="H38" s="137"/>
      <c r="I38" s="137">
        <v>1</v>
      </c>
      <c r="J38" s="137"/>
      <c r="K38" s="131">
        <f t="shared" si="3"/>
        <v>4.3478260869565215</v>
      </c>
      <c r="L38" s="137">
        <v>2</v>
      </c>
      <c r="M38" s="137">
        <v>1</v>
      </c>
      <c r="N38" s="137">
        <v>5</v>
      </c>
      <c r="O38" s="131">
        <f t="shared" si="0"/>
        <v>34.782608695652172</v>
      </c>
      <c r="P38" s="137">
        <v>3</v>
      </c>
      <c r="Q38" s="137">
        <v>3</v>
      </c>
      <c r="R38" s="137">
        <v>4</v>
      </c>
      <c r="S38" s="131">
        <f t="shared" si="1"/>
        <v>43.478260869565219</v>
      </c>
      <c r="T38" s="137">
        <v>4</v>
      </c>
      <c r="U38" s="137"/>
      <c r="V38" s="137"/>
      <c r="W38" s="131">
        <f t="shared" si="2"/>
        <v>17.391304347826086</v>
      </c>
      <c r="X38" s="58">
        <f t="shared" si="4"/>
        <v>7.2173913043478262</v>
      </c>
      <c r="Y38" s="69">
        <f t="shared" si="5"/>
        <v>60.869565217391305</v>
      </c>
    </row>
    <row r="39" spans="1:25" ht="16.5" customHeight="1" x14ac:dyDescent="0.35">
      <c r="A39" s="8"/>
      <c r="B39" s="141" t="s">
        <v>43</v>
      </c>
      <c r="C39" s="21" t="s">
        <v>27</v>
      </c>
      <c r="D39" s="8">
        <v>9</v>
      </c>
      <c r="E39" s="8">
        <v>23</v>
      </c>
      <c r="F39" s="130">
        <f>H39+I39+J39+L39+M39+N39+P39+Q39+R39+T39+U39+V39</f>
        <v>23</v>
      </c>
      <c r="G39" s="136" t="s">
        <v>174</v>
      </c>
      <c r="H39" s="137"/>
      <c r="I39" s="137">
        <v>1</v>
      </c>
      <c r="J39" s="137">
        <v>5</v>
      </c>
      <c r="K39" s="131">
        <f t="shared" si="3"/>
        <v>26.086956521739129</v>
      </c>
      <c r="L39" s="137">
        <v>4</v>
      </c>
      <c r="M39" s="137"/>
      <c r="N39" s="137">
        <v>4</v>
      </c>
      <c r="O39" s="131">
        <f t="shared" si="0"/>
        <v>34.782608695652172</v>
      </c>
      <c r="P39" s="137">
        <v>1</v>
      </c>
      <c r="Q39" s="137">
        <v>3</v>
      </c>
      <c r="R39" s="137">
        <v>1</v>
      </c>
      <c r="S39" s="131">
        <f t="shared" si="1"/>
        <v>21.739130434782609</v>
      </c>
      <c r="T39" s="137">
        <v>3</v>
      </c>
      <c r="U39" s="137">
        <v>1</v>
      </c>
      <c r="V39" s="137"/>
      <c r="W39" s="131">
        <f t="shared" si="2"/>
        <v>17.391304347826086</v>
      </c>
      <c r="X39" s="58">
        <f t="shared" si="4"/>
        <v>6</v>
      </c>
      <c r="Y39" s="69">
        <f t="shared" si="5"/>
        <v>39.130434782608695</v>
      </c>
    </row>
    <row r="40" spans="1:25" ht="16.5" customHeight="1" x14ac:dyDescent="0.35">
      <c r="A40" s="8"/>
      <c r="B40" s="141" t="s">
        <v>173</v>
      </c>
      <c r="C40" s="21" t="s">
        <v>29</v>
      </c>
      <c r="D40" s="8">
        <v>10</v>
      </c>
      <c r="E40" s="8">
        <v>12</v>
      </c>
      <c r="F40" s="130">
        <v>12</v>
      </c>
      <c r="G40" s="136" t="s">
        <v>174</v>
      </c>
      <c r="H40" s="137"/>
      <c r="I40" s="137"/>
      <c r="J40" s="137"/>
      <c r="K40" s="131">
        <f t="shared" si="3"/>
        <v>0</v>
      </c>
      <c r="L40" s="137">
        <v>1</v>
      </c>
      <c r="M40" s="137">
        <v>2</v>
      </c>
      <c r="N40" s="137">
        <v>3</v>
      </c>
      <c r="O40" s="131">
        <f t="shared" si="0"/>
        <v>50</v>
      </c>
      <c r="P40" s="137"/>
      <c r="Q40" s="137">
        <v>1</v>
      </c>
      <c r="R40" s="137">
        <v>3</v>
      </c>
      <c r="S40" s="131">
        <f t="shared" si="1"/>
        <v>33.333333333333336</v>
      </c>
      <c r="T40" s="137">
        <v>2</v>
      </c>
      <c r="U40" s="137"/>
      <c r="V40" s="137"/>
      <c r="W40" s="131">
        <f t="shared" si="2"/>
        <v>16.666666666666668</v>
      </c>
      <c r="X40" s="58">
        <f t="shared" si="4"/>
        <v>7.25</v>
      </c>
      <c r="Y40" s="69">
        <f t="shared" si="5"/>
        <v>50</v>
      </c>
    </row>
    <row r="41" spans="1:25" x14ac:dyDescent="0.35">
      <c r="A41" s="35"/>
      <c r="B41" s="41"/>
      <c r="C41" s="15"/>
      <c r="D41" s="15"/>
      <c r="E41" s="15"/>
      <c r="F41" s="94"/>
      <c r="G41" s="41"/>
      <c r="H41" s="20"/>
      <c r="I41" s="31"/>
      <c r="J41" s="31"/>
      <c r="K41" s="117" t="e">
        <f t="shared" si="3"/>
        <v>#DIV/0!</v>
      </c>
      <c r="L41" s="31"/>
      <c r="M41" s="31"/>
      <c r="N41" s="31"/>
      <c r="O41" s="117" t="e">
        <f t="shared" si="0"/>
        <v>#DIV/0!</v>
      </c>
      <c r="P41" s="31"/>
      <c r="Q41" s="31"/>
      <c r="R41" s="31"/>
      <c r="S41" s="117" t="e">
        <f t="shared" si="1"/>
        <v>#DIV/0!</v>
      </c>
      <c r="T41" s="31"/>
      <c r="U41" s="31"/>
      <c r="V41" s="31"/>
      <c r="W41" s="117" t="e">
        <f t="shared" si="2"/>
        <v>#DIV/0!</v>
      </c>
      <c r="X41" s="123">
        <f>X40-X39</f>
        <v>1.25</v>
      </c>
      <c r="Y41" s="123">
        <f>Y40-Y39</f>
        <v>10.869565217391305</v>
      </c>
    </row>
    <row r="42" spans="1:25" ht="16.5" customHeight="1" x14ac:dyDescent="0.35">
      <c r="A42" s="8"/>
      <c r="B42" s="142" t="s">
        <v>179</v>
      </c>
      <c r="C42" s="44" t="s">
        <v>48</v>
      </c>
      <c r="D42" s="44">
        <v>5</v>
      </c>
      <c r="E42" s="44">
        <v>21</v>
      </c>
      <c r="F42" s="130">
        <f t="shared" ref="F42:F47" si="6">H42+I42+J42+L42+M42+N42+P42+Q42+R42+T42+U42+V42</f>
        <v>21</v>
      </c>
      <c r="G42" s="73" t="s">
        <v>174</v>
      </c>
      <c r="H42" s="143"/>
      <c r="I42" s="143">
        <v>1</v>
      </c>
      <c r="J42" s="143"/>
      <c r="K42" s="131">
        <f t="shared" si="3"/>
        <v>4.7619047619047619</v>
      </c>
      <c r="L42" s="143">
        <v>5</v>
      </c>
      <c r="M42" s="143">
        <v>1</v>
      </c>
      <c r="N42" s="143">
        <v>1</v>
      </c>
      <c r="O42" s="131">
        <f t="shared" si="0"/>
        <v>33.333333333333336</v>
      </c>
      <c r="P42" s="143">
        <v>3</v>
      </c>
      <c r="Q42" s="143">
        <v>6</v>
      </c>
      <c r="R42" s="143">
        <v>4</v>
      </c>
      <c r="S42" s="131">
        <f t="shared" si="1"/>
        <v>61.904761904761905</v>
      </c>
      <c r="T42" s="143"/>
      <c r="U42" s="143"/>
      <c r="V42" s="143"/>
      <c r="W42" s="131">
        <f t="shared" si="2"/>
        <v>0</v>
      </c>
      <c r="X42" s="49">
        <f t="shared" ref="X42:X48" si="7">((H42*1)+(I42*2)+(J42*3)+(L42*4)+(M42*5)+(N42*6)+(P42*7)+(Q42*8)+(R42*9)+(T42*10)+(U42*11)+(V42*12))/F42</f>
        <v>6.5714285714285712</v>
      </c>
      <c r="Y42" s="50">
        <f t="shared" ref="Y42:Y48" si="8">S42+W42</f>
        <v>61.904761904761905</v>
      </c>
    </row>
    <row r="43" spans="1:25" ht="16.5" customHeight="1" x14ac:dyDescent="0.35">
      <c r="A43" s="8"/>
      <c r="B43" s="138" t="s">
        <v>149</v>
      </c>
      <c r="C43" s="8" t="s">
        <v>46</v>
      </c>
      <c r="D43" s="8">
        <v>6</v>
      </c>
      <c r="E43" s="9">
        <v>21</v>
      </c>
      <c r="F43" s="130">
        <f t="shared" si="6"/>
        <v>21</v>
      </c>
      <c r="G43" s="138" t="s">
        <v>174</v>
      </c>
      <c r="H43" s="94"/>
      <c r="I43" s="94"/>
      <c r="J43" s="87"/>
      <c r="K43" s="131">
        <f t="shared" si="3"/>
        <v>0</v>
      </c>
      <c r="L43" s="139"/>
      <c r="M43" s="139">
        <v>1</v>
      </c>
      <c r="N43" s="140"/>
      <c r="O43" s="131">
        <f t="shared" si="0"/>
        <v>4.7619047619047619</v>
      </c>
      <c r="P43" s="139">
        <v>1</v>
      </c>
      <c r="Q43" s="139">
        <v>4</v>
      </c>
      <c r="R43" s="140">
        <v>6</v>
      </c>
      <c r="S43" s="131">
        <f t="shared" si="1"/>
        <v>52.38095238095238</v>
      </c>
      <c r="T43" s="139">
        <v>9</v>
      </c>
      <c r="U43" s="139"/>
      <c r="V43" s="140"/>
      <c r="W43" s="131">
        <f t="shared" si="2"/>
        <v>42.857142857142854</v>
      </c>
      <c r="X43" s="53">
        <f t="shared" si="7"/>
        <v>8.9523809523809526</v>
      </c>
      <c r="Y43" s="54">
        <f t="shared" si="8"/>
        <v>95.238095238095241</v>
      </c>
    </row>
    <row r="44" spans="1:25" ht="16.5" customHeight="1" x14ac:dyDescent="0.35">
      <c r="A44" s="8"/>
      <c r="B44" s="144" t="s">
        <v>149</v>
      </c>
      <c r="C44" s="26" t="s">
        <v>42</v>
      </c>
      <c r="D44" s="145">
        <v>7</v>
      </c>
      <c r="E44" s="25">
        <v>20</v>
      </c>
      <c r="F44" s="130">
        <f t="shared" si="6"/>
        <v>20</v>
      </c>
      <c r="G44" s="144" t="s">
        <v>174</v>
      </c>
      <c r="H44" s="146"/>
      <c r="I44" s="146">
        <v>1</v>
      </c>
      <c r="J44" s="145">
        <v>1</v>
      </c>
      <c r="K44" s="131">
        <f t="shared" si="3"/>
        <v>10</v>
      </c>
      <c r="L44" s="146">
        <v>1</v>
      </c>
      <c r="M44" s="146"/>
      <c r="N44" s="145">
        <v>3</v>
      </c>
      <c r="O44" s="131">
        <f t="shared" si="0"/>
        <v>20</v>
      </c>
      <c r="P44" s="146">
        <v>5</v>
      </c>
      <c r="Q44" s="146">
        <v>1</v>
      </c>
      <c r="R44" s="145">
        <v>7</v>
      </c>
      <c r="S44" s="131">
        <f t="shared" si="1"/>
        <v>65</v>
      </c>
      <c r="T44" s="146">
        <v>1</v>
      </c>
      <c r="U44" s="146"/>
      <c r="V44" s="145"/>
      <c r="W44" s="131">
        <f t="shared" si="2"/>
        <v>5</v>
      </c>
      <c r="X44" s="29">
        <f t="shared" si="7"/>
        <v>7.15</v>
      </c>
      <c r="Y44" s="30">
        <f t="shared" si="8"/>
        <v>70</v>
      </c>
    </row>
    <row r="45" spans="1:25" ht="16.5" customHeight="1" x14ac:dyDescent="0.35">
      <c r="A45" s="8"/>
      <c r="B45" s="138" t="s">
        <v>177</v>
      </c>
      <c r="C45" s="19" t="s">
        <v>31</v>
      </c>
      <c r="D45" s="8">
        <v>8</v>
      </c>
      <c r="E45" s="8">
        <v>20</v>
      </c>
      <c r="F45" s="130">
        <f t="shared" si="6"/>
        <v>20</v>
      </c>
      <c r="G45" s="134" t="s">
        <v>174</v>
      </c>
      <c r="H45" s="31"/>
      <c r="I45" s="31">
        <v>1</v>
      </c>
      <c r="J45" s="31"/>
      <c r="K45" s="131">
        <f t="shared" si="3"/>
        <v>5</v>
      </c>
      <c r="L45" s="31"/>
      <c r="M45" s="31"/>
      <c r="N45" s="31"/>
      <c r="O45" s="131">
        <f t="shared" si="0"/>
        <v>0</v>
      </c>
      <c r="P45" s="31">
        <v>3</v>
      </c>
      <c r="Q45" s="31">
        <v>1</v>
      </c>
      <c r="R45" s="31">
        <v>7</v>
      </c>
      <c r="S45" s="131">
        <f t="shared" si="1"/>
        <v>55</v>
      </c>
      <c r="T45" s="31">
        <v>8</v>
      </c>
      <c r="U45" s="31"/>
      <c r="V45" s="31"/>
      <c r="W45" s="131">
        <f t="shared" si="2"/>
        <v>40</v>
      </c>
      <c r="X45" s="118">
        <f t="shared" si="7"/>
        <v>8.6999999999999993</v>
      </c>
      <c r="Y45" s="68">
        <f t="shared" si="8"/>
        <v>95</v>
      </c>
    </row>
    <row r="46" spans="1:25" ht="16.5" customHeight="1" x14ac:dyDescent="0.35">
      <c r="A46" s="8"/>
      <c r="B46" s="138" t="s">
        <v>177</v>
      </c>
      <c r="C46" s="21" t="s">
        <v>24</v>
      </c>
      <c r="D46" s="8">
        <v>9</v>
      </c>
      <c r="E46" s="8">
        <v>20</v>
      </c>
      <c r="F46" s="130">
        <f t="shared" si="6"/>
        <v>20</v>
      </c>
      <c r="G46" s="136" t="s">
        <v>174</v>
      </c>
      <c r="H46" s="137"/>
      <c r="I46" s="137">
        <v>1</v>
      </c>
      <c r="J46" s="137">
        <v>2</v>
      </c>
      <c r="K46" s="131">
        <f t="shared" si="3"/>
        <v>15</v>
      </c>
      <c r="L46" s="137"/>
      <c r="M46" s="137"/>
      <c r="N46" s="137">
        <v>6</v>
      </c>
      <c r="O46" s="131">
        <f t="shared" ref="O46:O69" si="9">SUM(L46:N46)*100/F46</f>
        <v>30</v>
      </c>
      <c r="P46" s="137">
        <v>4</v>
      </c>
      <c r="Q46" s="137">
        <v>2</v>
      </c>
      <c r="R46" s="137">
        <v>3</v>
      </c>
      <c r="S46" s="131">
        <f t="shared" ref="S46:S69" si="10">SUM(P46:R46)*100/F46</f>
        <v>45</v>
      </c>
      <c r="T46" s="137">
        <v>2</v>
      </c>
      <c r="U46" s="137"/>
      <c r="V46" s="137"/>
      <c r="W46" s="131">
        <f t="shared" ref="W46:W69" si="11">SUM(T46:V46)*100/F46</f>
        <v>10</v>
      </c>
      <c r="X46" s="58">
        <f t="shared" si="7"/>
        <v>6.75</v>
      </c>
      <c r="Y46" s="69">
        <f t="shared" si="8"/>
        <v>55</v>
      </c>
    </row>
    <row r="47" spans="1:25" ht="16.5" customHeight="1" x14ac:dyDescent="0.35">
      <c r="A47" s="8"/>
      <c r="B47" s="138" t="s">
        <v>43</v>
      </c>
      <c r="C47" s="21" t="s">
        <v>27</v>
      </c>
      <c r="D47" s="8">
        <v>10</v>
      </c>
      <c r="E47" s="8">
        <v>12</v>
      </c>
      <c r="F47" s="130">
        <f t="shared" si="6"/>
        <v>12</v>
      </c>
      <c r="G47" s="136" t="s">
        <v>174</v>
      </c>
      <c r="H47" s="137"/>
      <c r="I47" s="137"/>
      <c r="J47" s="137"/>
      <c r="K47" s="131">
        <f t="shared" si="3"/>
        <v>0</v>
      </c>
      <c r="L47" s="137">
        <v>1</v>
      </c>
      <c r="M47" s="137">
        <v>3</v>
      </c>
      <c r="N47" s="137">
        <v>1</v>
      </c>
      <c r="O47" s="131">
        <f t="shared" si="9"/>
        <v>41.666666666666664</v>
      </c>
      <c r="P47" s="137">
        <v>2</v>
      </c>
      <c r="Q47" s="137">
        <v>1</v>
      </c>
      <c r="R47" s="137"/>
      <c r="S47" s="131">
        <f t="shared" si="10"/>
        <v>25</v>
      </c>
      <c r="T47" s="137">
        <v>3</v>
      </c>
      <c r="U47" s="137">
        <v>1</v>
      </c>
      <c r="V47" s="137"/>
      <c r="W47" s="131">
        <f t="shared" si="11"/>
        <v>33.333333333333336</v>
      </c>
      <c r="X47" s="58">
        <f t="shared" si="7"/>
        <v>7.333333333333333</v>
      </c>
      <c r="Y47" s="69">
        <f t="shared" si="8"/>
        <v>58.333333333333336</v>
      </c>
    </row>
    <row r="48" spans="1:25" ht="16.5" customHeight="1" x14ac:dyDescent="0.35">
      <c r="A48" s="8"/>
      <c r="B48" s="138" t="s">
        <v>173</v>
      </c>
      <c r="C48" s="21" t="s">
        <v>29</v>
      </c>
      <c r="D48" s="8">
        <v>11</v>
      </c>
      <c r="E48" s="8">
        <v>12</v>
      </c>
      <c r="F48" s="130">
        <v>12</v>
      </c>
      <c r="G48" s="136" t="s">
        <v>174</v>
      </c>
      <c r="H48" s="137"/>
      <c r="I48" s="137"/>
      <c r="J48" s="137"/>
      <c r="K48" s="131">
        <f t="shared" si="3"/>
        <v>0</v>
      </c>
      <c r="L48" s="137"/>
      <c r="M48" s="137">
        <v>2</v>
      </c>
      <c r="N48" s="137">
        <v>1</v>
      </c>
      <c r="O48" s="131">
        <f t="shared" si="9"/>
        <v>25</v>
      </c>
      <c r="P48" s="137">
        <v>3</v>
      </c>
      <c r="Q48" s="137">
        <v>1</v>
      </c>
      <c r="R48" s="137">
        <v>4</v>
      </c>
      <c r="S48" s="131">
        <f t="shared" si="10"/>
        <v>66.666666666666671</v>
      </c>
      <c r="T48" s="137"/>
      <c r="U48" s="137">
        <v>1</v>
      </c>
      <c r="V48" s="137"/>
      <c r="W48" s="131">
        <f t="shared" si="11"/>
        <v>8.3333333333333339</v>
      </c>
      <c r="X48" s="58">
        <f t="shared" si="7"/>
        <v>7.666666666666667</v>
      </c>
      <c r="Y48" s="69">
        <f t="shared" si="8"/>
        <v>75</v>
      </c>
    </row>
    <row r="49" spans="1:25" x14ac:dyDescent="0.35">
      <c r="A49" s="35"/>
      <c r="B49" s="41"/>
      <c r="C49" s="15"/>
      <c r="D49" s="15"/>
      <c r="E49" s="15"/>
      <c r="F49" s="94"/>
      <c r="G49" s="41"/>
      <c r="H49" s="20"/>
      <c r="I49" s="31"/>
      <c r="J49" s="31"/>
      <c r="K49" s="117" t="e">
        <f t="shared" si="3"/>
        <v>#DIV/0!</v>
      </c>
      <c r="L49" s="31"/>
      <c r="M49" s="31"/>
      <c r="N49" s="31"/>
      <c r="O49" s="117" t="e">
        <f t="shared" si="9"/>
        <v>#DIV/0!</v>
      </c>
      <c r="P49" s="31"/>
      <c r="Q49" s="31"/>
      <c r="R49" s="31"/>
      <c r="S49" s="117" t="e">
        <f t="shared" si="10"/>
        <v>#DIV/0!</v>
      </c>
      <c r="T49" s="31"/>
      <c r="U49" s="31"/>
      <c r="V49" s="31"/>
      <c r="W49" s="117" t="e">
        <f t="shared" si="11"/>
        <v>#DIV/0!</v>
      </c>
      <c r="X49" s="123">
        <f>X48-X47</f>
        <v>0.33333333333333393</v>
      </c>
      <c r="Y49" s="123">
        <f>Y48-Y47</f>
        <v>16.666666666666664</v>
      </c>
    </row>
    <row r="50" spans="1:25" ht="16.5" customHeight="1" x14ac:dyDescent="0.35">
      <c r="A50" s="8"/>
      <c r="B50" s="142" t="s">
        <v>179</v>
      </c>
      <c r="C50" s="44" t="s">
        <v>48</v>
      </c>
      <c r="D50" s="44">
        <v>6</v>
      </c>
      <c r="E50" s="44">
        <v>22</v>
      </c>
      <c r="F50" s="130">
        <f t="shared" ref="F50:F69" si="12">H50+I50+J50+L50+M50+N50+P50+Q50+R50+T50+U50+V50</f>
        <v>22</v>
      </c>
      <c r="G50" s="43" t="s">
        <v>174</v>
      </c>
      <c r="H50" s="143"/>
      <c r="I50" s="143">
        <v>1</v>
      </c>
      <c r="J50" s="143"/>
      <c r="K50" s="131">
        <f t="shared" si="3"/>
        <v>4.5454545454545459</v>
      </c>
      <c r="L50" s="143">
        <v>2</v>
      </c>
      <c r="M50" s="143">
        <v>1</v>
      </c>
      <c r="N50" s="143">
        <v>4</v>
      </c>
      <c r="O50" s="131">
        <f t="shared" si="9"/>
        <v>31.818181818181817</v>
      </c>
      <c r="P50" s="143">
        <v>3</v>
      </c>
      <c r="Q50" s="143">
        <v>5</v>
      </c>
      <c r="R50" s="143">
        <v>2</v>
      </c>
      <c r="S50" s="131">
        <f t="shared" si="10"/>
        <v>45.454545454545453</v>
      </c>
      <c r="T50" s="143">
        <v>4</v>
      </c>
      <c r="U50" s="143"/>
      <c r="V50" s="143"/>
      <c r="W50" s="131">
        <f t="shared" si="11"/>
        <v>18.181818181818183</v>
      </c>
      <c r="X50" s="49">
        <f t="shared" ref="X50:X55" si="13">((H50*1)+(I50*2)+(J50*3)+(L50*4)+(M50*5)+(N50*6)+(P50*7)+(Q50*8)+(R50*9)+(T50*10)+(U50*11)+(V50*12))/F50</f>
        <v>7.1818181818181817</v>
      </c>
      <c r="Y50" s="50">
        <f t="shared" ref="Y50:Y55" si="14">S50+W50</f>
        <v>63.63636363636364</v>
      </c>
    </row>
    <row r="51" spans="1:25" ht="16.5" customHeight="1" x14ac:dyDescent="0.35">
      <c r="A51" s="8"/>
      <c r="B51" s="138" t="s">
        <v>149</v>
      </c>
      <c r="C51" s="8" t="s">
        <v>46</v>
      </c>
      <c r="D51" s="140">
        <v>7</v>
      </c>
      <c r="E51" s="9">
        <v>21</v>
      </c>
      <c r="F51" s="130">
        <f t="shared" si="12"/>
        <v>21</v>
      </c>
      <c r="G51" s="138" t="s">
        <v>174</v>
      </c>
      <c r="H51" s="94"/>
      <c r="I51" s="94"/>
      <c r="J51" s="87"/>
      <c r="K51" s="131">
        <f t="shared" si="3"/>
        <v>0</v>
      </c>
      <c r="L51" s="139"/>
      <c r="M51" s="139"/>
      <c r="N51" s="140">
        <v>3</v>
      </c>
      <c r="O51" s="131">
        <f t="shared" si="9"/>
        <v>14.285714285714286</v>
      </c>
      <c r="P51" s="139">
        <v>3</v>
      </c>
      <c r="Q51" s="139">
        <v>3</v>
      </c>
      <c r="R51" s="140">
        <v>5</v>
      </c>
      <c r="S51" s="131">
        <f t="shared" si="10"/>
        <v>52.38095238095238</v>
      </c>
      <c r="T51" s="139">
        <v>6</v>
      </c>
      <c r="U51" s="139">
        <v>1</v>
      </c>
      <c r="V51" s="140"/>
      <c r="W51" s="131">
        <f t="shared" si="11"/>
        <v>33.333333333333336</v>
      </c>
      <c r="X51" s="53">
        <f t="shared" si="13"/>
        <v>8.5238095238095237</v>
      </c>
      <c r="Y51" s="54">
        <f t="shared" si="14"/>
        <v>85.714285714285722</v>
      </c>
    </row>
    <row r="52" spans="1:25" x14ac:dyDescent="0.35">
      <c r="A52" s="8"/>
      <c r="B52" s="144" t="s">
        <v>149</v>
      </c>
      <c r="C52" s="26" t="s">
        <v>42</v>
      </c>
      <c r="D52" s="145">
        <v>8</v>
      </c>
      <c r="E52" s="25">
        <v>20</v>
      </c>
      <c r="F52" s="130">
        <f t="shared" si="12"/>
        <v>20</v>
      </c>
      <c r="G52" s="144" t="s">
        <v>174</v>
      </c>
      <c r="H52" s="146"/>
      <c r="I52" s="146"/>
      <c r="J52" s="145"/>
      <c r="K52" s="131">
        <f t="shared" si="3"/>
        <v>0</v>
      </c>
      <c r="L52" s="146">
        <v>1</v>
      </c>
      <c r="M52" s="146">
        <v>2</v>
      </c>
      <c r="N52" s="145">
        <v>2</v>
      </c>
      <c r="O52" s="131">
        <f t="shared" si="9"/>
        <v>25</v>
      </c>
      <c r="P52" s="146">
        <v>2</v>
      </c>
      <c r="Q52" s="146">
        <v>4</v>
      </c>
      <c r="R52" s="145">
        <v>6</v>
      </c>
      <c r="S52" s="131">
        <f t="shared" si="10"/>
        <v>60</v>
      </c>
      <c r="T52" s="146">
        <v>3</v>
      </c>
      <c r="U52" s="146"/>
      <c r="V52" s="145"/>
      <c r="W52" s="131">
        <f t="shared" si="11"/>
        <v>15</v>
      </c>
      <c r="X52" s="29">
        <f t="shared" si="13"/>
        <v>7.8</v>
      </c>
      <c r="Y52" s="30">
        <f t="shared" si="14"/>
        <v>75</v>
      </c>
    </row>
    <row r="53" spans="1:25" x14ac:dyDescent="0.35">
      <c r="A53" s="8"/>
      <c r="B53" s="138" t="s">
        <v>177</v>
      </c>
      <c r="C53" s="19" t="s">
        <v>31</v>
      </c>
      <c r="D53" s="8">
        <v>9</v>
      </c>
      <c r="E53" s="8">
        <v>20</v>
      </c>
      <c r="F53" s="130">
        <f t="shared" si="12"/>
        <v>20</v>
      </c>
      <c r="G53" s="134" t="s">
        <v>174</v>
      </c>
      <c r="H53" s="31"/>
      <c r="I53" s="31"/>
      <c r="J53" s="31"/>
      <c r="K53" s="131">
        <f t="shared" si="3"/>
        <v>0</v>
      </c>
      <c r="L53" s="31"/>
      <c r="M53" s="31"/>
      <c r="N53" s="31"/>
      <c r="O53" s="131">
        <f t="shared" si="9"/>
        <v>0</v>
      </c>
      <c r="P53" s="31">
        <v>1</v>
      </c>
      <c r="Q53" s="31"/>
      <c r="R53" s="31">
        <v>2</v>
      </c>
      <c r="S53" s="131">
        <f t="shared" si="10"/>
        <v>15</v>
      </c>
      <c r="T53" s="31">
        <v>14</v>
      </c>
      <c r="U53" s="31">
        <v>3</v>
      </c>
      <c r="V53" s="31"/>
      <c r="W53" s="131">
        <f t="shared" si="11"/>
        <v>85</v>
      </c>
      <c r="X53" s="118">
        <f t="shared" si="13"/>
        <v>9.9</v>
      </c>
      <c r="Y53" s="68">
        <f t="shared" si="14"/>
        <v>100</v>
      </c>
    </row>
    <row r="54" spans="1:25" x14ac:dyDescent="0.35">
      <c r="A54" s="8"/>
      <c r="B54" s="138" t="s">
        <v>177</v>
      </c>
      <c r="C54" s="21" t="s">
        <v>24</v>
      </c>
      <c r="D54" s="8">
        <v>10</v>
      </c>
      <c r="E54" s="8">
        <v>13</v>
      </c>
      <c r="F54" s="130">
        <f t="shared" si="12"/>
        <v>13</v>
      </c>
      <c r="G54" s="136" t="s">
        <v>174</v>
      </c>
      <c r="H54" s="137"/>
      <c r="I54" s="137"/>
      <c r="J54" s="137"/>
      <c r="K54" s="131">
        <f t="shared" si="3"/>
        <v>0</v>
      </c>
      <c r="L54" s="137"/>
      <c r="M54" s="137"/>
      <c r="N54" s="137">
        <v>1</v>
      </c>
      <c r="O54" s="131">
        <f t="shared" si="9"/>
        <v>7.6923076923076925</v>
      </c>
      <c r="P54" s="137">
        <v>5</v>
      </c>
      <c r="Q54" s="137">
        <v>2</v>
      </c>
      <c r="R54" s="137">
        <v>2</v>
      </c>
      <c r="S54" s="131">
        <f t="shared" si="10"/>
        <v>69.230769230769226</v>
      </c>
      <c r="T54" s="137">
        <v>3</v>
      </c>
      <c r="U54" s="137"/>
      <c r="V54" s="137"/>
      <c r="W54" s="131">
        <f t="shared" si="11"/>
        <v>23.076923076923077</v>
      </c>
      <c r="X54" s="119">
        <f t="shared" si="13"/>
        <v>8.0769230769230766</v>
      </c>
      <c r="Y54" s="69">
        <f t="shared" si="14"/>
        <v>92.307692307692307</v>
      </c>
    </row>
    <row r="55" spans="1:25" x14ac:dyDescent="0.35">
      <c r="A55" s="8"/>
      <c r="B55" s="138"/>
      <c r="C55" s="21" t="s">
        <v>27</v>
      </c>
      <c r="D55" s="8">
        <v>11</v>
      </c>
      <c r="E55" s="8">
        <v>13</v>
      </c>
      <c r="F55" s="130">
        <f t="shared" si="12"/>
        <v>13</v>
      </c>
      <c r="G55" s="136" t="s">
        <v>174</v>
      </c>
      <c r="H55" s="137"/>
      <c r="I55" s="137"/>
      <c r="J55" s="137"/>
      <c r="K55" s="131">
        <f t="shared" si="3"/>
        <v>0</v>
      </c>
      <c r="L55" s="137"/>
      <c r="M55" s="137">
        <v>3</v>
      </c>
      <c r="N55" s="137">
        <v>1</v>
      </c>
      <c r="O55" s="131">
        <f t="shared" si="9"/>
        <v>30.76923076923077</v>
      </c>
      <c r="P55" s="137">
        <v>2</v>
      </c>
      <c r="Q55" s="137">
        <v>1</v>
      </c>
      <c r="R55" s="137">
        <v>4</v>
      </c>
      <c r="S55" s="131">
        <f t="shared" si="10"/>
        <v>53.846153846153847</v>
      </c>
      <c r="T55" s="137">
        <v>2</v>
      </c>
      <c r="U55" s="137"/>
      <c r="V55" s="137"/>
      <c r="W55" s="131">
        <f t="shared" si="11"/>
        <v>15.384615384615385</v>
      </c>
      <c r="X55" s="119">
        <f t="shared" si="13"/>
        <v>7.615384615384615</v>
      </c>
      <c r="Y55" s="69">
        <f t="shared" si="14"/>
        <v>69.230769230769226</v>
      </c>
    </row>
    <row r="56" spans="1:25" x14ac:dyDescent="0.35">
      <c r="A56" s="8"/>
      <c r="B56" s="138"/>
      <c r="C56" s="15"/>
      <c r="D56" s="15"/>
      <c r="E56" s="15"/>
      <c r="F56" s="130">
        <f t="shared" si="12"/>
        <v>0</v>
      </c>
      <c r="G56" s="135"/>
      <c r="H56" s="147"/>
      <c r="I56" s="147"/>
      <c r="J56" s="147"/>
      <c r="K56" s="131" t="e">
        <f t="shared" si="3"/>
        <v>#DIV/0!</v>
      </c>
      <c r="L56" s="147"/>
      <c r="M56" s="147"/>
      <c r="N56" s="147"/>
      <c r="O56" s="131" t="e">
        <f t="shared" si="9"/>
        <v>#DIV/0!</v>
      </c>
      <c r="P56" s="147"/>
      <c r="Q56" s="147"/>
      <c r="R56" s="147"/>
      <c r="S56" s="131" t="e">
        <f t="shared" si="10"/>
        <v>#DIV/0!</v>
      </c>
      <c r="T56" s="147"/>
      <c r="U56" s="147"/>
      <c r="V56" s="147"/>
      <c r="W56" s="131" t="e">
        <f t="shared" si="11"/>
        <v>#DIV/0!</v>
      </c>
      <c r="X56" s="60">
        <f>X55-X54</f>
        <v>-0.46153846153846168</v>
      </c>
      <c r="Y56" s="60">
        <f>Y55-Y54</f>
        <v>-23.07692307692308</v>
      </c>
    </row>
    <row r="57" spans="1:25" x14ac:dyDescent="0.35">
      <c r="A57" s="8"/>
      <c r="B57" s="142" t="s">
        <v>179</v>
      </c>
      <c r="C57" s="44" t="s">
        <v>48</v>
      </c>
      <c r="D57" s="148">
        <v>7</v>
      </c>
      <c r="E57" s="44">
        <v>25</v>
      </c>
      <c r="F57" s="130">
        <f t="shared" si="12"/>
        <v>25</v>
      </c>
      <c r="G57" s="43" t="s">
        <v>174</v>
      </c>
      <c r="H57" s="143"/>
      <c r="I57" s="143">
        <v>1</v>
      </c>
      <c r="J57" s="143"/>
      <c r="K57" s="131">
        <f t="shared" si="3"/>
        <v>4</v>
      </c>
      <c r="L57" s="143"/>
      <c r="M57" s="143">
        <v>1</v>
      </c>
      <c r="N57" s="143">
        <v>1</v>
      </c>
      <c r="O57" s="131">
        <f t="shared" si="9"/>
        <v>8</v>
      </c>
      <c r="P57" s="143">
        <v>5</v>
      </c>
      <c r="Q57" s="143">
        <v>4</v>
      </c>
      <c r="R57" s="143">
        <v>8</v>
      </c>
      <c r="S57" s="131">
        <f t="shared" si="10"/>
        <v>68</v>
      </c>
      <c r="T57" s="143">
        <v>5</v>
      </c>
      <c r="U57" s="143"/>
      <c r="V57" s="143"/>
      <c r="W57" s="131">
        <f t="shared" si="11"/>
        <v>20</v>
      </c>
      <c r="X57" s="49">
        <f>((H57*1)+(I57*2)+(J57*3)+(L57*4)+(M57*5)+(N57*6)+(P57*7)+(Q57*8)+(R57*9)+(T57*10)+(U57*11)+(V57*12))/F57</f>
        <v>8.08</v>
      </c>
      <c r="Y57" s="50">
        <f>S57+W57</f>
        <v>88</v>
      </c>
    </row>
    <row r="58" spans="1:25" x14ac:dyDescent="0.35">
      <c r="A58" s="8"/>
      <c r="B58" s="138" t="s">
        <v>149</v>
      </c>
      <c r="C58" s="8" t="s">
        <v>46</v>
      </c>
      <c r="D58" s="140">
        <v>8</v>
      </c>
      <c r="E58" s="9">
        <v>25</v>
      </c>
      <c r="F58" s="130">
        <f t="shared" si="12"/>
        <v>25</v>
      </c>
      <c r="G58" s="138" t="s">
        <v>174</v>
      </c>
      <c r="H58" s="94"/>
      <c r="I58" s="94"/>
      <c r="J58" s="87">
        <v>2</v>
      </c>
      <c r="K58" s="131">
        <f t="shared" si="3"/>
        <v>8</v>
      </c>
      <c r="L58" s="139">
        <v>1</v>
      </c>
      <c r="M58" s="139"/>
      <c r="N58" s="140"/>
      <c r="O58" s="131">
        <f t="shared" si="9"/>
        <v>4</v>
      </c>
      <c r="P58" s="139">
        <v>8</v>
      </c>
      <c r="Q58" s="139">
        <v>4</v>
      </c>
      <c r="R58" s="140">
        <v>4</v>
      </c>
      <c r="S58" s="131">
        <f t="shared" si="10"/>
        <v>64</v>
      </c>
      <c r="T58" s="139">
        <v>6</v>
      </c>
      <c r="U58" s="139"/>
      <c r="V58" s="140"/>
      <c r="W58" s="131">
        <f t="shared" si="11"/>
        <v>24</v>
      </c>
      <c r="X58" s="53">
        <f>((H58*1)+(I58*2)+(J58*3)+(L58*4)+(M58*5)+(N58*6)+(P58*7)+(Q58*8)+(R58*9)+(T58*10)+(U58*11)+(V58*12))/F58</f>
        <v>7.76</v>
      </c>
      <c r="Y58" s="54">
        <f>S58+W58</f>
        <v>88</v>
      </c>
    </row>
    <row r="59" spans="1:25" x14ac:dyDescent="0.35">
      <c r="A59" s="8"/>
      <c r="B59" s="144" t="s">
        <v>149</v>
      </c>
      <c r="C59" s="26" t="s">
        <v>42</v>
      </c>
      <c r="D59" s="145">
        <v>9</v>
      </c>
      <c r="E59" s="25">
        <v>24</v>
      </c>
      <c r="F59" s="130">
        <f t="shared" si="12"/>
        <v>24</v>
      </c>
      <c r="G59" s="144" t="s">
        <v>174</v>
      </c>
      <c r="H59" s="146"/>
      <c r="I59" s="146">
        <v>2</v>
      </c>
      <c r="J59" s="145">
        <v>1</v>
      </c>
      <c r="K59" s="131">
        <f t="shared" si="3"/>
        <v>12.5</v>
      </c>
      <c r="L59" s="146">
        <v>1</v>
      </c>
      <c r="M59" s="146">
        <v>1</v>
      </c>
      <c r="N59" s="145">
        <v>2</v>
      </c>
      <c r="O59" s="131">
        <f t="shared" si="9"/>
        <v>16.666666666666668</v>
      </c>
      <c r="P59" s="146">
        <v>4</v>
      </c>
      <c r="Q59" s="146">
        <v>5</v>
      </c>
      <c r="R59" s="145">
        <v>8</v>
      </c>
      <c r="S59" s="131">
        <f t="shared" si="10"/>
        <v>70.833333333333329</v>
      </c>
      <c r="T59" s="146"/>
      <c r="U59" s="146"/>
      <c r="V59" s="145"/>
      <c r="W59" s="131">
        <f t="shared" si="11"/>
        <v>0</v>
      </c>
      <c r="X59" s="29">
        <f>((H59*1)+(I59*2)+(J59*3)+(L59*4)+(M59*5)+(N59*6)+(P59*7)+(Q59*8)+(R59*9)+(T59*10)+(U59*11)+(V59*12))/F59</f>
        <v>7</v>
      </c>
      <c r="Y59" s="30">
        <f>S59+W59</f>
        <v>70.833333333333329</v>
      </c>
    </row>
    <row r="60" spans="1:25" x14ac:dyDescent="0.35">
      <c r="A60" s="8"/>
      <c r="B60" s="138" t="s">
        <v>177</v>
      </c>
      <c r="C60" s="19" t="s">
        <v>31</v>
      </c>
      <c r="D60" s="8">
        <v>10</v>
      </c>
      <c r="E60" s="8">
        <v>15</v>
      </c>
      <c r="F60" s="130">
        <f t="shared" si="12"/>
        <v>15</v>
      </c>
      <c r="G60" s="134" t="s">
        <v>174</v>
      </c>
      <c r="H60" s="31">
        <v>2</v>
      </c>
      <c r="I60" s="31"/>
      <c r="J60" s="31"/>
      <c r="K60" s="131">
        <f t="shared" si="3"/>
        <v>13.333333333333334</v>
      </c>
      <c r="L60" s="31"/>
      <c r="M60" s="31"/>
      <c r="N60" s="31"/>
      <c r="O60" s="131">
        <f t="shared" si="9"/>
        <v>0</v>
      </c>
      <c r="P60" s="31">
        <v>2</v>
      </c>
      <c r="Q60" s="31">
        <v>1</v>
      </c>
      <c r="R60" s="31">
        <v>1</v>
      </c>
      <c r="S60" s="131">
        <f t="shared" si="10"/>
        <v>26.666666666666668</v>
      </c>
      <c r="T60" s="31">
        <v>6</v>
      </c>
      <c r="U60" s="31">
        <v>3</v>
      </c>
      <c r="V60" s="31"/>
      <c r="W60" s="131">
        <f t="shared" si="11"/>
        <v>60</v>
      </c>
      <c r="X60" s="118">
        <f>((H60*1)+(I60*2)+(J60*3)+(L60*4)+(M60*5)+(N60*6)+(P60*7)+(Q60*8)+(R60*9)+(T60*10)+(U60*11)+(V60*12))/F60</f>
        <v>8.4</v>
      </c>
      <c r="Y60" s="68">
        <f>S60+W60</f>
        <v>86.666666666666671</v>
      </c>
    </row>
    <row r="61" spans="1:25" x14ac:dyDescent="0.35">
      <c r="A61" s="8"/>
      <c r="B61" s="138" t="s">
        <v>177</v>
      </c>
      <c r="C61" s="21" t="s">
        <v>24</v>
      </c>
      <c r="D61" s="8">
        <v>11</v>
      </c>
      <c r="E61" s="8">
        <v>13</v>
      </c>
      <c r="F61" s="130">
        <f t="shared" si="12"/>
        <v>13</v>
      </c>
      <c r="G61" s="136" t="s">
        <v>174</v>
      </c>
      <c r="H61" s="137"/>
      <c r="I61" s="137"/>
      <c r="J61" s="137"/>
      <c r="K61" s="131">
        <f t="shared" si="3"/>
        <v>0</v>
      </c>
      <c r="L61" s="137">
        <v>1</v>
      </c>
      <c r="M61" s="137"/>
      <c r="N61" s="137"/>
      <c r="O61" s="131">
        <f t="shared" si="9"/>
        <v>7.6923076923076925</v>
      </c>
      <c r="P61" s="137">
        <v>3</v>
      </c>
      <c r="Q61" s="137">
        <v>1</v>
      </c>
      <c r="R61" s="137">
        <v>6</v>
      </c>
      <c r="S61" s="131">
        <f t="shared" si="10"/>
        <v>76.92307692307692</v>
      </c>
      <c r="T61" s="137">
        <v>2</v>
      </c>
      <c r="U61" s="137"/>
      <c r="V61" s="137"/>
      <c r="W61" s="131">
        <f t="shared" si="11"/>
        <v>15.384615384615385</v>
      </c>
      <c r="X61" s="119">
        <f>((H61*1)+(I61*2)+(J61*3)+(L61*4)+(M61*5)+(N61*6)+(P61*7)+(Q61*8)+(R61*9)+(T61*10)+(U61*11)+(V61*12))/F61</f>
        <v>8.2307692307692299</v>
      </c>
      <c r="Y61" s="69">
        <f>S61+W61</f>
        <v>92.307692307692307</v>
      </c>
    </row>
    <row r="62" spans="1:25" x14ac:dyDescent="0.35">
      <c r="A62" s="8"/>
      <c r="B62" s="138"/>
      <c r="C62" s="15"/>
      <c r="D62" s="15"/>
      <c r="E62" s="15"/>
      <c r="F62" s="130">
        <f t="shared" si="12"/>
        <v>0</v>
      </c>
      <c r="G62" s="135"/>
      <c r="H62" s="147"/>
      <c r="I62" s="147"/>
      <c r="J62" s="147"/>
      <c r="K62" s="131" t="e">
        <f t="shared" si="3"/>
        <v>#DIV/0!</v>
      </c>
      <c r="L62" s="147"/>
      <c r="M62" s="147"/>
      <c r="N62" s="147"/>
      <c r="O62" s="131" t="e">
        <f t="shared" si="9"/>
        <v>#DIV/0!</v>
      </c>
      <c r="P62" s="147"/>
      <c r="Q62" s="147"/>
      <c r="R62" s="147"/>
      <c r="S62" s="131" t="e">
        <f t="shared" si="10"/>
        <v>#DIV/0!</v>
      </c>
      <c r="T62" s="147"/>
      <c r="U62" s="147"/>
      <c r="V62" s="147"/>
      <c r="W62" s="131" t="e">
        <f t="shared" si="11"/>
        <v>#DIV/0!</v>
      </c>
      <c r="X62" s="60">
        <f>X61-X60</f>
        <v>-0.16923076923077041</v>
      </c>
      <c r="Y62" s="60">
        <f>Y61-Y60</f>
        <v>5.6410256410256352</v>
      </c>
    </row>
    <row r="63" spans="1:25" x14ac:dyDescent="0.35">
      <c r="A63" s="8"/>
      <c r="B63" s="138" t="s">
        <v>149</v>
      </c>
      <c r="C63" s="8" t="s">
        <v>46</v>
      </c>
      <c r="D63" s="140">
        <v>9</v>
      </c>
      <c r="E63" s="8">
        <v>17</v>
      </c>
      <c r="F63" s="130">
        <f t="shared" si="12"/>
        <v>17</v>
      </c>
      <c r="G63" s="141" t="s">
        <v>174</v>
      </c>
      <c r="H63" s="147"/>
      <c r="I63" s="147"/>
      <c r="J63" s="147"/>
      <c r="K63" s="131">
        <f t="shared" si="3"/>
        <v>0</v>
      </c>
      <c r="L63" s="149">
        <v>2</v>
      </c>
      <c r="M63" s="149">
        <v>1</v>
      </c>
      <c r="N63" s="149"/>
      <c r="O63" s="131">
        <f t="shared" si="9"/>
        <v>17.647058823529413</v>
      </c>
      <c r="P63" s="149">
        <v>2</v>
      </c>
      <c r="Q63" s="149">
        <v>2</v>
      </c>
      <c r="R63" s="149">
        <v>6</v>
      </c>
      <c r="S63" s="131">
        <f t="shared" si="10"/>
        <v>58.823529411764703</v>
      </c>
      <c r="T63" s="149">
        <v>3</v>
      </c>
      <c r="U63" s="149">
        <v>1</v>
      </c>
      <c r="V63" s="149"/>
      <c r="W63" s="131">
        <f t="shared" si="11"/>
        <v>23.529411764705884</v>
      </c>
      <c r="X63" s="53">
        <f>((H63*1)+(I63*2)+(J63*3)+(L63*4)+(M63*5)+(N63*6)+(P63*7)+(Q63*8)+(R63*9)+(T63*10)+(U63*11)+(V63*12))/F63</f>
        <v>8.117647058823529</v>
      </c>
      <c r="Y63" s="54">
        <f>S63+W63</f>
        <v>82.35294117647058</v>
      </c>
    </row>
    <row r="64" spans="1:25" x14ac:dyDescent="0.35">
      <c r="A64" s="8"/>
      <c r="B64" s="144" t="s">
        <v>149</v>
      </c>
      <c r="C64" s="26" t="s">
        <v>42</v>
      </c>
      <c r="D64" s="145">
        <v>10</v>
      </c>
      <c r="E64" s="145">
        <v>9</v>
      </c>
      <c r="F64" s="130">
        <f t="shared" si="12"/>
        <v>9</v>
      </c>
      <c r="G64" s="150" t="s">
        <v>174</v>
      </c>
      <c r="H64" s="151"/>
      <c r="I64" s="151"/>
      <c r="J64" s="151"/>
      <c r="K64" s="131">
        <f t="shared" si="3"/>
        <v>0</v>
      </c>
      <c r="L64" s="151"/>
      <c r="M64" s="151"/>
      <c r="N64" s="151">
        <v>1</v>
      </c>
      <c r="O64" s="131">
        <f t="shared" si="9"/>
        <v>11.111111111111111</v>
      </c>
      <c r="P64" s="151">
        <v>1</v>
      </c>
      <c r="Q64" s="151">
        <v>2</v>
      </c>
      <c r="R64" s="151">
        <v>3</v>
      </c>
      <c r="S64" s="131">
        <f t="shared" si="10"/>
        <v>66.666666666666671</v>
      </c>
      <c r="T64" s="151">
        <v>2</v>
      </c>
      <c r="U64" s="151"/>
      <c r="V64" s="151"/>
      <c r="W64" s="131">
        <f t="shared" si="11"/>
        <v>22.222222222222221</v>
      </c>
      <c r="X64" s="29">
        <f>((H64*1)+(I64*2)+(J64*3)+(L64*4)+(M64*5)+(N64*6)+(P64*7)+(Q64*8)+(R64*9)+(T64*10)+(U64*11)+(V64*12))/F64</f>
        <v>8.4444444444444446</v>
      </c>
      <c r="Y64" s="30">
        <f>S64+W64</f>
        <v>88.888888888888886</v>
      </c>
    </row>
    <row r="65" spans="1:25" x14ac:dyDescent="0.35">
      <c r="A65" s="8"/>
      <c r="B65" s="138" t="s">
        <v>177</v>
      </c>
      <c r="C65" s="19" t="s">
        <v>31</v>
      </c>
      <c r="D65" s="8">
        <v>11</v>
      </c>
      <c r="E65" s="8">
        <v>8</v>
      </c>
      <c r="F65" s="130">
        <f t="shared" si="12"/>
        <v>8</v>
      </c>
      <c r="G65" s="134" t="s">
        <v>174</v>
      </c>
      <c r="H65" s="31"/>
      <c r="I65" s="31"/>
      <c r="J65" s="31"/>
      <c r="K65" s="131">
        <f t="shared" si="3"/>
        <v>0</v>
      </c>
      <c r="L65" s="31"/>
      <c r="M65" s="31"/>
      <c r="N65" s="31"/>
      <c r="O65" s="131">
        <f t="shared" si="9"/>
        <v>0</v>
      </c>
      <c r="P65" s="31"/>
      <c r="Q65" s="31"/>
      <c r="R65" s="31">
        <v>2</v>
      </c>
      <c r="S65" s="131">
        <f t="shared" si="10"/>
        <v>25</v>
      </c>
      <c r="T65" s="31">
        <v>6</v>
      </c>
      <c r="U65" s="31"/>
      <c r="V65" s="31"/>
      <c r="W65" s="131">
        <f t="shared" si="11"/>
        <v>75</v>
      </c>
      <c r="X65" s="118">
        <f>((H65*1)+(I65*2)+(J65*3)+(L65*4)+(M65*5)+(N65*6)+(P65*7)+(Q65*8)+(R65*9)+(T65*10)+(U65*11)+(V65*12))/F65</f>
        <v>9.75</v>
      </c>
      <c r="Y65" s="68">
        <f>S65+W65</f>
        <v>100</v>
      </c>
    </row>
    <row r="66" spans="1:25" x14ac:dyDescent="0.35">
      <c r="A66" s="8"/>
      <c r="B66" s="138"/>
      <c r="C66" s="15"/>
      <c r="D66" s="15"/>
      <c r="E66" s="15"/>
      <c r="F66" s="130">
        <f t="shared" si="12"/>
        <v>0</v>
      </c>
      <c r="G66" s="135"/>
      <c r="H66" s="147"/>
      <c r="I66" s="147"/>
      <c r="J66" s="147"/>
      <c r="K66" s="131" t="e">
        <f t="shared" si="3"/>
        <v>#DIV/0!</v>
      </c>
      <c r="L66" s="147"/>
      <c r="M66" s="147"/>
      <c r="N66" s="147"/>
      <c r="O66" s="131" t="e">
        <f t="shared" si="9"/>
        <v>#DIV/0!</v>
      </c>
      <c r="P66" s="147"/>
      <c r="Q66" s="147"/>
      <c r="R66" s="147"/>
      <c r="S66" s="131" t="e">
        <f t="shared" si="10"/>
        <v>#DIV/0!</v>
      </c>
      <c r="T66" s="147"/>
      <c r="U66" s="147"/>
      <c r="V66" s="147"/>
      <c r="W66" s="131" t="e">
        <f t="shared" si="11"/>
        <v>#DIV/0!</v>
      </c>
      <c r="X66" s="60">
        <f>X65-X64</f>
        <v>1.3055555555555554</v>
      </c>
      <c r="Y66" s="60">
        <f>Y65-Y64</f>
        <v>11.111111111111114</v>
      </c>
    </row>
    <row r="67" spans="1:25" x14ac:dyDescent="0.35">
      <c r="A67" s="8"/>
      <c r="B67" s="138"/>
      <c r="C67" s="19" t="s">
        <v>31</v>
      </c>
      <c r="D67" s="140"/>
      <c r="E67" s="140"/>
      <c r="F67" s="130">
        <f t="shared" si="12"/>
        <v>0</v>
      </c>
      <c r="G67" s="134" t="s">
        <v>174</v>
      </c>
      <c r="H67" s="147"/>
      <c r="I67" s="147"/>
      <c r="J67" s="147"/>
      <c r="K67" s="131" t="e">
        <f t="shared" si="3"/>
        <v>#DIV/0!</v>
      </c>
      <c r="L67" s="149"/>
      <c r="M67" s="149"/>
      <c r="N67" s="149"/>
      <c r="O67" s="131" t="e">
        <f t="shared" si="9"/>
        <v>#DIV/0!</v>
      </c>
      <c r="P67" s="149"/>
      <c r="Q67" s="149"/>
      <c r="R67" s="149"/>
      <c r="S67" s="131" t="e">
        <f t="shared" si="10"/>
        <v>#DIV/0!</v>
      </c>
      <c r="T67" s="52"/>
      <c r="U67" s="52"/>
      <c r="V67" s="52"/>
      <c r="W67" s="131" t="e">
        <f t="shared" si="11"/>
        <v>#DIV/0!</v>
      </c>
      <c r="X67" s="56" t="e">
        <f>я</f>
        <v>#NAME?</v>
      </c>
      <c r="Y67" s="56">
        <f>AVERAGE(Y65,Y60,Y53,Y45,Y37,Y30,Y24)</f>
        <v>94.235666806768478</v>
      </c>
    </row>
    <row r="68" spans="1:25" x14ac:dyDescent="0.35">
      <c r="A68" s="8"/>
      <c r="B68" s="138"/>
      <c r="C68" s="21" t="s">
        <v>24</v>
      </c>
      <c r="D68" s="140"/>
      <c r="E68" s="140"/>
      <c r="F68" s="130">
        <f t="shared" si="12"/>
        <v>0</v>
      </c>
      <c r="G68" s="136" t="s">
        <v>174</v>
      </c>
      <c r="H68" s="147"/>
      <c r="I68" s="147"/>
      <c r="J68" s="147"/>
      <c r="K68" s="131" t="e">
        <f t="shared" si="3"/>
        <v>#DIV/0!</v>
      </c>
      <c r="L68" s="149"/>
      <c r="M68" s="149"/>
      <c r="N68" s="149"/>
      <c r="O68" s="131" t="e">
        <f t="shared" si="9"/>
        <v>#DIV/0!</v>
      </c>
      <c r="P68" s="149"/>
      <c r="Q68" s="149"/>
      <c r="R68" s="149"/>
      <c r="S68" s="131" t="e">
        <f t="shared" si="10"/>
        <v>#DIV/0!</v>
      </c>
      <c r="T68" s="52"/>
      <c r="U68" s="52"/>
      <c r="V68" s="52"/>
      <c r="W68" s="131" t="e">
        <f t="shared" si="11"/>
        <v>#DIV/0!</v>
      </c>
      <c r="X68" s="58">
        <f>AVERAGE(X61,X54,X46,X38,X31,X25)</f>
        <v>7.5654154198204546</v>
      </c>
      <c r="Y68" s="56">
        <f>AVERAGE(Y66,Y61,Y54,Y46,Y38,Y31,Y25)</f>
        <v>63.831247572666335</v>
      </c>
    </row>
    <row r="69" spans="1:25" x14ac:dyDescent="0.35">
      <c r="A69" s="8"/>
      <c r="B69" s="138"/>
      <c r="C69" s="21" t="s">
        <v>27</v>
      </c>
      <c r="D69" s="140"/>
      <c r="E69" s="140"/>
      <c r="F69" s="130">
        <f t="shared" si="12"/>
        <v>0</v>
      </c>
      <c r="G69" s="136" t="s">
        <v>174</v>
      </c>
      <c r="H69" s="147"/>
      <c r="I69" s="147"/>
      <c r="J69" s="147"/>
      <c r="K69" s="131" t="e">
        <f t="shared" si="3"/>
        <v>#DIV/0!</v>
      </c>
      <c r="L69" s="149"/>
      <c r="M69" s="149"/>
      <c r="N69" s="149"/>
      <c r="O69" s="131" t="e">
        <f t="shared" si="9"/>
        <v>#DIV/0!</v>
      </c>
      <c r="P69" s="149"/>
      <c r="Q69" s="149"/>
      <c r="R69" s="149"/>
      <c r="S69" s="131" t="e">
        <f t="shared" si="10"/>
        <v>#DIV/0!</v>
      </c>
      <c r="T69" s="52"/>
      <c r="U69" s="52"/>
      <c r="V69" s="52"/>
      <c r="W69" s="131" t="e">
        <f t="shared" si="11"/>
        <v>#DIV/0!</v>
      </c>
      <c r="X69" s="58">
        <f>AVERAGE(X14,X21,X26,X32,X39,X47,X55)</f>
        <v>7.3425954997383567</v>
      </c>
      <c r="Y69" s="56">
        <f>AVERAGE(Y67,Y62,Y55,Y47,Y39,Y32,Y26)</f>
        <v>55.224461399215052</v>
      </c>
    </row>
    <row r="70" spans="1:25" x14ac:dyDescent="0.35">
      <c r="A70" s="8"/>
      <c r="B70" s="138"/>
      <c r="C70" s="21" t="s">
        <v>29</v>
      </c>
      <c r="D70" s="140"/>
      <c r="E70" s="140"/>
      <c r="F70" s="130"/>
      <c r="G70" s="136" t="s">
        <v>174</v>
      </c>
      <c r="H70" s="147"/>
      <c r="I70" s="147"/>
      <c r="J70" s="147"/>
      <c r="K70" s="131"/>
      <c r="L70" s="149"/>
      <c r="M70" s="149"/>
      <c r="N70" s="149"/>
      <c r="O70" s="131"/>
      <c r="P70" s="149"/>
      <c r="Q70" s="149"/>
      <c r="R70" s="149"/>
      <c r="S70" s="131"/>
      <c r="T70" s="52"/>
      <c r="U70" s="52"/>
      <c r="V70" s="52"/>
      <c r="W70" s="131"/>
      <c r="X70" s="58">
        <f>AVERAGE(X15,X22,X27,X33,X40,X48,X56)</f>
        <v>6.3078465394254879</v>
      </c>
      <c r="Y70" s="56">
        <f>AVERAGE(Y68,Y63,Y56,Y48,Y40,Y33,Y27)</f>
        <v>49.564774216909669</v>
      </c>
    </row>
    <row r="71" spans="1:25" x14ac:dyDescent="0.35">
      <c r="A71" s="35"/>
      <c r="B71" s="41"/>
      <c r="C71" s="15"/>
      <c r="D71" s="15"/>
      <c r="E71" s="15"/>
      <c r="F71" s="94"/>
      <c r="G71" s="41"/>
      <c r="H71" s="20"/>
      <c r="I71" s="31"/>
      <c r="J71" s="31"/>
      <c r="K71" s="117" t="e">
        <f>SUM(H71:J71)*100/F71</f>
        <v>#DIV/0!</v>
      </c>
      <c r="L71" s="31"/>
      <c r="M71" s="31"/>
      <c r="N71" s="31"/>
      <c r="O71" s="117" t="e">
        <f>SUM(L71:N71)*100/F71</f>
        <v>#DIV/0!</v>
      </c>
      <c r="P71" s="31"/>
      <c r="Q71" s="31"/>
      <c r="R71" s="31"/>
      <c r="S71" s="117" t="e">
        <f>SUM(P71:R71)*100/F71</f>
        <v>#DIV/0!</v>
      </c>
      <c r="T71" s="31"/>
      <c r="U71" s="31"/>
      <c r="V71" s="31"/>
      <c r="W71" s="117" t="e">
        <f>SUM(T71:V71)*100/F71</f>
        <v>#DIV/0!</v>
      </c>
      <c r="X71" s="123">
        <f>X70-X69</f>
        <v>-1.0347489603128688</v>
      </c>
      <c r="Y71" s="123">
        <f>Y70-Y69</f>
        <v>-5.6596871823053831</v>
      </c>
    </row>
    <row r="72" spans="1:25" x14ac:dyDescent="0.35">
      <c r="A72" s="35"/>
      <c r="B72" s="41"/>
      <c r="C72" s="15"/>
      <c r="D72" s="15"/>
      <c r="E72" s="15"/>
      <c r="F72" s="94"/>
      <c r="G72" s="41"/>
      <c r="H72" s="20"/>
      <c r="I72" s="31"/>
      <c r="J72" s="31"/>
      <c r="K72" s="117"/>
      <c r="L72" s="31"/>
      <c r="M72" s="31"/>
      <c r="N72" s="31"/>
      <c r="O72" s="117"/>
      <c r="P72" s="31"/>
      <c r="Q72" s="31"/>
      <c r="R72" s="31"/>
      <c r="S72" s="117"/>
      <c r="T72" s="31"/>
      <c r="U72" s="31"/>
      <c r="V72" s="31"/>
      <c r="W72" s="117"/>
      <c r="X72" s="123"/>
      <c r="Y72" s="123"/>
    </row>
    <row r="73" spans="1:25" x14ac:dyDescent="0.35">
      <c r="A73" s="8"/>
      <c r="B73" s="138" t="s">
        <v>180</v>
      </c>
      <c r="C73" s="8" t="s">
        <v>29</v>
      </c>
      <c r="D73" s="140">
        <v>5</v>
      </c>
      <c r="E73" s="140">
        <v>23</v>
      </c>
      <c r="F73" s="130">
        <v>23</v>
      </c>
      <c r="G73" s="36" t="s">
        <v>181</v>
      </c>
      <c r="H73" s="147"/>
      <c r="I73" s="147"/>
      <c r="J73" s="147"/>
      <c r="K73" s="131">
        <f>SUM(H73:J73)*100/F73</f>
        <v>0</v>
      </c>
      <c r="L73" s="149"/>
      <c r="M73" s="149">
        <v>1</v>
      </c>
      <c r="N73" s="149">
        <v>1</v>
      </c>
      <c r="O73" s="117">
        <f>SUM(L73:N73)*100/F73</f>
        <v>8.695652173913043</v>
      </c>
      <c r="P73" s="149">
        <v>4</v>
      </c>
      <c r="Q73" s="149">
        <v>5</v>
      </c>
      <c r="R73" s="149">
        <v>3</v>
      </c>
      <c r="S73" s="131">
        <f>SUM(P73:R73)*100/F73</f>
        <v>52.173913043478258</v>
      </c>
      <c r="T73" s="52">
        <v>7</v>
      </c>
      <c r="U73" s="52">
        <v>2</v>
      </c>
      <c r="V73" s="52"/>
      <c r="W73" s="117">
        <f>SUM(T73:V73)*100/F73</f>
        <v>39.130434782608695</v>
      </c>
      <c r="X73" s="58">
        <v>8.6</v>
      </c>
      <c r="Y73" s="56">
        <v>91.3</v>
      </c>
    </row>
    <row r="74" spans="1:25" x14ac:dyDescent="0.35">
      <c r="A74" s="8"/>
      <c r="B74" s="138"/>
      <c r="C74" s="8"/>
      <c r="D74" s="140"/>
      <c r="E74" s="140"/>
      <c r="F74" s="130"/>
      <c r="G74" s="36"/>
      <c r="H74" s="147"/>
      <c r="I74" s="147"/>
      <c r="J74" s="147"/>
      <c r="K74" s="131"/>
      <c r="L74" s="149"/>
      <c r="M74" s="149"/>
      <c r="N74" s="149"/>
      <c r="O74" s="117"/>
      <c r="P74" s="149"/>
      <c r="Q74" s="149"/>
      <c r="R74" s="149"/>
      <c r="S74" s="131"/>
      <c r="T74" s="52"/>
      <c r="U74" s="52"/>
      <c r="V74" s="52"/>
      <c r="W74" s="117"/>
      <c r="X74" s="58"/>
      <c r="Y74" s="56"/>
    </row>
    <row r="75" spans="1:25" x14ac:dyDescent="0.35">
      <c r="A75" s="8"/>
      <c r="B75" s="138" t="s">
        <v>180</v>
      </c>
      <c r="C75" s="8" t="s">
        <v>27</v>
      </c>
      <c r="D75" s="140" t="s">
        <v>35</v>
      </c>
      <c r="E75" s="140"/>
      <c r="F75" s="130">
        <f>H75+I75+J75+L75+M75+N75+P75+Q75+R75+T75+U75+V75</f>
        <v>13</v>
      </c>
      <c r="G75" s="36" t="s">
        <v>181</v>
      </c>
      <c r="H75" s="147"/>
      <c r="I75" s="147"/>
      <c r="J75" s="147"/>
      <c r="K75" s="131">
        <f t="shared" ref="K75:K82" si="15">SUM(H75:J75)*100/F75</f>
        <v>0</v>
      </c>
      <c r="L75" s="149"/>
      <c r="M75" s="149"/>
      <c r="N75" s="149"/>
      <c r="O75" s="131">
        <f t="shared" ref="O75:O106" si="16">SUM(L75:N75)*100/F75</f>
        <v>0</v>
      </c>
      <c r="P75" s="149"/>
      <c r="Q75" s="149">
        <v>4</v>
      </c>
      <c r="R75" s="149">
        <v>1</v>
      </c>
      <c r="S75" s="131">
        <f t="shared" ref="S75:S106" si="17">SUM(P75:R75)*100/F75</f>
        <v>38.46153846153846</v>
      </c>
      <c r="T75" s="52">
        <v>8</v>
      </c>
      <c r="U75" s="52"/>
      <c r="V75" s="52"/>
      <c r="W75" s="131">
        <f t="shared" ref="W75:W106" si="18">SUM(T75:V75)*100/F75</f>
        <v>61.53846153846154</v>
      </c>
      <c r="X75" s="58">
        <f>AVERAGE(X20,X25,X29,X34,X42,X50,X57)</f>
        <v>6.755666664162904</v>
      </c>
      <c r="Y75" s="56">
        <f>AVERAGE(Y69,Y64,Y57,Y50,Y42,Y34,Y29)</f>
        <v>64.829760283296523</v>
      </c>
    </row>
    <row r="76" spans="1:25" x14ac:dyDescent="0.35">
      <c r="A76" s="8"/>
      <c r="B76" s="138" t="s">
        <v>180</v>
      </c>
      <c r="C76" s="8" t="s">
        <v>29</v>
      </c>
      <c r="D76" s="140" t="s">
        <v>36</v>
      </c>
      <c r="E76" s="140">
        <v>13</v>
      </c>
      <c r="F76" s="130">
        <v>13</v>
      </c>
      <c r="G76" s="36" t="s">
        <v>182</v>
      </c>
      <c r="H76" s="147"/>
      <c r="I76" s="147"/>
      <c r="J76" s="147"/>
      <c r="K76" s="131">
        <f t="shared" si="15"/>
        <v>0</v>
      </c>
      <c r="L76" s="149"/>
      <c r="M76" s="149"/>
      <c r="N76" s="149"/>
      <c r="O76" s="131">
        <f t="shared" si="16"/>
        <v>0</v>
      </c>
      <c r="P76" s="149">
        <v>3</v>
      </c>
      <c r="Q76" s="149">
        <v>2</v>
      </c>
      <c r="R76" s="149">
        <v>2</v>
      </c>
      <c r="S76" s="131">
        <f t="shared" si="17"/>
        <v>53.846153846153847</v>
      </c>
      <c r="T76" s="52">
        <v>6</v>
      </c>
      <c r="U76" s="52"/>
      <c r="V76" s="52"/>
      <c r="W76" s="131">
        <f t="shared" si="18"/>
        <v>46.153846153846153</v>
      </c>
      <c r="X76" s="58">
        <f>((H76*1)+(I76*2)+(J76*3)+(L76*4)+(M76*5)+(N76*6)+(P76*7)+(Q76*8)+(R76*9)+(T76*10)+(U76*11)+(V76*12))/F76</f>
        <v>8.8461538461538467</v>
      </c>
      <c r="Y76" s="56">
        <f>S76+W76</f>
        <v>100</v>
      </c>
    </row>
    <row r="77" spans="1:25" x14ac:dyDescent="0.35">
      <c r="A77" s="8"/>
      <c r="B77" s="152"/>
      <c r="C77" s="15"/>
      <c r="D77" s="15"/>
      <c r="E77" s="15"/>
      <c r="F77" s="130">
        <f>H77+I77+J77+L77+M77+N77+P77+Q77+R77+T77+U77+V77</f>
        <v>0</v>
      </c>
      <c r="G77" s="14"/>
      <c r="H77" s="20"/>
      <c r="I77" s="20"/>
      <c r="J77" s="31"/>
      <c r="K77" s="131" t="e">
        <f t="shared" si="15"/>
        <v>#DIV/0!</v>
      </c>
      <c r="L77" s="31"/>
      <c r="M77" s="31"/>
      <c r="N77" s="31"/>
      <c r="O77" s="131" t="e">
        <f t="shared" si="16"/>
        <v>#DIV/0!</v>
      </c>
      <c r="P77" s="31"/>
      <c r="Q77" s="31"/>
      <c r="R77" s="31"/>
      <c r="S77" s="131" t="e">
        <f t="shared" si="17"/>
        <v>#DIV/0!</v>
      </c>
      <c r="T77" s="31"/>
      <c r="U77" s="31"/>
      <c r="V77" s="31"/>
      <c r="W77" s="131" t="e">
        <f t="shared" si="18"/>
        <v>#DIV/0!</v>
      </c>
      <c r="X77" s="60">
        <f>X76-X75</f>
        <v>2.0904871819909427</v>
      </c>
      <c r="Y77" s="60">
        <f>Y76-Y75</f>
        <v>35.170239716703477</v>
      </c>
    </row>
    <row r="78" spans="1:25" x14ac:dyDescent="0.35">
      <c r="A78" s="8"/>
      <c r="B78" s="138" t="s">
        <v>180</v>
      </c>
      <c r="C78" s="8" t="s">
        <v>27</v>
      </c>
      <c r="D78" s="140" t="s">
        <v>39</v>
      </c>
      <c r="E78" s="140"/>
      <c r="F78" s="130">
        <f>H78+I78+J78+L78+M78+N78+P78+Q78+R78+T78+U78+V78</f>
        <v>15</v>
      </c>
      <c r="G78" s="36" t="s">
        <v>181</v>
      </c>
      <c r="H78" s="147"/>
      <c r="I78" s="147"/>
      <c r="J78" s="147"/>
      <c r="K78" s="131">
        <f t="shared" si="15"/>
        <v>0</v>
      </c>
      <c r="L78" s="149"/>
      <c r="M78" s="149"/>
      <c r="N78" s="149"/>
      <c r="O78" s="131">
        <f t="shared" si="16"/>
        <v>0</v>
      </c>
      <c r="P78" s="149"/>
      <c r="Q78" s="149">
        <v>3</v>
      </c>
      <c r="R78" s="149">
        <v>3</v>
      </c>
      <c r="S78" s="131">
        <f t="shared" si="17"/>
        <v>40</v>
      </c>
      <c r="T78" s="52">
        <v>9</v>
      </c>
      <c r="U78" s="52"/>
      <c r="V78" s="52"/>
      <c r="W78" s="131">
        <f t="shared" si="18"/>
        <v>60</v>
      </c>
      <c r="X78" s="58">
        <f>AVERAGE(X21,X26,X30,X35,X43,X51,X58)</f>
        <v>8.3224726412304051</v>
      </c>
      <c r="Y78" s="56">
        <f>AVERAGE(Y71,Y65,Y58,Y51,Y43,Y35,Y30)</f>
        <v>78.207740636186486</v>
      </c>
    </row>
    <row r="79" spans="1:25" x14ac:dyDescent="0.35">
      <c r="A79" s="8"/>
      <c r="B79" s="138" t="s">
        <v>180</v>
      </c>
      <c r="C79" s="8" t="s">
        <v>29</v>
      </c>
      <c r="D79" s="140" t="s">
        <v>41</v>
      </c>
      <c r="E79" s="140">
        <v>15</v>
      </c>
      <c r="F79" s="130">
        <v>15</v>
      </c>
      <c r="G79" s="36" t="s">
        <v>182</v>
      </c>
      <c r="H79" s="147"/>
      <c r="I79" s="147"/>
      <c r="J79" s="147"/>
      <c r="K79" s="131">
        <f t="shared" si="15"/>
        <v>0</v>
      </c>
      <c r="L79" s="149"/>
      <c r="M79" s="149"/>
      <c r="N79" s="149"/>
      <c r="O79" s="131">
        <f t="shared" si="16"/>
        <v>0</v>
      </c>
      <c r="P79" s="149">
        <v>5</v>
      </c>
      <c r="Q79" s="149">
        <v>3</v>
      </c>
      <c r="R79" s="149">
        <v>2</v>
      </c>
      <c r="S79" s="131">
        <f t="shared" si="17"/>
        <v>66.666666666666671</v>
      </c>
      <c r="T79" s="52">
        <v>5</v>
      </c>
      <c r="U79" s="52"/>
      <c r="V79" s="52"/>
      <c r="W79" s="131">
        <f t="shared" si="18"/>
        <v>33.333333333333336</v>
      </c>
      <c r="X79" s="58">
        <f>((H79*1)+(I79*2)+(J79*3)+(L79*4)+(M79*5)+(N79*6)+(P79*7)+(Q79*8)+(R79*9)+(T79*10)+(U79*11)+(V79*12))/F79</f>
        <v>8.4666666666666668</v>
      </c>
      <c r="Y79" s="56">
        <f>S79+W79</f>
        <v>100</v>
      </c>
    </row>
    <row r="80" spans="1:25" x14ac:dyDescent="0.35">
      <c r="A80" s="8"/>
      <c r="B80" s="152"/>
      <c r="C80" s="15"/>
      <c r="D80" s="15"/>
      <c r="E80" s="15"/>
      <c r="F80" s="130">
        <f>H80+I80+J80+L80+M80+N80+P80+Q80+R80+T80+U80+V80</f>
        <v>0</v>
      </c>
      <c r="G80" s="14"/>
      <c r="H80" s="20"/>
      <c r="I80" s="20"/>
      <c r="J80" s="31"/>
      <c r="K80" s="131" t="e">
        <f t="shared" si="15"/>
        <v>#DIV/0!</v>
      </c>
      <c r="L80" s="31"/>
      <c r="M80" s="31"/>
      <c r="N80" s="31"/>
      <c r="O80" s="131" t="e">
        <f t="shared" si="16"/>
        <v>#DIV/0!</v>
      </c>
      <c r="P80" s="31"/>
      <c r="Q80" s="31"/>
      <c r="R80" s="31"/>
      <c r="S80" s="131" t="e">
        <f t="shared" si="17"/>
        <v>#DIV/0!</v>
      </c>
      <c r="T80" s="31"/>
      <c r="U80" s="31"/>
      <c r="V80" s="31"/>
      <c r="W80" s="131" t="e">
        <f t="shared" si="18"/>
        <v>#DIV/0!</v>
      </c>
      <c r="X80" s="60">
        <f>X79-X78</f>
        <v>0.1441940254362617</v>
      </c>
      <c r="Y80" s="60">
        <f>Y79-Y78</f>
        <v>21.792259363813514</v>
      </c>
    </row>
    <row r="81" spans="1:25" x14ac:dyDescent="0.35">
      <c r="A81" s="8"/>
      <c r="B81" s="138" t="s">
        <v>180</v>
      </c>
      <c r="C81" s="21" t="s">
        <v>24</v>
      </c>
      <c r="D81" s="140">
        <v>5</v>
      </c>
      <c r="E81" s="140">
        <v>20</v>
      </c>
      <c r="F81" s="130">
        <f>H81+I81+J81+L81+M81+N81+P81+Q81+R81+T81+U81+V81</f>
        <v>20</v>
      </c>
      <c r="G81" s="57" t="s">
        <v>181</v>
      </c>
      <c r="H81" s="147"/>
      <c r="I81" s="147"/>
      <c r="J81" s="147"/>
      <c r="K81" s="131">
        <f t="shared" si="15"/>
        <v>0</v>
      </c>
      <c r="L81" s="149"/>
      <c r="M81" s="149"/>
      <c r="N81" s="149"/>
      <c r="O81" s="131">
        <f t="shared" si="16"/>
        <v>0</v>
      </c>
      <c r="P81" s="149">
        <v>2</v>
      </c>
      <c r="Q81" s="149">
        <v>3</v>
      </c>
      <c r="R81" s="149">
        <v>9</v>
      </c>
      <c r="S81" s="131">
        <f t="shared" si="17"/>
        <v>70</v>
      </c>
      <c r="T81" s="52">
        <v>6</v>
      </c>
      <c r="U81" s="52"/>
      <c r="V81" s="52"/>
      <c r="W81" s="131">
        <f t="shared" si="18"/>
        <v>30</v>
      </c>
      <c r="X81" s="119">
        <f>((H81*1)+(I81*2)+(J81*3)+(L81*4)+(M81*5)+(N81*6)+(P81*7)+(Q81*8)+(R81*9)+(T81*10)+(U81*11)+(V81*12))/F81</f>
        <v>8.9499999999999993</v>
      </c>
      <c r="Y81" s="69">
        <f>S81+W81</f>
        <v>100</v>
      </c>
    </row>
    <row r="82" spans="1:25" x14ac:dyDescent="0.35">
      <c r="A82" s="8"/>
      <c r="B82" s="138" t="s">
        <v>180</v>
      </c>
      <c r="C82" s="21" t="s">
        <v>27</v>
      </c>
      <c r="D82" s="140">
        <v>6</v>
      </c>
      <c r="E82" s="140">
        <v>20</v>
      </c>
      <c r="F82" s="130">
        <f>H82+I82+J82+L82+M82+N82+P82+Q82+R82+T82+U82+V82</f>
        <v>20</v>
      </c>
      <c r="G82" s="57" t="s">
        <v>181</v>
      </c>
      <c r="H82" s="147"/>
      <c r="I82" s="147"/>
      <c r="J82" s="147"/>
      <c r="K82" s="131">
        <f t="shared" si="15"/>
        <v>0</v>
      </c>
      <c r="L82" s="149"/>
      <c r="M82" s="149"/>
      <c r="N82" s="149">
        <v>2</v>
      </c>
      <c r="O82" s="131">
        <f t="shared" si="16"/>
        <v>10</v>
      </c>
      <c r="P82" s="149">
        <v>2</v>
      </c>
      <c r="Q82" s="149">
        <v>4</v>
      </c>
      <c r="R82" s="149">
        <v>4</v>
      </c>
      <c r="S82" s="131">
        <f t="shared" si="17"/>
        <v>50</v>
      </c>
      <c r="T82" s="52">
        <v>8</v>
      </c>
      <c r="U82" s="52"/>
      <c r="V82" s="52"/>
      <c r="W82" s="131">
        <f t="shared" si="18"/>
        <v>40</v>
      </c>
      <c r="X82" s="119">
        <f>((H82*1)+(I82*2)+(J82*3)+(L82*4)+(M82*5)+(N82*6)+(P82*7)+(Q82*8)+(R82*9)+(T82*10)+(U82*11)+(V82*12))/F82</f>
        <v>8.6999999999999993</v>
      </c>
      <c r="Y82" s="69">
        <f>S82+W82</f>
        <v>90</v>
      </c>
    </row>
    <row r="83" spans="1:25" x14ac:dyDescent="0.35">
      <c r="A83" s="8"/>
      <c r="B83" s="138" t="s">
        <v>180</v>
      </c>
      <c r="C83" s="21" t="s">
        <v>29</v>
      </c>
      <c r="D83" s="140">
        <v>7</v>
      </c>
      <c r="E83" s="140">
        <v>19</v>
      </c>
      <c r="F83" s="130">
        <v>19</v>
      </c>
      <c r="G83" s="57" t="s">
        <v>182</v>
      </c>
      <c r="H83" s="147"/>
      <c r="I83" s="147"/>
      <c r="J83" s="147"/>
      <c r="K83" s="131"/>
      <c r="L83" s="149"/>
      <c r="M83" s="149"/>
      <c r="N83" s="149">
        <v>8</v>
      </c>
      <c r="O83" s="131">
        <f t="shared" si="16"/>
        <v>42.10526315789474</v>
      </c>
      <c r="P83" s="149">
        <v>1</v>
      </c>
      <c r="Q83" s="149">
        <v>2</v>
      </c>
      <c r="R83" s="149">
        <v>3</v>
      </c>
      <c r="S83" s="131">
        <f t="shared" si="17"/>
        <v>31.578947368421051</v>
      </c>
      <c r="T83" s="52">
        <v>5</v>
      </c>
      <c r="U83" s="52"/>
      <c r="V83" s="52"/>
      <c r="W83" s="131">
        <f t="shared" si="18"/>
        <v>26.315789473684209</v>
      </c>
      <c r="X83" s="119">
        <f>((H83*1)+(I83*2)+(J83*3)+(L83*4)+(M83*5)+(N83*6)+(P83*7)+(Q83*8)+(R83*9)+(T83*10)+(U83*11)+(V83*12))/F83</f>
        <v>7.7894736842105265</v>
      </c>
      <c r="Y83" s="69">
        <f>S83+W83</f>
        <v>57.89473684210526</v>
      </c>
    </row>
    <row r="84" spans="1:25" x14ac:dyDescent="0.35">
      <c r="A84" s="8"/>
      <c r="B84" s="152"/>
      <c r="C84" s="15"/>
      <c r="D84" s="15"/>
      <c r="E84" s="15"/>
      <c r="F84" s="130">
        <f>H84+I84+J84+L84+M84+N84+P84+Q84+R84+T84+U84+V84</f>
        <v>0</v>
      </c>
      <c r="G84" s="14"/>
      <c r="H84" s="20"/>
      <c r="I84" s="20"/>
      <c r="J84" s="31"/>
      <c r="K84" s="131" t="e">
        <f>SUM(H84:J84)*100/F84</f>
        <v>#DIV/0!</v>
      </c>
      <c r="L84" s="31"/>
      <c r="M84" s="31"/>
      <c r="N84" s="31"/>
      <c r="O84" s="131" t="e">
        <f t="shared" si="16"/>
        <v>#DIV/0!</v>
      </c>
      <c r="P84" s="31"/>
      <c r="Q84" s="31"/>
      <c r="R84" s="31"/>
      <c r="S84" s="131" t="e">
        <f t="shared" si="17"/>
        <v>#DIV/0!</v>
      </c>
      <c r="T84" s="31"/>
      <c r="U84" s="31"/>
      <c r="V84" s="31"/>
      <c r="W84" s="131" t="e">
        <f t="shared" si="18"/>
        <v>#DIV/0!</v>
      </c>
      <c r="X84" s="60">
        <f>X83-X82</f>
        <v>-0.91052631578947274</v>
      </c>
      <c r="Y84" s="60">
        <f>Y82-Y81</f>
        <v>-10</v>
      </c>
    </row>
    <row r="85" spans="1:25" x14ac:dyDescent="0.35">
      <c r="A85" s="8"/>
      <c r="B85" s="138" t="s">
        <v>180</v>
      </c>
      <c r="C85" s="19" t="s">
        <v>31</v>
      </c>
      <c r="D85" s="8">
        <v>5</v>
      </c>
      <c r="E85" s="8">
        <v>19</v>
      </c>
      <c r="F85" s="130">
        <f>H85+I85+J85+L85+M85+N85+P85+Q85+R85+T85+U85+V85</f>
        <v>19</v>
      </c>
      <c r="G85" s="18" t="s">
        <v>181</v>
      </c>
      <c r="H85" s="31"/>
      <c r="I85" s="31"/>
      <c r="J85" s="31"/>
      <c r="K85" s="131">
        <f>SUM(H85:J85)*100/F85</f>
        <v>0</v>
      </c>
      <c r="L85" s="31"/>
      <c r="M85" s="31"/>
      <c r="N85" s="31"/>
      <c r="O85" s="131">
        <f t="shared" si="16"/>
        <v>0</v>
      </c>
      <c r="P85" s="31">
        <v>2</v>
      </c>
      <c r="Q85" s="31">
        <v>3</v>
      </c>
      <c r="R85" s="31">
        <v>4</v>
      </c>
      <c r="S85" s="131">
        <f t="shared" si="17"/>
        <v>47.368421052631582</v>
      </c>
      <c r="T85" s="31">
        <v>10</v>
      </c>
      <c r="U85" s="31"/>
      <c r="V85" s="31"/>
      <c r="W85" s="131">
        <f t="shared" si="18"/>
        <v>52.631578947368418</v>
      </c>
      <c r="X85" s="118">
        <f>((H85*1)+(I85*2)+(J85*3)+(L85*4)+(M85*5)+(N85*6)+(P85*7)+(Q85*8)+(R85*9)+(T85*10)+(U85*11)+(V85*12))/F85</f>
        <v>9.1578947368421044</v>
      </c>
      <c r="Y85" s="68">
        <f>S85+W85</f>
        <v>100</v>
      </c>
    </row>
    <row r="86" spans="1:25" x14ac:dyDescent="0.35">
      <c r="A86" s="8"/>
      <c r="B86" s="138" t="s">
        <v>180</v>
      </c>
      <c r="C86" s="21" t="s">
        <v>24</v>
      </c>
      <c r="D86" s="8">
        <v>6</v>
      </c>
      <c r="E86" s="8">
        <v>19</v>
      </c>
      <c r="F86" s="130">
        <f>H86+I86+J86+L86+M86+N86+P86+Q86+R86+T86+U86+V86</f>
        <v>19</v>
      </c>
      <c r="G86" s="84" t="s">
        <v>181</v>
      </c>
      <c r="H86" s="31"/>
      <c r="I86" s="31"/>
      <c r="J86" s="31"/>
      <c r="K86" s="131">
        <f>SUM(H86:J86)*100/F86</f>
        <v>0</v>
      </c>
      <c r="L86" s="31"/>
      <c r="M86" s="31"/>
      <c r="N86" s="31">
        <v>1</v>
      </c>
      <c r="O86" s="131">
        <f t="shared" si="16"/>
        <v>5.2631578947368425</v>
      </c>
      <c r="P86" s="31">
        <v>7</v>
      </c>
      <c r="Q86" s="31">
        <v>3</v>
      </c>
      <c r="R86" s="31">
        <v>4</v>
      </c>
      <c r="S86" s="131">
        <f t="shared" si="17"/>
        <v>73.684210526315795</v>
      </c>
      <c r="T86" s="31">
        <v>4</v>
      </c>
      <c r="U86" s="31"/>
      <c r="V86" s="31"/>
      <c r="W86" s="131">
        <f t="shared" si="18"/>
        <v>21.05263157894737</v>
      </c>
      <c r="X86" s="119">
        <f>((H86*1)+(I86*2)+(J86*3)+(L86*4)+(M86*5)+(N86*6)+(P86*7)+(Q86*8)+(R86*9)+(T86*10)+(U86*11)+(V86*12))/F86</f>
        <v>8.1578947368421044</v>
      </c>
      <c r="Y86" s="69">
        <f>S86+W86</f>
        <v>94.736842105263165</v>
      </c>
    </row>
    <row r="87" spans="1:25" x14ac:dyDescent="0.35">
      <c r="A87" s="8"/>
      <c r="B87" s="138" t="s">
        <v>180</v>
      </c>
      <c r="C87" s="21" t="s">
        <v>27</v>
      </c>
      <c r="D87" s="8">
        <v>7</v>
      </c>
      <c r="E87" s="8">
        <v>20</v>
      </c>
      <c r="F87" s="130">
        <f>H87+I87+J87+L87+M87+N87+P87+Q87+R87+T87+U87+V87</f>
        <v>20</v>
      </c>
      <c r="G87" s="84" t="s">
        <v>181</v>
      </c>
      <c r="H87" s="31"/>
      <c r="I87" s="31"/>
      <c r="J87" s="31"/>
      <c r="K87" s="131">
        <f>SUM(H87:J87)*100/F87</f>
        <v>0</v>
      </c>
      <c r="L87" s="31"/>
      <c r="M87" s="31">
        <v>2</v>
      </c>
      <c r="N87" s="31"/>
      <c r="O87" s="131">
        <f t="shared" si="16"/>
        <v>10</v>
      </c>
      <c r="P87" s="31">
        <v>7</v>
      </c>
      <c r="Q87" s="31">
        <v>3</v>
      </c>
      <c r="R87" s="31">
        <v>1</v>
      </c>
      <c r="S87" s="131">
        <f t="shared" si="17"/>
        <v>55</v>
      </c>
      <c r="T87" s="31">
        <v>7</v>
      </c>
      <c r="U87" s="31"/>
      <c r="V87" s="31"/>
      <c r="W87" s="131">
        <f t="shared" si="18"/>
        <v>35</v>
      </c>
      <c r="X87" s="119">
        <f>((H87*1)+(I87*2)+(J87*3)+(L87*4)+(M87*5)+(N87*6)+(P87*7)+(Q87*8)+(R87*9)+(T87*10)+(U87*11)+(V87*12))/F87</f>
        <v>8.1</v>
      </c>
      <c r="Y87" s="69">
        <f>S87+W87</f>
        <v>90</v>
      </c>
    </row>
    <row r="88" spans="1:25" x14ac:dyDescent="0.35">
      <c r="A88" s="8"/>
      <c r="B88" s="138" t="s">
        <v>180</v>
      </c>
      <c r="C88" s="21" t="s">
        <v>29</v>
      </c>
      <c r="D88" s="8">
        <v>8</v>
      </c>
      <c r="E88" s="8">
        <v>20</v>
      </c>
      <c r="F88" s="130">
        <v>20</v>
      </c>
      <c r="G88" s="84" t="s">
        <v>182</v>
      </c>
      <c r="H88" s="31"/>
      <c r="I88" s="31"/>
      <c r="J88" s="31"/>
      <c r="K88" s="131"/>
      <c r="L88" s="31"/>
      <c r="M88" s="31"/>
      <c r="N88" s="31">
        <v>3</v>
      </c>
      <c r="O88" s="131">
        <f t="shared" si="16"/>
        <v>15</v>
      </c>
      <c r="P88" s="31">
        <v>6</v>
      </c>
      <c r="Q88" s="31">
        <v>5</v>
      </c>
      <c r="R88" s="31">
        <v>1</v>
      </c>
      <c r="S88" s="131">
        <f t="shared" si="17"/>
        <v>60</v>
      </c>
      <c r="T88" s="31">
        <v>5</v>
      </c>
      <c r="U88" s="31"/>
      <c r="V88" s="31"/>
      <c r="W88" s="131">
        <f t="shared" si="18"/>
        <v>25</v>
      </c>
      <c r="X88" s="119">
        <f>((H88*1)+(I88*2)+(J88*3)+(L88*4)+(M88*5)+(N88*6)+(P88*7)+(Q88*8)+(R88*9)+(T88*10)+(U88*11)+(V88*12))/F88</f>
        <v>7.95</v>
      </c>
      <c r="Y88" s="69">
        <f>S88+W88</f>
        <v>85</v>
      </c>
    </row>
    <row r="89" spans="1:25" x14ac:dyDescent="0.35">
      <c r="A89" s="8"/>
      <c r="B89" s="152"/>
      <c r="C89" s="15"/>
      <c r="D89" s="15"/>
      <c r="E89" s="15"/>
      <c r="F89" s="130">
        <f>H89+I89+J89+L89+M89+N89+P89+Q89+R89+T89+U89+V89</f>
        <v>0</v>
      </c>
      <c r="G89" s="14"/>
      <c r="H89" s="20"/>
      <c r="I89" s="20"/>
      <c r="J89" s="31"/>
      <c r="K89" s="131" t="e">
        <f t="shared" ref="K89:K101" si="19">SUM(H89:J89)*100/F89</f>
        <v>#DIV/0!</v>
      </c>
      <c r="L89" s="31"/>
      <c r="M89" s="31"/>
      <c r="N89" s="31"/>
      <c r="O89" s="131" t="e">
        <f t="shared" si="16"/>
        <v>#DIV/0!</v>
      </c>
      <c r="P89" s="31"/>
      <c r="Q89" s="31"/>
      <c r="R89" s="31"/>
      <c r="S89" s="131" t="e">
        <f t="shared" si="17"/>
        <v>#DIV/0!</v>
      </c>
      <c r="T89" s="31"/>
      <c r="U89" s="31"/>
      <c r="V89" s="31"/>
      <c r="W89" s="131" t="e">
        <f t="shared" si="18"/>
        <v>#DIV/0!</v>
      </c>
      <c r="X89" s="60">
        <f>X88-X87</f>
        <v>-0.14999999999999947</v>
      </c>
      <c r="Y89" s="60">
        <f>Y88-Y87</f>
        <v>-5</v>
      </c>
    </row>
    <row r="90" spans="1:25" x14ac:dyDescent="0.35">
      <c r="A90" s="8"/>
      <c r="B90" s="27" t="s">
        <v>180</v>
      </c>
      <c r="C90" s="26" t="s">
        <v>42</v>
      </c>
      <c r="D90" s="26">
        <v>5</v>
      </c>
      <c r="E90" s="26">
        <v>13</v>
      </c>
      <c r="F90" s="130">
        <f>H90+I90+J90+L90+M90+N90+P90+Q90+R90+T90+U90+V90</f>
        <v>13</v>
      </c>
      <c r="G90" s="27" t="s">
        <v>183</v>
      </c>
      <c r="H90" s="40"/>
      <c r="I90" s="40"/>
      <c r="J90" s="40"/>
      <c r="K90" s="131">
        <f t="shared" si="19"/>
        <v>0</v>
      </c>
      <c r="L90" s="40"/>
      <c r="M90" s="40"/>
      <c r="N90" s="40">
        <v>2</v>
      </c>
      <c r="O90" s="131">
        <f t="shared" si="16"/>
        <v>15.384615384615385</v>
      </c>
      <c r="P90" s="40">
        <v>1</v>
      </c>
      <c r="Q90" s="40"/>
      <c r="R90" s="40">
        <v>3</v>
      </c>
      <c r="S90" s="131">
        <f t="shared" si="17"/>
        <v>30.76923076923077</v>
      </c>
      <c r="T90" s="40">
        <v>7</v>
      </c>
      <c r="U90" s="40"/>
      <c r="V90" s="40"/>
      <c r="W90" s="131">
        <f t="shared" si="18"/>
        <v>53.846153846153847</v>
      </c>
      <c r="X90" s="29">
        <f>((H90*1)+(I90*2)+(J90*3)+(L90*4)+(M90*5)+(N90*6)+(P90*7)+(Q90*8)+(R90*9)+(T90*10)+(U90*11)+(V90*12))/F90</f>
        <v>8.9230769230769234</v>
      </c>
      <c r="Y90" s="29">
        <f>S90+W90</f>
        <v>84.615384615384613</v>
      </c>
    </row>
    <row r="91" spans="1:25" x14ac:dyDescent="0.35">
      <c r="A91" s="8"/>
      <c r="B91" s="41" t="s">
        <v>180</v>
      </c>
      <c r="C91" s="19" t="s">
        <v>31</v>
      </c>
      <c r="D91" s="8">
        <v>6</v>
      </c>
      <c r="E91" s="8">
        <v>14</v>
      </c>
      <c r="F91" s="130">
        <f>H91+I91+J91+L91+M91+N91+P91+Q91+R91+T91+U91+V91</f>
        <v>14</v>
      </c>
      <c r="G91" s="18" t="s">
        <v>181</v>
      </c>
      <c r="H91" s="31"/>
      <c r="I91" s="31"/>
      <c r="J91" s="31"/>
      <c r="K91" s="131">
        <f t="shared" si="19"/>
        <v>0</v>
      </c>
      <c r="L91" s="31"/>
      <c r="M91" s="31">
        <v>1</v>
      </c>
      <c r="N91" s="31">
        <v>3</v>
      </c>
      <c r="O91" s="131">
        <f t="shared" si="16"/>
        <v>28.571428571428573</v>
      </c>
      <c r="P91" s="31"/>
      <c r="Q91" s="31"/>
      <c r="R91" s="31">
        <v>3</v>
      </c>
      <c r="S91" s="131">
        <f t="shared" si="17"/>
        <v>21.428571428571427</v>
      </c>
      <c r="T91" s="31">
        <v>7</v>
      </c>
      <c r="U91" s="31"/>
      <c r="V91" s="31"/>
      <c r="W91" s="131">
        <f t="shared" si="18"/>
        <v>50</v>
      </c>
      <c r="X91" s="118">
        <f>((H91*1)+(I91*2)+(J91*3)+(L91*4)+(M91*5)+(N91*6)+(P91*7)+(Q91*8)+(R91*9)+(T91*10)+(U91*11)+(V91*12))/F91</f>
        <v>8.5714285714285712</v>
      </c>
      <c r="Y91" s="68">
        <f>S91+W91</f>
        <v>71.428571428571431</v>
      </c>
    </row>
    <row r="92" spans="1:25" x14ac:dyDescent="0.35">
      <c r="A92" s="8"/>
      <c r="B92" s="41" t="s">
        <v>180</v>
      </c>
      <c r="C92" s="21" t="s">
        <v>24</v>
      </c>
      <c r="D92" s="8">
        <v>7</v>
      </c>
      <c r="E92" s="8">
        <v>13</v>
      </c>
      <c r="F92" s="130">
        <f>H92+I92+J92+L92+M92+N92+P92+Q92+R92+T92+U92+V92</f>
        <v>13</v>
      </c>
      <c r="G92" s="84" t="s">
        <v>181</v>
      </c>
      <c r="H92" s="31"/>
      <c r="I92" s="31"/>
      <c r="J92" s="31"/>
      <c r="K92" s="131">
        <f t="shared" si="19"/>
        <v>0</v>
      </c>
      <c r="L92" s="31"/>
      <c r="M92" s="31">
        <v>2</v>
      </c>
      <c r="N92" s="31">
        <v>2</v>
      </c>
      <c r="O92" s="131">
        <f t="shared" si="16"/>
        <v>30.76923076923077</v>
      </c>
      <c r="P92" s="31">
        <v>2</v>
      </c>
      <c r="Q92" s="31"/>
      <c r="R92" s="31"/>
      <c r="S92" s="131">
        <f t="shared" si="17"/>
        <v>15.384615384615385</v>
      </c>
      <c r="T92" s="31">
        <v>7</v>
      </c>
      <c r="U92" s="31"/>
      <c r="V92" s="31"/>
      <c r="W92" s="131">
        <f t="shared" si="18"/>
        <v>53.846153846153847</v>
      </c>
      <c r="X92" s="58">
        <f>((H92*1)+(I92*2)+(J92*3)+(L92*4)+(M92*5)+(N92*6)+(P92*7)+(Q92*8)+(R92*9)+(T92*10)+(U92*11)+(V92*12))/F92</f>
        <v>8.1538461538461533</v>
      </c>
      <c r="Y92" s="69">
        <f>S92+W92</f>
        <v>69.230769230769226</v>
      </c>
    </row>
    <row r="93" spans="1:25" x14ac:dyDescent="0.35">
      <c r="A93" s="8"/>
      <c r="B93" s="41" t="s">
        <v>180</v>
      </c>
      <c r="C93" s="21" t="s">
        <v>27</v>
      </c>
      <c r="D93" s="8">
        <v>8</v>
      </c>
      <c r="E93" s="8">
        <v>14</v>
      </c>
      <c r="F93" s="130">
        <f>H93+I93+J93+L93+M93+N93+P93+Q93+R93+T93+U93+V93</f>
        <v>14</v>
      </c>
      <c r="G93" s="84" t="s">
        <v>181</v>
      </c>
      <c r="H93" s="31"/>
      <c r="I93" s="31">
        <v>1</v>
      </c>
      <c r="J93" s="31"/>
      <c r="K93" s="131">
        <f t="shared" si="19"/>
        <v>7.1428571428571432</v>
      </c>
      <c r="L93" s="31"/>
      <c r="M93" s="31">
        <v>4</v>
      </c>
      <c r="N93" s="31"/>
      <c r="O93" s="131">
        <f t="shared" si="16"/>
        <v>28.571428571428573</v>
      </c>
      <c r="P93" s="31"/>
      <c r="Q93" s="31"/>
      <c r="R93" s="31">
        <v>1</v>
      </c>
      <c r="S93" s="131">
        <f t="shared" si="17"/>
        <v>7.1428571428571432</v>
      </c>
      <c r="T93" s="31">
        <v>8</v>
      </c>
      <c r="U93" s="31"/>
      <c r="V93" s="31"/>
      <c r="W93" s="131">
        <f t="shared" si="18"/>
        <v>57.142857142857146</v>
      </c>
      <c r="X93" s="58">
        <f>((H93*1)+(I93*2)+(J93*3)+(L93*4)+(M93*5)+(N93*6)+(P93*7)+(Q93*8)+(R93*9)+(T93*10)+(U93*11)+(V93*12))/F93</f>
        <v>7.9285714285714288</v>
      </c>
      <c r="Y93" s="69">
        <f>S93+W93</f>
        <v>64.285714285714292</v>
      </c>
    </row>
    <row r="94" spans="1:25" x14ac:dyDescent="0.35">
      <c r="A94" s="8"/>
      <c r="B94" s="41" t="s">
        <v>180</v>
      </c>
      <c r="C94" s="21" t="s">
        <v>29</v>
      </c>
      <c r="D94" s="8">
        <v>9</v>
      </c>
      <c r="E94" s="8">
        <v>13</v>
      </c>
      <c r="F94" s="130">
        <v>13</v>
      </c>
      <c r="G94" s="84" t="s">
        <v>182</v>
      </c>
      <c r="H94" s="31"/>
      <c r="I94" s="31"/>
      <c r="J94" s="31">
        <v>1</v>
      </c>
      <c r="K94" s="131">
        <f t="shared" si="19"/>
        <v>7.6923076923076925</v>
      </c>
      <c r="L94" s="31">
        <v>1</v>
      </c>
      <c r="M94" s="31">
        <v>3</v>
      </c>
      <c r="N94" s="31"/>
      <c r="O94" s="131">
        <f t="shared" si="16"/>
        <v>30.76923076923077</v>
      </c>
      <c r="P94" s="31"/>
      <c r="Q94" s="31">
        <v>1</v>
      </c>
      <c r="R94" s="31">
        <v>1</v>
      </c>
      <c r="S94" s="131">
        <f t="shared" si="17"/>
        <v>15.384615384615385</v>
      </c>
      <c r="T94" s="31">
        <v>5</v>
      </c>
      <c r="U94" s="31">
        <v>1</v>
      </c>
      <c r="V94" s="31"/>
      <c r="W94" s="131">
        <f t="shared" si="18"/>
        <v>46.153846153846153</v>
      </c>
      <c r="X94" s="58">
        <f>((H94*1)+(I94*2)+(J94*3)+(L94*4)+(M94*5)+(N94*6)+(P94*7)+(Q94*8)+(R94*9)+(T94*10)+(U94*11)+(V94*12))/F94</f>
        <v>7.6923076923076925</v>
      </c>
      <c r="Y94" s="69">
        <f>S94+W94</f>
        <v>61.53846153846154</v>
      </c>
    </row>
    <row r="95" spans="1:25" x14ac:dyDescent="0.35">
      <c r="A95" s="8"/>
      <c r="B95" s="41"/>
      <c r="C95" s="15"/>
      <c r="D95" s="15"/>
      <c r="E95" s="15"/>
      <c r="F95" s="130">
        <f t="shared" ref="F95:F101" si="20">H95+I95+J95+L95+M95+N95+P95+Q95+R95+T95+U95+V95</f>
        <v>0</v>
      </c>
      <c r="G95" s="41"/>
      <c r="H95" s="37"/>
      <c r="I95" s="37"/>
      <c r="J95" s="37"/>
      <c r="K95" s="131" t="e">
        <f t="shared" si="19"/>
        <v>#DIV/0!</v>
      </c>
      <c r="L95" s="37"/>
      <c r="M95" s="37"/>
      <c r="N95" s="37"/>
      <c r="O95" s="131" t="e">
        <f t="shared" si="16"/>
        <v>#DIV/0!</v>
      </c>
      <c r="P95" s="37"/>
      <c r="Q95" s="37"/>
      <c r="R95" s="37"/>
      <c r="S95" s="131" t="e">
        <f t="shared" si="17"/>
        <v>#DIV/0!</v>
      </c>
      <c r="T95" s="37"/>
      <c r="U95" s="37"/>
      <c r="V95" s="37"/>
      <c r="W95" s="131" t="e">
        <f t="shared" si="18"/>
        <v>#DIV/0!</v>
      </c>
      <c r="X95" s="60">
        <f>X94-X93</f>
        <v>-0.23626373626373631</v>
      </c>
      <c r="Y95" s="60">
        <f>Y94-Y93</f>
        <v>-2.7472527472527517</v>
      </c>
    </row>
    <row r="96" spans="1:25" ht="17.25" customHeight="1" x14ac:dyDescent="0.35">
      <c r="A96" s="8"/>
      <c r="B96" s="43" t="s">
        <v>34</v>
      </c>
      <c r="C96" s="44" t="s">
        <v>48</v>
      </c>
      <c r="D96" s="44">
        <v>4</v>
      </c>
      <c r="E96" s="44">
        <v>26</v>
      </c>
      <c r="F96" s="130">
        <f t="shared" si="20"/>
        <v>26</v>
      </c>
      <c r="G96" s="153" t="s">
        <v>181</v>
      </c>
      <c r="H96" s="62"/>
      <c r="I96" s="62"/>
      <c r="J96" s="62"/>
      <c r="K96" s="131">
        <f t="shared" si="19"/>
        <v>0</v>
      </c>
      <c r="L96" s="62"/>
      <c r="M96" s="62"/>
      <c r="N96" s="62"/>
      <c r="O96" s="131">
        <f t="shared" si="16"/>
        <v>0</v>
      </c>
      <c r="P96" s="62"/>
      <c r="Q96" s="62">
        <v>1</v>
      </c>
      <c r="R96" s="62">
        <v>3</v>
      </c>
      <c r="S96" s="131">
        <f t="shared" si="17"/>
        <v>15.384615384615385</v>
      </c>
      <c r="T96" s="62">
        <v>6</v>
      </c>
      <c r="U96" s="62">
        <v>10</v>
      </c>
      <c r="V96" s="62">
        <v>6</v>
      </c>
      <c r="W96" s="131">
        <f t="shared" si="18"/>
        <v>84.615384615384613</v>
      </c>
      <c r="X96" s="49">
        <f t="shared" ref="X96:X102" si="21">((H96*1)+(I96*2)+(J96*3)+(L96*4)+(M96*5)+(N96*6)+(P96*7)+(Q96*8)+(R96*9)+(T96*10)+(U96*11)+(V96*12))/F96</f>
        <v>10.653846153846153</v>
      </c>
      <c r="Y96" s="50">
        <f t="shared" ref="Y96:Y102" si="22">S96+W96</f>
        <v>100</v>
      </c>
    </row>
    <row r="97" spans="1:25" ht="17.25" customHeight="1" x14ac:dyDescent="0.35">
      <c r="A97" s="8"/>
      <c r="B97" s="6" t="s">
        <v>180</v>
      </c>
      <c r="C97" s="8" t="s">
        <v>46</v>
      </c>
      <c r="D97" s="8">
        <v>5</v>
      </c>
      <c r="E97" s="8">
        <v>23</v>
      </c>
      <c r="F97" s="130">
        <f t="shared" si="20"/>
        <v>23</v>
      </c>
      <c r="G97" s="6" t="s">
        <v>181</v>
      </c>
      <c r="H97" s="37"/>
      <c r="I97" s="37"/>
      <c r="J97" s="37"/>
      <c r="K97" s="131">
        <f t="shared" si="19"/>
        <v>0</v>
      </c>
      <c r="L97" s="52"/>
      <c r="M97" s="52"/>
      <c r="N97" s="52"/>
      <c r="O97" s="131">
        <f t="shared" si="16"/>
        <v>0</v>
      </c>
      <c r="P97" s="52">
        <v>2</v>
      </c>
      <c r="Q97" s="52">
        <v>6</v>
      </c>
      <c r="R97" s="52">
        <v>5</v>
      </c>
      <c r="S97" s="131">
        <f t="shared" si="17"/>
        <v>56.521739130434781</v>
      </c>
      <c r="T97" s="52">
        <v>7</v>
      </c>
      <c r="U97" s="52">
        <v>3</v>
      </c>
      <c r="V97" s="52"/>
      <c r="W97" s="131">
        <f t="shared" si="18"/>
        <v>43.478260869565219</v>
      </c>
      <c r="X97" s="53">
        <f t="shared" si="21"/>
        <v>9.1304347826086953</v>
      </c>
      <c r="Y97" s="54">
        <f t="shared" si="22"/>
        <v>100</v>
      </c>
    </row>
    <row r="98" spans="1:25" ht="17.25" customHeight="1" x14ac:dyDescent="0.35">
      <c r="A98" s="8"/>
      <c r="B98" s="24" t="s">
        <v>180</v>
      </c>
      <c r="C98" s="26" t="s">
        <v>42</v>
      </c>
      <c r="D98" s="26">
        <v>6</v>
      </c>
      <c r="E98" s="26">
        <v>23</v>
      </c>
      <c r="F98" s="130">
        <f t="shared" si="20"/>
        <v>23</v>
      </c>
      <c r="G98" s="24" t="s">
        <v>181</v>
      </c>
      <c r="H98" s="40"/>
      <c r="I98" s="40"/>
      <c r="J98" s="40"/>
      <c r="K98" s="131">
        <f t="shared" si="19"/>
        <v>0</v>
      </c>
      <c r="L98" s="40">
        <v>2</v>
      </c>
      <c r="M98" s="40">
        <v>4</v>
      </c>
      <c r="N98" s="40">
        <v>2</v>
      </c>
      <c r="O98" s="131">
        <f t="shared" si="16"/>
        <v>34.782608695652172</v>
      </c>
      <c r="P98" s="40">
        <v>2</v>
      </c>
      <c r="Q98" s="40">
        <v>1</v>
      </c>
      <c r="R98" s="40">
        <v>2</v>
      </c>
      <c r="S98" s="131">
        <f t="shared" si="17"/>
        <v>21.739130434782609</v>
      </c>
      <c r="T98" s="40">
        <v>10</v>
      </c>
      <c r="U98" s="40"/>
      <c r="V98" s="40"/>
      <c r="W98" s="131">
        <f t="shared" si="18"/>
        <v>43.478260869565219</v>
      </c>
      <c r="X98" s="29">
        <f t="shared" si="21"/>
        <v>7.8260869565217392</v>
      </c>
      <c r="Y98" s="30">
        <f t="shared" si="22"/>
        <v>65.217391304347828</v>
      </c>
    </row>
    <row r="99" spans="1:25" ht="17.25" customHeight="1" x14ac:dyDescent="0.35">
      <c r="A99" s="8"/>
      <c r="B99" s="14" t="s">
        <v>180</v>
      </c>
      <c r="C99" s="19" t="s">
        <v>31</v>
      </c>
      <c r="D99" s="8">
        <v>7</v>
      </c>
      <c r="E99" s="8">
        <v>23</v>
      </c>
      <c r="F99" s="130">
        <f t="shared" si="20"/>
        <v>23</v>
      </c>
      <c r="G99" s="18" t="s">
        <v>181</v>
      </c>
      <c r="H99" s="31"/>
      <c r="I99" s="31"/>
      <c r="J99" s="31"/>
      <c r="K99" s="131">
        <f t="shared" si="19"/>
        <v>0</v>
      </c>
      <c r="L99" s="31"/>
      <c r="M99" s="31"/>
      <c r="N99" s="31">
        <v>1</v>
      </c>
      <c r="O99" s="131">
        <f t="shared" si="16"/>
        <v>4.3478260869565215</v>
      </c>
      <c r="P99" s="31">
        <v>9</v>
      </c>
      <c r="Q99" s="31">
        <v>4</v>
      </c>
      <c r="R99" s="31">
        <v>2</v>
      </c>
      <c r="S99" s="131">
        <f t="shared" si="17"/>
        <v>65.217391304347828</v>
      </c>
      <c r="T99" s="31">
        <v>7</v>
      </c>
      <c r="U99" s="31"/>
      <c r="V99" s="31"/>
      <c r="W99" s="131">
        <f t="shared" si="18"/>
        <v>30.434782608695652</v>
      </c>
      <c r="X99" s="118">
        <f t="shared" si="21"/>
        <v>8.2173913043478262</v>
      </c>
      <c r="Y99" s="68">
        <f t="shared" si="22"/>
        <v>95.652173913043484</v>
      </c>
    </row>
    <row r="100" spans="1:25" ht="17.25" customHeight="1" x14ac:dyDescent="0.35">
      <c r="A100" s="8"/>
      <c r="B100" s="14" t="s">
        <v>180</v>
      </c>
      <c r="C100" s="21" t="s">
        <v>24</v>
      </c>
      <c r="D100" s="8">
        <v>8</v>
      </c>
      <c r="E100" s="8">
        <v>23</v>
      </c>
      <c r="F100" s="130">
        <f t="shared" si="20"/>
        <v>23</v>
      </c>
      <c r="G100" s="84" t="s">
        <v>181</v>
      </c>
      <c r="H100" s="31"/>
      <c r="I100" s="31"/>
      <c r="J100" s="31"/>
      <c r="K100" s="131">
        <f t="shared" si="19"/>
        <v>0</v>
      </c>
      <c r="L100" s="31"/>
      <c r="M100" s="31"/>
      <c r="N100" s="31">
        <v>5</v>
      </c>
      <c r="O100" s="131">
        <f t="shared" si="16"/>
        <v>21.739130434782609</v>
      </c>
      <c r="P100" s="31">
        <v>5</v>
      </c>
      <c r="Q100" s="31">
        <v>2</v>
      </c>
      <c r="R100" s="31">
        <v>3</v>
      </c>
      <c r="S100" s="131">
        <f t="shared" si="17"/>
        <v>43.478260869565219</v>
      </c>
      <c r="T100" s="31">
        <v>8</v>
      </c>
      <c r="U100" s="31"/>
      <c r="V100" s="31"/>
      <c r="W100" s="131">
        <f t="shared" si="18"/>
        <v>34.782608695652172</v>
      </c>
      <c r="X100" s="119">
        <f t="shared" si="21"/>
        <v>8.1739130434782616</v>
      </c>
      <c r="Y100" s="69">
        <f t="shared" si="22"/>
        <v>78.260869565217391</v>
      </c>
    </row>
    <row r="101" spans="1:25" ht="17.25" customHeight="1" x14ac:dyDescent="0.35">
      <c r="A101" s="8"/>
      <c r="B101" s="14" t="s">
        <v>180</v>
      </c>
      <c r="C101" s="21" t="s">
        <v>27</v>
      </c>
      <c r="D101" s="8">
        <v>9</v>
      </c>
      <c r="E101" s="8">
        <v>23</v>
      </c>
      <c r="F101" s="130">
        <f t="shared" si="20"/>
        <v>23</v>
      </c>
      <c r="G101" s="84" t="s">
        <v>181</v>
      </c>
      <c r="H101" s="31"/>
      <c r="I101" s="31"/>
      <c r="J101" s="31"/>
      <c r="K101" s="131">
        <f t="shared" si="19"/>
        <v>0</v>
      </c>
      <c r="L101" s="31"/>
      <c r="M101" s="31">
        <v>11</v>
      </c>
      <c r="N101" s="31"/>
      <c r="O101" s="131">
        <f t="shared" si="16"/>
        <v>47.826086956521742</v>
      </c>
      <c r="P101" s="31">
        <v>3</v>
      </c>
      <c r="Q101" s="31"/>
      <c r="R101" s="31">
        <v>1</v>
      </c>
      <c r="S101" s="131">
        <f t="shared" si="17"/>
        <v>17.391304347826086</v>
      </c>
      <c r="T101" s="31">
        <v>8</v>
      </c>
      <c r="U101" s="31"/>
      <c r="V101" s="31"/>
      <c r="W101" s="131">
        <f t="shared" si="18"/>
        <v>34.782608695652172</v>
      </c>
      <c r="X101" s="119">
        <f t="shared" si="21"/>
        <v>7.1739130434782608</v>
      </c>
      <c r="Y101" s="69">
        <f t="shared" si="22"/>
        <v>52.173913043478258</v>
      </c>
    </row>
    <row r="102" spans="1:25" ht="17.25" customHeight="1" x14ac:dyDescent="0.35">
      <c r="A102" s="8"/>
      <c r="B102" s="14" t="s">
        <v>180</v>
      </c>
      <c r="C102" s="21" t="s">
        <v>29</v>
      </c>
      <c r="D102" s="8">
        <v>10</v>
      </c>
      <c r="E102" s="8">
        <v>12</v>
      </c>
      <c r="F102" s="130">
        <v>12</v>
      </c>
      <c r="G102" s="84" t="s">
        <v>182</v>
      </c>
      <c r="H102" s="31"/>
      <c r="I102" s="31"/>
      <c r="J102" s="31"/>
      <c r="K102" s="131"/>
      <c r="L102" s="31"/>
      <c r="M102" s="31"/>
      <c r="N102" s="31">
        <v>3</v>
      </c>
      <c r="O102" s="131">
        <f t="shared" si="16"/>
        <v>25</v>
      </c>
      <c r="P102" s="31">
        <v>4</v>
      </c>
      <c r="Q102" s="31">
        <v>2</v>
      </c>
      <c r="R102" s="31">
        <v>1</v>
      </c>
      <c r="S102" s="131">
        <f t="shared" si="17"/>
        <v>58.333333333333336</v>
      </c>
      <c r="T102" s="31">
        <v>2</v>
      </c>
      <c r="U102" s="31"/>
      <c r="V102" s="31"/>
      <c r="W102" s="131">
        <f t="shared" si="18"/>
        <v>16.666666666666668</v>
      </c>
      <c r="X102" s="119">
        <f t="shared" si="21"/>
        <v>7.583333333333333</v>
      </c>
      <c r="Y102" s="69">
        <f t="shared" si="22"/>
        <v>75</v>
      </c>
    </row>
    <row r="103" spans="1:25" ht="17.25" customHeight="1" x14ac:dyDescent="0.35">
      <c r="A103" s="8"/>
      <c r="B103" s="6"/>
      <c r="C103" s="15"/>
      <c r="D103" s="15"/>
      <c r="E103" s="15"/>
      <c r="F103" s="130">
        <f t="shared" ref="F103:F109" si="23">H103+I103+J103+L103+M103+N103+P103+Q103+R103+T103+U103+V103</f>
        <v>0</v>
      </c>
      <c r="G103" s="41"/>
      <c r="H103" s="37"/>
      <c r="I103" s="37"/>
      <c r="J103" s="37"/>
      <c r="K103" s="131" t="e">
        <f t="shared" ref="K103:K133" si="24">SUM(H103:J103)*100/F103</f>
        <v>#DIV/0!</v>
      </c>
      <c r="L103" s="37"/>
      <c r="M103" s="37"/>
      <c r="N103" s="37"/>
      <c r="O103" s="131" t="e">
        <f t="shared" si="16"/>
        <v>#DIV/0!</v>
      </c>
      <c r="P103" s="37"/>
      <c r="Q103" s="37"/>
      <c r="R103" s="37"/>
      <c r="S103" s="131" t="e">
        <f t="shared" si="17"/>
        <v>#DIV/0!</v>
      </c>
      <c r="T103" s="37"/>
      <c r="U103" s="37"/>
      <c r="V103" s="37"/>
      <c r="W103" s="131" t="e">
        <f t="shared" si="18"/>
        <v>#DIV/0!</v>
      </c>
      <c r="X103" s="60">
        <f>X102-X101</f>
        <v>0.40942028985507228</v>
      </c>
      <c r="Y103" s="60">
        <f>Y101-Y100</f>
        <v>-26.086956521739133</v>
      </c>
    </row>
    <row r="104" spans="1:25" ht="17.25" customHeight="1" x14ac:dyDescent="0.35">
      <c r="A104" s="8"/>
      <c r="B104" s="153" t="s">
        <v>179</v>
      </c>
      <c r="C104" s="44" t="s">
        <v>48</v>
      </c>
      <c r="D104" s="44">
        <v>5</v>
      </c>
      <c r="E104" s="44">
        <v>21</v>
      </c>
      <c r="F104" s="130">
        <f t="shared" si="23"/>
        <v>13</v>
      </c>
      <c r="G104" s="153" t="s">
        <v>181</v>
      </c>
      <c r="H104" s="62"/>
      <c r="I104" s="62"/>
      <c r="J104" s="62"/>
      <c r="K104" s="131">
        <f t="shared" si="24"/>
        <v>0</v>
      </c>
      <c r="L104" s="62"/>
      <c r="M104" s="62"/>
      <c r="N104" s="62"/>
      <c r="O104" s="131">
        <f t="shared" si="16"/>
        <v>0</v>
      </c>
      <c r="P104" s="62"/>
      <c r="Q104" s="62">
        <v>3</v>
      </c>
      <c r="R104" s="62">
        <v>1</v>
      </c>
      <c r="S104" s="131">
        <f t="shared" si="17"/>
        <v>30.76923076923077</v>
      </c>
      <c r="T104" s="62">
        <v>2</v>
      </c>
      <c r="U104" s="62">
        <v>4</v>
      </c>
      <c r="V104" s="62">
        <v>3</v>
      </c>
      <c r="W104" s="131">
        <f t="shared" si="18"/>
        <v>69.230769230769226</v>
      </c>
      <c r="X104" s="49">
        <f t="shared" ref="X104:X110" si="25">((H104*1)+(I104*2)+(J104*3)+(L104*4)+(M104*5)+(N104*6)+(P104*7)+(Q104*8)+(R104*9)+(T104*10)+(U104*11)+(V104*12))/F104</f>
        <v>10.23076923076923</v>
      </c>
      <c r="Y104" s="50">
        <f t="shared" ref="Y104:Y110" si="26">S104+W104</f>
        <v>100</v>
      </c>
    </row>
    <row r="105" spans="1:25" ht="17.25" customHeight="1" x14ac:dyDescent="0.35">
      <c r="A105" s="8"/>
      <c r="B105" s="6" t="s">
        <v>180</v>
      </c>
      <c r="C105" s="8" t="s">
        <v>46</v>
      </c>
      <c r="D105" s="8">
        <v>6</v>
      </c>
      <c r="E105" s="8">
        <v>21</v>
      </c>
      <c r="F105" s="130">
        <f t="shared" si="23"/>
        <v>21</v>
      </c>
      <c r="G105" s="6" t="s">
        <v>181</v>
      </c>
      <c r="H105" s="37"/>
      <c r="I105" s="37"/>
      <c r="J105" s="37"/>
      <c r="K105" s="131">
        <f t="shared" si="24"/>
        <v>0</v>
      </c>
      <c r="L105" s="52"/>
      <c r="M105" s="52">
        <v>1</v>
      </c>
      <c r="N105" s="52">
        <v>4</v>
      </c>
      <c r="O105" s="131">
        <f t="shared" si="16"/>
        <v>23.80952380952381</v>
      </c>
      <c r="P105" s="52">
        <v>1</v>
      </c>
      <c r="Q105" s="52">
        <v>3</v>
      </c>
      <c r="R105" s="52">
        <v>1</v>
      </c>
      <c r="S105" s="131">
        <f t="shared" si="17"/>
        <v>23.80952380952381</v>
      </c>
      <c r="T105" s="52">
        <v>6</v>
      </c>
      <c r="U105" s="52">
        <v>5</v>
      </c>
      <c r="V105" s="52"/>
      <c r="W105" s="131">
        <f t="shared" si="18"/>
        <v>52.38095238095238</v>
      </c>
      <c r="X105" s="53">
        <f t="shared" si="25"/>
        <v>8.7619047619047628</v>
      </c>
      <c r="Y105" s="54">
        <f t="shared" si="26"/>
        <v>76.19047619047619</v>
      </c>
    </row>
    <row r="106" spans="1:25" ht="15.75" customHeight="1" x14ac:dyDescent="0.35">
      <c r="A106" s="8"/>
      <c r="B106" s="24" t="s">
        <v>180</v>
      </c>
      <c r="C106" s="26" t="s">
        <v>42</v>
      </c>
      <c r="D106" s="26">
        <v>7</v>
      </c>
      <c r="E106" s="26">
        <v>20</v>
      </c>
      <c r="F106" s="130">
        <f t="shared" si="23"/>
        <v>20</v>
      </c>
      <c r="G106" s="24" t="s">
        <v>181</v>
      </c>
      <c r="H106" s="40"/>
      <c r="I106" s="40"/>
      <c r="J106" s="40">
        <v>2</v>
      </c>
      <c r="K106" s="131">
        <f t="shared" si="24"/>
        <v>10</v>
      </c>
      <c r="L106" s="40">
        <v>2</v>
      </c>
      <c r="M106" s="40">
        <v>1</v>
      </c>
      <c r="N106" s="40">
        <v>1</v>
      </c>
      <c r="O106" s="131">
        <f t="shared" si="16"/>
        <v>20</v>
      </c>
      <c r="P106" s="40">
        <v>4</v>
      </c>
      <c r="Q106" s="40">
        <v>3</v>
      </c>
      <c r="R106" s="40">
        <v>2</v>
      </c>
      <c r="S106" s="131">
        <f t="shared" si="17"/>
        <v>45</v>
      </c>
      <c r="T106" s="40">
        <v>5</v>
      </c>
      <c r="U106" s="40"/>
      <c r="V106" s="40"/>
      <c r="W106" s="131">
        <f t="shared" si="18"/>
        <v>25</v>
      </c>
      <c r="X106" s="29">
        <f t="shared" si="25"/>
        <v>7.25</v>
      </c>
      <c r="Y106" s="30">
        <f t="shared" si="26"/>
        <v>70</v>
      </c>
    </row>
    <row r="107" spans="1:25" ht="15.75" customHeight="1" x14ac:dyDescent="0.35">
      <c r="A107" s="8"/>
      <c r="B107" s="14" t="s">
        <v>180</v>
      </c>
      <c r="C107" s="19" t="s">
        <v>31</v>
      </c>
      <c r="D107" s="8">
        <v>8</v>
      </c>
      <c r="E107" s="8">
        <v>20</v>
      </c>
      <c r="F107" s="130">
        <f t="shared" si="23"/>
        <v>20</v>
      </c>
      <c r="G107" s="18" t="s">
        <v>181</v>
      </c>
      <c r="H107" s="31"/>
      <c r="I107" s="31"/>
      <c r="J107" s="31"/>
      <c r="K107" s="131">
        <f t="shared" si="24"/>
        <v>0</v>
      </c>
      <c r="L107" s="31"/>
      <c r="M107" s="31">
        <v>1</v>
      </c>
      <c r="N107" s="31">
        <v>1</v>
      </c>
      <c r="O107" s="131">
        <f t="shared" ref="O107:O133" si="27">SUM(L107:N107)*100/F107</f>
        <v>10</v>
      </c>
      <c r="P107" s="31">
        <v>2</v>
      </c>
      <c r="Q107" s="31">
        <v>3</v>
      </c>
      <c r="R107" s="31">
        <v>3</v>
      </c>
      <c r="S107" s="131">
        <f t="shared" ref="S107:S133" si="28">SUM(P107:R107)*100/F107</f>
        <v>40</v>
      </c>
      <c r="T107" s="31">
        <v>10</v>
      </c>
      <c r="U107" s="31"/>
      <c r="V107" s="31"/>
      <c r="W107" s="131">
        <f t="shared" ref="W107:W133" si="29">SUM(T107:V107)*100/F107</f>
        <v>50</v>
      </c>
      <c r="X107" s="118">
        <f t="shared" si="25"/>
        <v>8.8000000000000007</v>
      </c>
      <c r="Y107" s="68">
        <f t="shared" si="26"/>
        <v>90</v>
      </c>
    </row>
    <row r="108" spans="1:25" ht="15.75" customHeight="1" x14ac:dyDescent="0.35">
      <c r="A108" s="8"/>
      <c r="B108" s="14" t="s">
        <v>180</v>
      </c>
      <c r="C108" s="21" t="s">
        <v>24</v>
      </c>
      <c r="D108" s="8">
        <v>9</v>
      </c>
      <c r="E108" s="8">
        <v>20</v>
      </c>
      <c r="F108" s="130">
        <f t="shared" si="23"/>
        <v>20</v>
      </c>
      <c r="G108" s="84" t="s">
        <v>181</v>
      </c>
      <c r="H108" s="31"/>
      <c r="I108" s="31">
        <v>1</v>
      </c>
      <c r="J108" s="31"/>
      <c r="K108" s="131">
        <f t="shared" si="24"/>
        <v>5</v>
      </c>
      <c r="L108" s="31"/>
      <c r="M108" s="31"/>
      <c r="N108" s="31"/>
      <c r="O108" s="131">
        <f t="shared" si="27"/>
        <v>0</v>
      </c>
      <c r="P108" s="31">
        <v>8</v>
      </c>
      <c r="Q108" s="31">
        <v>4</v>
      </c>
      <c r="R108" s="31">
        <v>1</v>
      </c>
      <c r="S108" s="131">
        <f t="shared" si="28"/>
        <v>65</v>
      </c>
      <c r="T108" s="31">
        <v>6</v>
      </c>
      <c r="U108" s="31"/>
      <c r="V108" s="31"/>
      <c r="W108" s="131">
        <f t="shared" si="29"/>
        <v>30</v>
      </c>
      <c r="X108" s="119">
        <f t="shared" si="25"/>
        <v>7.95</v>
      </c>
      <c r="Y108" s="69">
        <f t="shared" si="26"/>
        <v>95</v>
      </c>
    </row>
    <row r="109" spans="1:25" ht="15.75" customHeight="1" x14ac:dyDescent="0.35">
      <c r="A109" s="8"/>
      <c r="B109" s="14" t="s">
        <v>180</v>
      </c>
      <c r="C109" s="21" t="s">
        <v>27</v>
      </c>
      <c r="D109" s="8">
        <v>10</v>
      </c>
      <c r="E109" s="8">
        <v>12</v>
      </c>
      <c r="F109" s="130">
        <f t="shared" si="23"/>
        <v>12</v>
      </c>
      <c r="G109" s="84" t="s">
        <v>181</v>
      </c>
      <c r="H109" s="31"/>
      <c r="I109" s="31"/>
      <c r="J109" s="31"/>
      <c r="K109" s="131">
        <f t="shared" si="24"/>
        <v>0</v>
      </c>
      <c r="L109" s="31"/>
      <c r="M109" s="31">
        <v>3</v>
      </c>
      <c r="N109" s="31"/>
      <c r="O109" s="131">
        <f t="shared" si="27"/>
        <v>25</v>
      </c>
      <c r="P109" s="31">
        <v>3</v>
      </c>
      <c r="Q109" s="31">
        <v>1</v>
      </c>
      <c r="R109" s="31">
        <v>1</v>
      </c>
      <c r="S109" s="131">
        <f t="shared" si="28"/>
        <v>41.666666666666664</v>
      </c>
      <c r="T109" s="31">
        <v>4</v>
      </c>
      <c r="U109" s="31"/>
      <c r="V109" s="31"/>
      <c r="W109" s="131">
        <f t="shared" si="29"/>
        <v>33.333333333333336</v>
      </c>
      <c r="X109" s="119">
        <f t="shared" si="25"/>
        <v>7.75</v>
      </c>
      <c r="Y109" s="69">
        <f t="shared" si="26"/>
        <v>75</v>
      </c>
    </row>
    <row r="110" spans="1:25" ht="15.75" customHeight="1" x14ac:dyDescent="0.35">
      <c r="A110" s="8"/>
      <c r="B110" s="14" t="s">
        <v>180</v>
      </c>
      <c r="C110" s="21" t="s">
        <v>29</v>
      </c>
      <c r="D110" s="8">
        <v>11</v>
      </c>
      <c r="E110" s="8">
        <v>12</v>
      </c>
      <c r="F110" s="130">
        <v>12</v>
      </c>
      <c r="G110" s="84" t="s">
        <v>182</v>
      </c>
      <c r="H110" s="31"/>
      <c r="I110" s="31"/>
      <c r="J110" s="31"/>
      <c r="K110" s="131">
        <f t="shared" si="24"/>
        <v>0</v>
      </c>
      <c r="L110" s="31"/>
      <c r="M110" s="31">
        <v>2</v>
      </c>
      <c r="N110" s="31">
        <v>1</v>
      </c>
      <c r="O110" s="131">
        <f t="shared" si="27"/>
        <v>25</v>
      </c>
      <c r="P110" s="31"/>
      <c r="Q110" s="31">
        <v>2</v>
      </c>
      <c r="R110" s="31">
        <v>2</v>
      </c>
      <c r="S110" s="131">
        <f t="shared" si="28"/>
        <v>33.333333333333336</v>
      </c>
      <c r="T110" s="31">
        <v>5</v>
      </c>
      <c r="U110" s="31"/>
      <c r="V110" s="31"/>
      <c r="W110" s="131">
        <f t="shared" si="29"/>
        <v>41.666666666666664</v>
      </c>
      <c r="X110" s="119">
        <f t="shared" si="25"/>
        <v>8.3333333333333339</v>
      </c>
      <c r="Y110" s="69">
        <f t="shared" si="26"/>
        <v>75</v>
      </c>
    </row>
    <row r="111" spans="1:25" ht="17.25" customHeight="1" x14ac:dyDescent="0.35">
      <c r="A111" s="8"/>
      <c r="B111" s="6"/>
      <c r="C111" s="15"/>
      <c r="D111" s="15"/>
      <c r="E111" s="15"/>
      <c r="F111" s="130">
        <f t="shared" ref="F111:F133" si="30">H111+I111+J111+L111+M111+N111+P111+Q111+R111+T111+U111+V111</f>
        <v>0</v>
      </c>
      <c r="G111" s="41"/>
      <c r="H111" s="37"/>
      <c r="I111" s="37"/>
      <c r="J111" s="37"/>
      <c r="K111" s="131" t="e">
        <f t="shared" si="24"/>
        <v>#DIV/0!</v>
      </c>
      <c r="L111" s="37"/>
      <c r="M111" s="37"/>
      <c r="N111" s="37"/>
      <c r="O111" s="131" t="e">
        <f t="shared" si="27"/>
        <v>#DIV/0!</v>
      </c>
      <c r="P111" s="37"/>
      <c r="Q111" s="37"/>
      <c r="R111" s="37"/>
      <c r="S111" s="131" t="e">
        <f t="shared" si="28"/>
        <v>#DIV/0!</v>
      </c>
      <c r="T111" s="37"/>
      <c r="U111" s="37"/>
      <c r="V111" s="37"/>
      <c r="W111" s="131" t="e">
        <f t="shared" si="29"/>
        <v>#DIV/0!</v>
      </c>
      <c r="X111" s="60">
        <f>X110-X109</f>
        <v>0.58333333333333393</v>
      </c>
      <c r="Y111" s="60">
        <f>Y109-Y108</f>
        <v>-20</v>
      </c>
    </row>
    <row r="112" spans="1:25" ht="15.75" customHeight="1" x14ac:dyDescent="0.35">
      <c r="A112" s="8"/>
      <c r="B112" s="153" t="s">
        <v>179</v>
      </c>
      <c r="C112" s="44" t="s">
        <v>48</v>
      </c>
      <c r="D112" s="44">
        <v>6</v>
      </c>
      <c r="E112" s="44">
        <v>22</v>
      </c>
      <c r="F112" s="130">
        <f t="shared" si="30"/>
        <v>22</v>
      </c>
      <c r="G112" s="153" t="s">
        <v>181</v>
      </c>
      <c r="H112" s="62"/>
      <c r="I112" s="62"/>
      <c r="J112" s="62"/>
      <c r="K112" s="131">
        <f t="shared" si="24"/>
        <v>0</v>
      </c>
      <c r="L112" s="62">
        <v>1</v>
      </c>
      <c r="M112" s="62"/>
      <c r="N112" s="62">
        <v>1</v>
      </c>
      <c r="O112" s="131">
        <f t="shared" si="27"/>
        <v>9.0909090909090917</v>
      </c>
      <c r="P112" s="62">
        <v>4</v>
      </c>
      <c r="Q112" s="62">
        <v>5</v>
      </c>
      <c r="R112" s="62">
        <v>7</v>
      </c>
      <c r="S112" s="131">
        <f t="shared" si="28"/>
        <v>72.727272727272734</v>
      </c>
      <c r="T112" s="62">
        <v>1</v>
      </c>
      <c r="U112" s="62">
        <v>3</v>
      </c>
      <c r="V112" s="62"/>
      <c r="W112" s="131">
        <f t="shared" si="29"/>
        <v>18.181818181818183</v>
      </c>
      <c r="X112" s="49">
        <f t="shared" ref="X112:X117" si="31">((H112*1)+(I112*2)+(J112*3)+(L112*4)+(M112*5)+(N112*6)+(P112*7)+(Q112*8)+(R112*9)+(T112*10)+(U112*11)+(V112*12))/F112</f>
        <v>8.3636363636363633</v>
      </c>
      <c r="Y112" s="50">
        <f t="shared" ref="Y112:Y117" si="32">S112+W112</f>
        <v>90.909090909090921</v>
      </c>
    </row>
    <row r="113" spans="1:25" ht="17.25" customHeight="1" x14ac:dyDescent="0.35">
      <c r="A113" s="8"/>
      <c r="B113" s="6" t="s">
        <v>180</v>
      </c>
      <c r="C113" s="8" t="s">
        <v>46</v>
      </c>
      <c r="D113" s="8">
        <v>7</v>
      </c>
      <c r="E113" s="8">
        <v>21</v>
      </c>
      <c r="F113" s="130">
        <f t="shared" si="30"/>
        <v>21</v>
      </c>
      <c r="G113" s="6" t="s">
        <v>181</v>
      </c>
      <c r="H113" s="37"/>
      <c r="I113" s="37"/>
      <c r="J113" s="37"/>
      <c r="K113" s="131">
        <f t="shared" si="24"/>
        <v>0</v>
      </c>
      <c r="L113" s="52"/>
      <c r="M113" s="52"/>
      <c r="N113" s="52"/>
      <c r="O113" s="131">
        <f t="shared" si="27"/>
        <v>0</v>
      </c>
      <c r="P113" s="52"/>
      <c r="Q113" s="52">
        <v>1</v>
      </c>
      <c r="R113" s="52">
        <v>5</v>
      </c>
      <c r="S113" s="131">
        <f t="shared" si="28"/>
        <v>28.571428571428573</v>
      </c>
      <c r="T113" s="52">
        <v>9</v>
      </c>
      <c r="U113" s="52">
        <v>6</v>
      </c>
      <c r="V113" s="52"/>
      <c r="W113" s="131">
        <f t="shared" si="29"/>
        <v>71.428571428571431</v>
      </c>
      <c r="X113" s="53">
        <f t="shared" si="31"/>
        <v>9.9523809523809526</v>
      </c>
      <c r="Y113" s="54">
        <f t="shared" si="32"/>
        <v>100</v>
      </c>
    </row>
    <row r="114" spans="1:25" ht="17.25" customHeight="1" x14ac:dyDescent="0.35">
      <c r="A114" s="8"/>
      <c r="B114" s="6" t="s">
        <v>180</v>
      </c>
      <c r="C114" s="26" t="s">
        <v>42</v>
      </c>
      <c r="D114" s="26">
        <v>8</v>
      </c>
      <c r="E114" s="26">
        <v>20</v>
      </c>
      <c r="F114" s="130">
        <f t="shared" si="30"/>
        <v>20</v>
      </c>
      <c r="G114" s="24" t="s">
        <v>181</v>
      </c>
      <c r="H114" s="40"/>
      <c r="I114" s="40"/>
      <c r="J114" s="40"/>
      <c r="K114" s="131">
        <f t="shared" si="24"/>
        <v>0</v>
      </c>
      <c r="L114" s="40"/>
      <c r="M114" s="40">
        <v>5</v>
      </c>
      <c r="N114" s="40">
        <v>2</v>
      </c>
      <c r="O114" s="131">
        <f t="shared" si="27"/>
        <v>35</v>
      </c>
      <c r="P114" s="40">
        <v>1</v>
      </c>
      <c r="Q114" s="40">
        <v>4</v>
      </c>
      <c r="R114" s="40">
        <v>2</v>
      </c>
      <c r="S114" s="131">
        <f t="shared" si="28"/>
        <v>35</v>
      </c>
      <c r="T114" s="40">
        <v>6</v>
      </c>
      <c r="U114" s="40"/>
      <c r="V114" s="40"/>
      <c r="W114" s="131">
        <f t="shared" si="29"/>
        <v>30</v>
      </c>
      <c r="X114" s="29">
        <f t="shared" si="31"/>
        <v>7.7</v>
      </c>
      <c r="Y114" s="30">
        <f t="shared" si="32"/>
        <v>65</v>
      </c>
    </row>
    <row r="115" spans="1:25" ht="17.25" customHeight="1" x14ac:dyDescent="0.35">
      <c r="A115" s="8"/>
      <c r="B115" s="14" t="s">
        <v>180</v>
      </c>
      <c r="C115" s="19" t="s">
        <v>31</v>
      </c>
      <c r="D115" s="8">
        <v>9</v>
      </c>
      <c r="E115" s="8">
        <v>20</v>
      </c>
      <c r="F115" s="130">
        <f t="shared" si="30"/>
        <v>20</v>
      </c>
      <c r="G115" s="18" t="s">
        <v>181</v>
      </c>
      <c r="H115" s="31"/>
      <c r="I115" s="31"/>
      <c r="J115" s="31"/>
      <c r="K115" s="131">
        <f t="shared" si="24"/>
        <v>0</v>
      </c>
      <c r="L115" s="31">
        <v>1</v>
      </c>
      <c r="M115" s="31"/>
      <c r="N115" s="31">
        <v>3</v>
      </c>
      <c r="O115" s="131">
        <f t="shared" si="27"/>
        <v>20</v>
      </c>
      <c r="P115" s="31">
        <v>1</v>
      </c>
      <c r="Q115" s="31">
        <v>3</v>
      </c>
      <c r="R115" s="31">
        <v>3</v>
      </c>
      <c r="S115" s="131">
        <f t="shared" si="28"/>
        <v>35</v>
      </c>
      <c r="T115" s="31">
        <v>9</v>
      </c>
      <c r="U115" s="31"/>
      <c r="V115" s="31"/>
      <c r="W115" s="131">
        <f t="shared" si="29"/>
        <v>45</v>
      </c>
      <c r="X115" s="118">
        <f t="shared" si="31"/>
        <v>8.5</v>
      </c>
      <c r="Y115" s="68">
        <f t="shared" si="32"/>
        <v>80</v>
      </c>
    </row>
    <row r="116" spans="1:25" ht="17.25" customHeight="1" x14ac:dyDescent="0.35">
      <c r="A116" s="8"/>
      <c r="B116" s="14" t="s">
        <v>180</v>
      </c>
      <c r="C116" s="21" t="s">
        <v>24</v>
      </c>
      <c r="D116" s="8">
        <v>10</v>
      </c>
      <c r="E116" s="8">
        <v>13</v>
      </c>
      <c r="F116" s="130">
        <f t="shared" si="30"/>
        <v>13</v>
      </c>
      <c r="G116" s="84" t="s">
        <v>181</v>
      </c>
      <c r="H116" s="31"/>
      <c r="I116" s="31"/>
      <c r="J116" s="31"/>
      <c r="K116" s="131">
        <f t="shared" si="24"/>
        <v>0</v>
      </c>
      <c r="L116" s="31"/>
      <c r="M116" s="31"/>
      <c r="N116" s="31">
        <v>4</v>
      </c>
      <c r="O116" s="131">
        <f t="shared" si="27"/>
        <v>30.76923076923077</v>
      </c>
      <c r="P116" s="31">
        <v>2</v>
      </c>
      <c r="Q116" s="31">
        <v>1</v>
      </c>
      <c r="R116" s="31"/>
      <c r="S116" s="131">
        <f t="shared" si="28"/>
        <v>23.076923076923077</v>
      </c>
      <c r="T116" s="31">
        <v>6</v>
      </c>
      <c r="U116" s="31"/>
      <c r="V116" s="31"/>
      <c r="W116" s="131">
        <f t="shared" si="29"/>
        <v>46.153846153846153</v>
      </c>
      <c r="X116" s="119">
        <f t="shared" si="31"/>
        <v>8.1538461538461533</v>
      </c>
      <c r="Y116" s="69">
        <f t="shared" si="32"/>
        <v>69.230769230769226</v>
      </c>
    </row>
    <row r="117" spans="1:25" ht="17.25" customHeight="1" x14ac:dyDescent="0.35">
      <c r="A117" s="8"/>
      <c r="B117" s="14" t="s">
        <v>180</v>
      </c>
      <c r="C117" s="21" t="s">
        <v>27</v>
      </c>
      <c r="D117" s="8">
        <v>11</v>
      </c>
      <c r="E117" s="8">
        <v>13</v>
      </c>
      <c r="F117" s="130">
        <f t="shared" si="30"/>
        <v>13</v>
      </c>
      <c r="G117" s="84" t="s">
        <v>181</v>
      </c>
      <c r="H117" s="31"/>
      <c r="I117" s="31"/>
      <c r="J117" s="31"/>
      <c r="K117" s="131">
        <f t="shared" si="24"/>
        <v>0</v>
      </c>
      <c r="L117" s="31"/>
      <c r="M117" s="31"/>
      <c r="N117" s="31"/>
      <c r="O117" s="131">
        <f t="shared" si="27"/>
        <v>0</v>
      </c>
      <c r="P117" s="31">
        <v>2</v>
      </c>
      <c r="Q117" s="31">
        <v>3</v>
      </c>
      <c r="R117" s="31">
        <v>5</v>
      </c>
      <c r="S117" s="131">
        <f t="shared" si="28"/>
        <v>76.92307692307692</v>
      </c>
      <c r="T117" s="31">
        <v>3</v>
      </c>
      <c r="U117" s="31"/>
      <c r="V117" s="31"/>
      <c r="W117" s="131">
        <f t="shared" si="29"/>
        <v>23.076923076923077</v>
      </c>
      <c r="X117" s="119">
        <f t="shared" si="31"/>
        <v>8.6923076923076916</v>
      </c>
      <c r="Y117" s="69">
        <f t="shared" si="32"/>
        <v>100</v>
      </c>
    </row>
    <row r="118" spans="1:25" ht="17.25" customHeight="1" x14ac:dyDescent="0.35">
      <c r="A118" s="8"/>
      <c r="B118" s="6"/>
      <c r="C118" s="15"/>
      <c r="D118" s="15"/>
      <c r="E118" s="15"/>
      <c r="F118" s="130">
        <f t="shared" si="30"/>
        <v>0</v>
      </c>
      <c r="G118" s="41"/>
      <c r="H118" s="37"/>
      <c r="I118" s="37"/>
      <c r="J118" s="37"/>
      <c r="K118" s="131" t="e">
        <f t="shared" si="24"/>
        <v>#DIV/0!</v>
      </c>
      <c r="L118" s="37"/>
      <c r="M118" s="37"/>
      <c r="N118" s="37"/>
      <c r="O118" s="131" t="e">
        <f t="shared" si="27"/>
        <v>#DIV/0!</v>
      </c>
      <c r="P118" s="37"/>
      <c r="Q118" s="37"/>
      <c r="R118" s="37"/>
      <c r="S118" s="131" t="e">
        <f t="shared" si="28"/>
        <v>#DIV/0!</v>
      </c>
      <c r="T118" s="37"/>
      <c r="U118" s="37"/>
      <c r="V118" s="37"/>
      <c r="W118" s="131" t="e">
        <f t="shared" si="29"/>
        <v>#DIV/0!</v>
      </c>
      <c r="X118" s="60">
        <f>X117-X116</f>
        <v>0.53846153846153832</v>
      </c>
      <c r="Y118" s="60">
        <f>Y117-Y116</f>
        <v>30.769230769230774</v>
      </c>
    </row>
    <row r="119" spans="1:25" ht="14.25" customHeight="1" x14ac:dyDescent="0.35">
      <c r="A119" s="8"/>
      <c r="B119" s="153" t="s">
        <v>179</v>
      </c>
      <c r="C119" s="44" t="s">
        <v>48</v>
      </c>
      <c r="D119" s="44">
        <v>7</v>
      </c>
      <c r="E119" s="44">
        <v>25</v>
      </c>
      <c r="F119" s="130">
        <f t="shared" si="30"/>
        <v>25</v>
      </c>
      <c r="G119" s="153" t="s">
        <v>181</v>
      </c>
      <c r="H119" s="62"/>
      <c r="I119" s="62"/>
      <c r="J119" s="62"/>
      <c r="K119" s="131">
        <f t="shared" si="24"/>
        <v>0</v>
      </c>
      <c r="L119" s="62">
        <v>1</v>
      </c>
      <c r="M119" s="62">
        <v>4</v>
      </c>
      <c r="N119" s="62">
        <v>5</v>
      </c>
      <c r="O119" s="131">
        <f t="shared" si="27"/>
        <v>40</v>
      </c>
      <c r="P119" s="62">
        <v>1</v>
      </c>
      <c r="Q119" s="62">
        <v>4</v>
      </c>
      <c r="R119" s="62">
        <v>7</v>
      </c>
      <c r="S119" s="131">
        <f t="shared" si="28"/>
        <v>48</v>
      </c>
      <c r="T119" s="62">
        <v>2</v>
      </c>
      <c r="U119" s="62">
        <v>1</v>
      </c>
      <c r="V119" s="62"/>
      <c r="W119" s="131">
        <f t="shared" si="29"/>
        <v>12</v>
      </c>
      <c r="X119" s="49">
        <f t="shared" ref="X119:X124" si="33">((H119*1)+(I119*2)+(J119*3)+(L119*4)+(M119*5)+(N119*6)+(P119*7)+(Q119*8)+(R119*9)+(T119*10)+(U119*11)+(V119*12))/F119</f>
        <v>7.48</v>
      </c>
      <c r="Y119" s="50">
        <f t="shared" ref="Y119:Y124" si="34">S119+W119</f>
        <v>60</v>
      </c>
    </row>
    <row r="120" spans="1:25" ht="14.25" customHeight="1" x14ac:dyDescent="0.35">
      <c r="A120" s="8"/>
      <c r="B120" s="6" t="s">
        <v>180</v>
      </c>
      <c r="C120" s="8" t="s">
        <v>46</v>
      </c>
      <c r="D120" s="8">
        <v>8</v>
      </c>
      <c r="E120" s="8">
        <v>25</v>
      </c>
      <c r="F120" s="130">
        <f t="shared" si="30"/>
        <v>25</v>
      </c>
      <c r="G120" s="6" t="s">
        <v>181</v>
      </c>
      <c r="H120" s="37"/>
      <c r="I120" s="37"/>
      <c r="J120" s="37"/>
      <c r="K120" s="131">
        <f t="shared" si="24"/>
        <v>0</v>
      </c>
      <c r="L120" s="52"/>
      <c r="M120" s="52">
        <v>1</v>
      </c>
      <c r="N120" s="52">
        <v>2</v>
      </c>
      <c r="O120" s="131">
        <f t="shared" si="27"/>
        <v>12</v>
      </c>
      <c r="P120" s="52">
        <v>1</v>
      </c>
      <c r="Q120" s="52">
        <v>2</v>
      </c>
      <c r="R120" s="52">
        <v>8</v>
      </c>
      <c r="S120" s="131">
        <f t="shared" si="28"/>
        <v>44</v>
      </c>
      <c r="T120" s="52">
        <v>10</v>
      </c>
      <c r="U120" s="52">
        <v>1</v>
      </c>
      <c r="V120" s="52"/>
      <c r="W120" s="131">
        <f t="shared" si="29"/>
        <v>44</v>
      </c>
      <c r="X120" s="53">
        <f t="shared" si="33"/>
        <v>8.92</v>
      </c>
      <c r="Y120" s="54">
        <f t="shared" si="34"/>
        <v>88</v>
      </c>
    </row>
    <row r="121" spans="1:25" ht="15" customHeight="1" x14ac:dyDescent="0.35">
      <c r="A121" s="8"/>
      <c r="B121" s="24" t="s">
        <v>184</v>
      </c>
      <c r="C121" s="26" t="s">
        <v>42</v>
      </c>
      <c r="D121" s="26">
        <v>9</v>
      </c>
      <c r="E121" s="26">
        <v>24</v>
      </c>
      <c r="F121" s="130">
        <f t="shared" si="30"/>
        <v>24</v>
      </c>
      <c r="G121" s="24" t="s">
        <v>181</v>
      </c>
      <c r="H121" s="40">
        <v>3</v>
      </c>
      <c r="I121" s="40">
        <v>1</v>
      </c>
      <c r="J121" s="40">
        <v>2</v>
      </c>
      <c r="K121" s="131">
        <f t="shared" si="24"/>
        <v>25</v>
      </c>
      <c r="L121" s="40">
        <v>1</v>
      </c>
      <c r="M121" s="40"/>
      <c r="N121" s="40"/>
      <c r="O121" s="131">
        <f t="shared" si="27"/>
        <v>4.166666666666667</v>
      </c>
      <c r="P121" s="40">
        <v>3</v>
      </c>
      <c r="Q121" s="40">
        <v>5</v>
      </c>
      <c r="R121" s="40">
        <v>0</v>
      </c>
      <c r="S121" s="131">
        <f t="shared" si="28"/>
        <v>33.333333333333336</v>
      </c>
      <c r="T121" s="40">
        <v>2</v>
      </c>
      <c r="U121" s="40"/>
      <c r="V121" s="40">
        <v>7</v>
      </c>
      <c r="W121" s="131">
        <f t="shared" si="29"/>
        <v>37.5</v>
      </c>
      <c r="X121" s="29">
        <f t="shared" si="33"/>
        <v>7.5</v>
      </c>
      <c r="Y121" s="30">
        <f t="shared" si="34"/>
        <v>70.833333333333343</v>
      </c>
    </row>
    <row r="122" spans="1:25" ht="15.75" customHeight="1" x14ac:dyDescent="0.35">
      <c r="A122" s="8"/>
      <c r="B122" s="6" t="s">
        <v>180</v>
      </c>
      <c r="C122" s="19" t="s">
        <v>31</v>
      </c>
      <c r="D122" s="8">
        <v>10</v>
      </c>
      <c r="E122" s="8">
        <v>15</v>
      </c>
      <c r="F122" s="130">
        <f t="shared" si="30"/>
        <v>15</v>
      </c>
      <c r="G122" s="18" t="s">
        <v>181</v>
      </c>
      <c r="H122" s="31">
        <v>2</v>
      </c>
      <c r="I122" s="31"/>
      <c r="J122" s="31"/>
      <c r="K122" s="131">
        <f t="shared" si="24"/>
        <v>13.333333333333334</v>
      </c>
      <c r="L122" s="31"/>
      <c r="M122" s="31">
        <v>1</v>
      </c>
      <c r="N122" s="31">
        <v>4</v>
      </c>
      <c r="O122" s="131">
        <f t="shared" si="27"/>
        <v>33.333333333333336</v>
      </c>
      <c r="P122" s="31">
        <v>1</v>
      </c>
      <c r="Q122" s="31">
        <v>1</v>
      </c>
      <c r="R122" s="31">
        <v>2</v>
      </c>
      <c r="S122" s="131">
        <f t="shared" si="28"/>
        <v>26.666666666666668</v>
      </c>
      <c r="T122" s="31">
        <v>4</v>
      </c>
      <c r="U122" s="31"/>
      <c r="V122" s="31"/>
      <c r="W122" s="131">
        <f t="shared" si="29"/>
        <v>26.666666666666668</v>
      </c>
      <c r="X122" s="118">
        <f t="shared" si="33"/>
        <v>6.9333333333333336</v>
      </c>
      <c r="Y122" s="68">
        <f t="shared" si="34"/>
        <v>53.333333333333336</v>
      </c>
    </row>
    <row r="123" spans="1:25" ht="15.75" customHeight="1" x14ac:dyDescent="0.35">
      <c r="A123" s="8"/>
      <c r="B123" s="6" t="s">
        <v>180</v>
      </c>
      <c r="C123" s="21" t="s">
        <v>24</v>
      </c>
      <c r="D123" s="8">
        <v>11</v>
      </c>
      <c r="E123" s="8">
        <v>13</v>
      </c>
      <c r="F123" s="130">
        <f t="shared" si="30"/>
        <v>13</v>
      </c>
      <c r="G123" s="84" t="s">
        <v>182</v>
      </c>
      <c r="H123" s="31"/>
      <c r="I123" s="31"/>
      <c r="J123" s="31">
        <v>1</v>
      </c>
      <c r="K123" s="131">
        <f t="shared" si="24"/>
        <v>7.6923076923076925</v>
      </c>
      <c r="L123" s="31"/>
      <c r="M123" s="31"/>
      <c r="N123" s="31"/>
      <c r="O123" s="131">
        <f t="shared" si="27"/>
        <v>0</v>
      </c>
      <c r="P123" s="31">
        <v>1</v>
      </c>
      <c r="Q123" s="31">
        <v>2</v>
      </c>
      <c r="R123" s="31">
        <v>3</v>
      </c>
      <c r="S123" s="131">
        <f t="shared" si="28"/>
        <v>46.153846153846153</v>
      </c>
      <c r="T123" s="31">
        <v>6</v>
      </c>
      <c r="U123" s="31"/>
      <c r="V123" s="31"/>
      <c r="W123" s="131">
        <f t="shared" si="29"/>
        <v>46.153846153846153</v>
      </c>
      <c r="X123" s="119">
        <f t="shared" si="33"/>
        <v>8.6923076923076916</v>
      </c>
      <c r="Y123" s="69">
        <f t="shared" si="34"/>
        <v>92.307692307692307</v>
      </c>
    </row>
    <row r="124" spans="1:25" ht="15.75" customHeight="1" x14ac:dyDescent="0.35">
      <c r="A124" s="8"/>
      <c r="B124" s="6"/>
      <c r="C124" s="21"/>
      <c r="D124" s="8"/>
      <c r="E124" s="8"/>
      <c r="F124" s="130">
        <f t="shared" si="30"/>
        <v>0</v>
      </c>
      <c r="G124" s="84"/>
      <c r="H124" s="31"/>
      <c r="I124" s="31"/>
      <c r="J124" s="31"/>
      <c r="K124" s="131" t="e">
        <f t="shared" si="24"/>
        <v>#DIV/0!</v>
      </c>
      <c r="L124" s="31"/>
      <c r="M124" s="31"/>
      <c r="N124" s="31"/>
      <c r="O124" s="131" t="e">
        <f t="shared" si="27"/>
        <v>#DIV/0!</v>
      </c>
      <c r="P124" s="31"/>
      <c r="Q124" s="31"/>
      <c r="R124" s="31"/>
      <c r="S124" s="131" t="e">
        <f t="shared" si="28"/>
        <v>#DIV/0!</v>
      </c>
      <c r="T124" s="31"/>
      <c r="U124" s="31"/>
      <c r="V124" s="31"/>
      <c r="W124" s="131" t="e">
        <f t="shared" si="29"/>
        <v>#DIV/0!</v>
      </c>
      <c r="X124" s="119" t="e">
        <f t="shared" si="33"/>
        <v>#DIV/0!</v>
      </c>
      <c r="Y124" s="69" t="e">
        <f t="shared" si="34"/>
        <v>#DIV/0!</v>
      </c>
    </row>
    <row r="125" spans="1:25" ht="15.75" customHeight="1" x14ac:dyDescent="0.35">
      <c r="A125" s="8"/>
      <c r="B125" s="6"/>
      <c r="C125" s="15"/>
      <c r="D125" s="15"/>
      <c r="E125" s="15"/>
      <c r="F125" s="130">
        <f t="shared" si="30"/>
        <v>0</v>
      </c>
      <c r="G125" s="41"/>
      <c r="H125" s="37"/>
      <c r="I125" s="37"/>
      <c r="J125" s="37"/>
      <c r="K125" s="131" t="e">
        <f t="shared" si="24"/>
        <v>#DIV/0!</v>
      </c>
      <c r="L125" s="37"/>
      <c r="M125" s="37"/>
      <c r="N125" s="37"/>
      <c r="O125" s="131" t="e">
        <f t="shared" si="27"/>
        <v>#DIV/0!</v>
      </c>
      <c r="P125" s="37"/>
      <c r="Q125" s="37"/>
      <c r="R125" s="37"/>
      <c r="S125" s="131" t="e">
        <f t="shared" si="28"/>
        <v>#DIV/0!</v>
      </c>
      <c r="T125" s="37"/>
      <c r="U125" s="37"/>
      <c r="V125" s="37"/>
      <c r="W125" s="131" t="e">
        <f t="shared" si="29"/>
        <v>#DIV/0!</v>
      </c>
      <c r="X125" s="60">
        <f>X123-X122</f>
        <v>1.7589743589743581</v>
      </c>
      <c r="Y125" s="60">
        <f>Y123-Y122</f>
        <v>38.974358974358971</v>
      </c>
    </row>
    <row r="126" spans="1:25" ht="15.75" customHeight="1" x14ac:dyDescent="0.35">
      <c r="A126" s="8"/>
      <c r="B126" s="153" t="s">
        <v>179</v>
      </c>
      <c r="C126" s="44" t="s">
        <v>48</v>
      </c>
      <c r="D126" s="44">
        <v>8</v>
      </c>
      <c r="E126" s="44">
        <v>16</v>
      </c>
      <c r="F126" s="130">
        <f t="shared" si="30"/>
        <v>16</v>
      </c>
      <c r="G126" s="153" t="s">
        <v>181</v>
      </c>
      <c r="H126" s="62"/>
      <c r="I126" s="62"/>
      <c r="J126" s="62">
        <v>1</v>
      </c>
      <c r="K126" s="131">
        <f t="shared" si="24"/>
        <v>6.25</v>
      </c>
      <c r="L126" s="62">
        <v>2</v>
      </c>
      <c r="M126" s="62">
        <v>1</v>
      </c>
      <c r="N126" s="62">
        <v>2</v>
      </c>
      <c r="O126" s="131">
        <f t="shared" si="27"/>
        <v>31.25</v>
      </c>
      <c r="P126" s="62">
        <v>1</v>
      </c>
      <c r="Q126" s="62">
        <v>2</v>
      </c>
      <c r="R126" s="62">
        <v>4</v>
      </c>
      <c r="S126" s="131">
        <f t="shared" si="28"/>
        <v>43.75</v>
      </c>
      <c r="T126" s="62">
        <v>3</v>
      </c>
      <c r="U126" s="62"/>
      <c r="V126" s="62"/>
      <c r="W126" s="131">
        <f t="shared" si="29"/>
        <v>18.75</v>
      </c>
      <c r="X126" s="49">
        <f>((H126*1)+(I126*2)+(J126*3)+(L126*4)+(M126*5)+(N126*6)+(P126*7)+(Q126*8)+(R126*9)+(T126*10)+(U126*11)+(V126*12))/F126</f>
        <v>7.3125</v>
      </c>
      <c r="Y126" s="50">
        <f>S126+W126</f>
        <v>62.5</v>
      </c>
    </row>
    <row r="127" spans="1:25" ht="15.75" customHeight="1" x14ac:dyDescent="0.35">
      <c r="A127" s="8"/>
      <c r="B127" s="36" t="s">
        <v>147</v>
      </c>
      <c r="C127" s="8" t="s">
        <v>46</v>
      </c>
      <c r="D127" s="8">
        <v>9</v>
      </c>
      <c r="E127" s="8">
        <v>17</v>
      </c>
      <c r="F127" s="130">
        <f t="shared" si="30"/>
        <v>16</v>
      </c>
      <c r="G127" s="6" t="s">
        <v>181</v>
      </c>
      <c r="H127" s="37">
        <v>1</v>
      </c>
      <c r="I127" s="37"/>
      <c r="J127" s="37"/>
      <c r="K127" s="131">
        <f t="shared" si="24"/>
        <v>6.25</v>
      </c>
      <c r="L127" s="52">
        <v>1</v>
      </c>
      <c r="M127" s="52">
        <v>4</v>
      </c>
      <c r="N127" s="52">
        <v>4</v>
      </c>
      <c r="O127" s="131">
        <f t="shared" si="27"/>
        <v>56.25</v>
      </c>
      <c r="P127" s="52">
        <v>1</v>
      </c>
      <c r="Q127" s="52">
        <v>1</v>
      </c>
      <c r="R127" s="52">
        <v>2</v>
      </c>
      <c r="S127" s="131">
        <f t="shared" si="28"/>
        <v>25</v>
      </c>
      <c r="T127" s="52"/>
      <c r="U127" s="52">
        <v>2</v>
      </c>
      <c r="V127" s="52"/>
      <c r="W127" s="131">
        <f t="shared" si="29"/>
        <v>12.5</v>
      </c>
      <c r="X127" s="53">
        <f>((H127*1)+(I127*2)+(J127*3)+(L127*4)+(M127*5)+(N127*6)+(P127*7)+(Q127*8)+(R127*9)+(T127*10)+(U127*11)+(V127*12))/F127</f>
        <v>6.5</v>
      </c>
      <c r="Y127" s="54">
        <f>S127+W127</f>
        <v>37.5</v>
      </c>
    </row>
    <row r="128" spans="1:25" ht="15.75" customHeight="1" x14ac:dyDescent="0.35">
      <c r="A128" s="8"/>
      <c r="B128" s="27" t="s">
        <v>147</v>
      </c>
      <c r="C128" s="26" t="s">
        <v>42</v>
      </c>
      <c r="D128" s="26">
        <v>10</v>
      </c>
      <c r="E128" s="26">
        <v>9</v>
      </c>
      <c r="F128" s="130">
        <f t="shared" si="30"/>
        <v>9</v>
      </c>
      <c r="G128" s="24" t="s">
        <v>185</v>
      </c>
      <c r="H128" s="40"/>
      <c r="I128" s="40"/>
      <c r="J128" s="40"/>
      <c r="K128" s="131">
        <f t="shared" si="24"/>
        <v>0</v>
      </c>
      <c r="L128" s="40"/>
      <c r="M128" s="40"/>
      <c r="N128" s="40">
        <v>3</v>
      </c>
      <c r="O128" s="131">
        <f t="shared" si="27"/>
        <v>33.333333333333336</v>
      </c>
      <c r="P128" s="40">
        <v>3</v>
      </c>
      <c r="Q128" s="40">
        <v>1</v>
      </c>
      <c r="R128" s="40"/>
      <c r="S128" s="131">
        <f t="shared" si="28"/>
        <v>44.444444444444443</v>
      </c>
      <c r="T128" s="40">
        <v>2</v>
      </c>
      <c r="U128" s="40"/>
      <c r="V128" s="40"/>
      <c r="W128" s="131">
        <f t="shared" si="29"/>
        <v>22.222222222222221</v>
      </c>
      <c r="X128" s="29">
        <f>((H128*1)+(I128*2)+(J128*3)+(L128*4)+(M128*5)+(N128*6)+(P128*7)+(Q128*8)+(R128*9)+(T128*10)+(U128*11)+(V128*12))/F128</f>
        <v>7.4444444444444446</v>
      </c>
      <c r="Y128" s="30">
        <f>S128+W128</f>
        <v>66.666666666666657</v>
      </c>
    </row>
    <row r="129" spans="1:25" ht="15.75" customHeight="1" x14ac:dyDescent="0.35">
      <c r="A129" s="8"/>
      <c r="B129" s="36"/>
      <c r="C129" s="19" t="s">
        <v>31</v>
      </c>
      <c r="D129" s="8">
        <v>11</v>
      </c>
      <c r="E129" s="8">
        <v>8</v>
      </c>
      <c r="F129" s="130">
        <f t="shared" si="30"/>
        <v>8</v>
      </c>
      <c r="G129" s="18" t="s">
        <v>185</v>
      </c>
      <c r="H129" s="31"/>
      <c r="I129" s="31"/>
      <c r="J129" s="31">
        <v>1</v>
      </c>
      <c r="K129" s="131">
        <f t="shared" si="24"/>
        <v>12.5</v>
      </c>
      <c r="L129" s="31">
        <v>1</v>
      </c>
      <c r="M129" s="31">
        <v>1</v>
      </c>
      <c r="N129" s="31"/>
      <c r="O129" s="131">
        <f t="shared" si="27"/>
        <v>25</v>
      </c>
      <c r="P129" s="31">
        <v>2</v>
      </c>
      <c r="Q129" s="31">
        <v>1</v>
      </c>
      <c r="R129" s="31">
        <v>1</v>
      </c>
      <c r="S129" s="131">
        <f t="shared" si="28"/>
        <v>50</v>
      </c>
      <c r="T129" s="31">
        <v>1</v>
      </c>
      <c r="U129" s="31"/>
      <c r="V129" s="31"/>
      <c r="W129" s="131">
        <f t="shared" si="29"/>
        <v>12.5</v>
      </c>
      <c r="X129" s="118">
        <f>((H129*1)+(I129*2)+(J129*3)+(L129*4)+(M129*5)+(N129*6)+(P129*7)+(Q129*8)+(R129*9)+(T129*10)+(U129*11)+(V129*12))/F129</f>
        <v>6.625</v>
      </c>
      <c r="Y129" s="68">
        <f>S129+W129</f>
        <v>62.5</v>
      </c>
    </row>
    <row r="130" spans="1:25" ht="15.75" customHeight="1" x14ac:dyDescent="0.35">
      <c r="A130" s="8"/>
      <c r="B130" s="36"/>
      <c r="C130" s="15"/>
      <c r="D130" s="15"/>
      <c r="E130" s="15"/>
      <c r="F130" s="130">
        <f t="shared" si="30"/>
        <v>0</v>
      </c>
      <c r="G130" s="41"/>
      <c r="H130" s="37"/>
      <c r="I130" s="37"/>
      <c r="J130" s="37"/>
      <c r="K130" s="131" t="e">
        <f t="shared" si="24"/>
        <v>#DIV/0!</v>
      </c>
      <c r="L130" s="37"/>
      <c r="M130" s="37"/>
      <c r="N130" s="37"/>
      <c r="O130" s="131" t="e">
        <f t="shared" si="27"/>
        <v>#DIV/0!</v>
      </c>
      <c r="P130" s="37"/>
      <c r="Q130" s="37"/>
      <c r="R130" s="37"/>
      <c r="S130" s="131" t="e">
        <f t="shared" si="28"/>
        <v>#DIV/0!</v>
      </c>
      <c r="T130" s="37"/>
      <c r="U130" s="37"/>
      <c r="V130" s="37"/>
      <c r="W130" s="131" t="e">
        <f t="shared" si="29"/>
        <v>#DIV/0!</v>
      </c>
      <c r="X130" s="60">
        <f>X129-X128</f>
        <v>-0.81944444444444464</v>
      </c>
      <c r="Y130" s="60">
        <f>Y129-Y128</f>
        <v>-4.1666666666666572</v>
      </c>
    </row>
    <row r="131" spans="1:25" ht="15.75" customHeight="1" x14ac:dyDescent="0.35">
      <c r="A131" s="8"/>
      <c r="B131" s="36"/>
      <c r="C131" s="19" t="s">
        <v>31</v>
      </c>
      <c r="D131" s="8"/>
      <c r="E131" s="8"/>
      <c r="F131" s="130">
        <f t="shared" si="30"/>
        <v>0</v>
      </c>
      <c r="G131" s="18" t="s">
        <v>181</v>
      </c>
      <c r="H131" s="37"/>
      <c r="I131" s="37"/>
      <c r="J131" s="37"/>
      <c r="K131" s="131" t="e">
        <f t="shared" si="24"/>
        <v>#DIV/0!</v>
      </c>
      <c r="L131" s="52"/>
      <c r="M131" s="52"/>
      <c r="N131" s="52"/>
      <c r="O131" s="131" t="e">
        <f t="shared" si="27"/>
        <v>#DIV/0!</v>
      </c>
      <c r="P131" s="52"/>
      <c r="Q131" s="52"/>
      <c r="R131" s="52"/>
      <c r="S131" s="131" t="e">
        <f t="shared" si="28"/>
        <v>#DIV/0!</v>
      </c>
      <c r="T131" s="52"/>
      <c r="U131" s="52"/>
      <c r="V131" s="52"/>
      <c r="W131" s="131" t="e">
        <f t="shared" si="29"/>
        <v>#DIV/0!</v>
      </c>
      <c r="X131" s="118">
        <f>AVERAGE(X129,X122,X115,X107,X99,X91,X85)</f>
        <v>8.1150068494216914</v>
      </c>
      <c r="Y131" s="118">
        <f>AVERAGE(Y129,Y122,Y115,Y107,Y99,Y91,Y85)</f>
        <v>78.987725524992612</v>
      </c>
    </row>
    <row r="132" spans="1:25" ht="15.75" customHeight="1" x14ac:dyDescent="0.35">
      <c r="A132" s="8"/>
      <c r="B132" s="36"/>
      <c r="C132" s="21" t="s">
        <v>24</v>
      </c>
      <c r="D132" s="8"/>
      <c r="E132" s="8"/>
      <c r="F132" s="130">
        <f t="shared" si="30"/>
        <v>0</v>
      </c>
      <c r="G132" s="84" t="s">
        <v>182</v>
      </c>
      <c r="H132" s="37"/>
      <c r="I132" s="37"/>
      <c r="J132" s="37"/>
      <c r="K132" s="131" t="e">
        <f t="shared" si="24"/>
        <v>#DIV/0!</v>
      </c>
      <c r="L132" s="52"/>
      <c r="M132" s="52"/>
      <c r="N132" s="52"/>
      <c r="O132" s="131" t="e">
        <f t="shared" si="27"/>
        <v>#DIV/0!</v>
      </c>
      <c r="P132" s="52"/>
      <c r="Q132" s="52"/>
      <c r="R132" s="52"/>
      <c r="S132" s="131" t="e">
        <f t="shared" si="28"/>
        <v>#DIV/0!</v>
      </c>
      <c r="T132" s="52"/>
      <c r="U132" s="52"/>
      <c r="V132" s="52"/>
      <c r="W132" s="131" t="e">
        <f t="shared" si="29"/>
        <v>#DIV/0!</v>
      </c>
      <c r="X132" s="118">
        <f>AVERAGE(X130,X123,X116,X108,X100,X92,X86)</f>
        <v>6.9231947622679888</v>
      </c>
      <c r="Y132" s="58">
        <f>AVERAGE(Y123,Y116,Y108,Y100,Y92,Y86,Y81)</f>
        <v>85.538134634244471</v>
      </c>
    </row>
    <row r="133" spans="1:25" ht="15.75" customHeight="1" x14ac:dyDescent="0.35">
      <c r="A133" s="8"/>
      <c r="B133" s="36"/>
      <c r="C133" s="21" t="s">
        <v>27</v>
      </c>
      <c r="D133" s="8"/>
      <c r="E133" s="8"/>
      <c r="F133" s="130">
        <f t="shared" si="30"/>
        <v>0</v>
      </c>
      <c r="G133" s="84" t="s">
        <v>182</v>
      </c>
      <c r="H133" s="37"/>
      <c r="I133" s="37"/>
      <c r="J133" s="37"/>
      <c r="K133" s="131" t="e">
        <f t="shared" si="24"/>
        <v>#DIV/0!</v>
      </c>
      <c r="L133" s="52"/>
      <c r="M133" s="52"/>
      <c r="N133" s="52"/>
      <c r="O133" s="131" t="e">
        <f t="shared" si="27"/>
        <v>#DIV/0!</v>
      </c>
      <c r="P133" s="52"/>
      <c r="Q133" s="52"/>
      <c r="R133" s="52"/>
      <c r="S133" s="131" t="e">
        <f t="shared" si="28"/>
        <v>#DIV/0!</v>
      </c>
      <c r="T133" s="52"/>
      <c r="U133" s="52"/>
      <c r="V133" s="52"/>
      <c r="W133" s="131" t="e">
        <f t="shared" si="29"/>
        <v>#DIV/0!</v>
      </c>
      <c r="X133" s="118">
        <f>AVERAGE(X75,X78,X82,X87,X93,X101,X109,X117)</f>
        <v>7.9278664337188367</v>
      </c>
      <c r="Y133" s="58">
        <f>AVERAGE(Y14,Y17,Y21,Y21,Y17,Y14,Y75,Y78,Y82,Y87,Y93,Y101,Y109,Y117)</f>
        <v>82.317560442670967</v>
      </c>
    </row>
    <row r="134" spans="1:25" ht="15.75" customHeight="1" x14ac:dyDescent="0.35">
      <c r="A134" s="8"/>
      <c r="B134" s="36"/>
      <c r="C134" s="21" t="s">
        <v>29</v>
      </c>
      <c r="D134" s="8"/>
      <c r="E134" s="8"/>
      <c r="F134" s="130"/>
      <c r="G134" s="84" t="s">
        <v>182</v>
      </c>
      <c r="H134" s="37"/>
      <c r="I134" s="37"/>
      <c r="J134" s="37"/>
      <c r="K134" s="131"/>
      <c r="L134" s="52"/>
      <c r="M134" s="52"/>
      <c r="N134" s="52"/>
      <c r="O134" s="131"/>
      <c r="P134" s="52"/>
      <c r="Q134" s="52"/>
      <c r="R134" s="52"/>
      <c r="S134" s="131"/>
      <c r="T134" s="52"/>
      <c r="U134" s="52"/>
      <c r="V134" s="52"/>
      <c r="W134" s="131"/>
      <c r="X134" s="118">
        <f>AVERAGE(X76,X79,X83,X88,X94,X102,X110,X118)</f>
        <v>7.1499662618083688</v>
      </c>
      <c r="Y134" s="58">
        <f>AVERAGE(Y15,Y18,Y22,Y22,Y18,Y15,Y76,Y79,Y83,Y88,Y94,Y102,Y110,Y118)</f>
        <v>78.445633314054362</v>
      </c>
    </row>
    <row r="135" spans="1:25" ht="17.25" customHeight="1" x14ac:dyDescent="0.35">
      <c r="A135" s="8"/>
      <c r="B135" s="6"/>
      <c r="C135" s="15"/>
      <c r="D135" s="15"/>
      <c r="E135" s="15"/>
      <c r="F135" s="130">
        <f>H135+I135+J135+L135+M135+N135+P135+Q135+R135+T135+U135+V135</f>
        <v>0</v>
      </c>
      <c r="G135" s="41"/>
      <c r="H135" s="37"/>
      <c r="I135" s="37"/>
      <c r="J135" s="37"/>
      <c r="K135" s="131" t="e">
        <f>SUM(H135:J135)*100/F135</f>
        <v>#DIV/0!</v>
      </c>
      <c r="L135" s="37"/>
      <c r="M135" s="37"/>
      <c r="N135" s="37"/>
      <c r="O135" s="131" t="e">
        <f>SUM(L135:N135)*100/F135</f>
        <v>#DIV/0!</v>
      </c>
      <c r="P135" s="37"/>
      <c r="Q135" s="37"/>
      <c r="R135" s="37"/>
      <c r="S135" s="131" t="e">
        <f>SUM(P135:R135)*100/F135</f>
        <v>#DIV/0!</v>
      </c>
      <c r="T135" s="37"/>
      <c r="U135" s="37"/>
      <c r="V135" s="37"/>
      <c r="W135" s="131" t="e">
        <f>SUM(T135:V135)*100/F135</f>
        <v>#DIV/0!</v>
      </c>
      <c r="X135" s="60">
        <f>X134-X133</f>
        <v>-0.7779001719104679</v>
      </c>
      <c r="Y135" s="60">
        <f>Y133-Y132</f>
        <v>-3.2205741915735047</v>
      </c>
    </row>
    <row r="136" spans="1:25" ht="15.75" customHeight="1" x14ac:dyDescent="0.35">
      <c r="A136" s="86"/>
      <c r="B136" s="73" t="s">
        <v>53</v>
      </c>
      <c r="C136" s="44" t="s">
        <v>48</v>
      </c>
      <c r="D136" s="44">
        <v>11</v>
      </c>
      <c r="E136" s="44">
        <v>7</v>
      </c>
      <c r="F136" s="130">
        <f>H136+I136+J136+L136+M136+N136+P136+Q136+R136+T136+U136+V136</f>
        <v>7</v>
      </c>
      <c r="G136" s="43" t="s">
        <v>186</v>
      </c>
      <c r="H136" s="62"/>
      <c r="I136" s="62"/>
      <c r="J136" s="62"/>
      <c r="K136" s="131">
        <f>SUM(H136:J136)*100/F136</f>
        <v>0</v>
      </c>
      <c r="L136" s="62"/>
      <c r="M136" s="62"/>
      <c r="N136" s="62">
        <v>1</v>
      </c>
      <c r="O136" s="131">
        <f>SUM(L136:N136)*100/F136</f>
        <v>14.285714285714286</v>
      </c>
      <c r="P136" s="62"/>
      <c r="Q136" s="62"/>
      <c r="R136" s="62">
        <v>2</v>
      </c>
      <c r="S136" s="131">
        <f>SUM(P136:R136)*100/F136</f>
        <v>28.571428571428573</v>
      </c>
      <c r="T136" s="62">
        <v>4</v>
      </c>
      <c r="U136" s="62"/>
      <c r="V136" s="62"/>
      <c r="W136" s="131">
        <f>SUM(T136:V136)*100/F136</f>
        <v>57.142857142857146</v>
      </c>
      <c r="X136" s="49">
        <f>((H136*1)+(I136*2)+(J136*3)+(L136*4)+(M136*5)+(N136*6)+(P136*7)+(Q136*8)+(R136*9)+(T136*10)+(U136*11)+(V136*12))/F136</f>
        <v>9.1428571428571423</v>
      </c>
      <c r="Y136" s="50">
        <f>S136+W136</f>
        <v>85.714285714285722</v>
      </c>
    </row>
    <row r="137" spans="1:25" ht="15.75" customHeight="1" x14ac:dyDescent="0.35">
      <c r="A137" s="86"/>
      <c r="B137" s="97" t="s">
        <v>53</v>
      </c>
      <c r="C137" s="8" t="s">
        <v>46</v>
      </c>
      <c r="D137" s="8">
        <v>11</v>
      </c>
      <c r="E137" s="8">
        <v>12</v>
      </c>
      <c r="F137" s="130">
        <f>H137+I137+J137+L137+M137+N137+P137+Q137+R137+T137+U137+V137</f>
        <v>12</v>
      </c>
      <c r="G137" s="36" t="s">
        <v>186</v>
      </c>
      <c r="H137" s="37"/>
      <c r="I137" s="37"/>
      <c r="J137" s="37"/>
      <c r="K137" s="131">
        <f>SUM(H137:J137)*100/F137</f>
        <v>0</v>
      </c>
      <c r="L137" s="52">
        <v>1</v>
      </c>
      <c r="M137" s="52">
        <v>1</v>
      </c>
      <c r="N137" s="52">
        <v>2</v>
      </c>
      <c r="O137" s="131">
        <f>SUM(L137:N137)*100/F137</f>
        <v>33.333333333333336</v>
      </c>
      <c r="P137" s="52">
        <v>1</v>
      </c>
      <c r="Q137" s="52">
        <v>3</v>
      </c>
      <c r="R137" s="52">
        <v>2</v>
      </c>
      <c r="S137" s="131">
        <f>SUM(P137:R137)*100/F137</f>
        <v>50</v>
      </c>
      <c r="T137" s="52">
        <v>1</v>
      </c>
      <c r="U137" s="52">
        <v>1</v>
      </c>
      <c r="V137" s="52"/>
      <c r="W137" s="131">
        <f>SUM(T137:V137)*100/F137</f>
        <v>16.666666666666668</v>
      </c>
      <c r="X137" s="53">
        <f>((H137*1)+(I137*2)+(J137*3)+(L137*4)+(M137*5)+(N137*6)+(P137*7)+(Q137*8)+(R137*9)+(T137*10)+(U137*11)+(V137*12))/F137</f>
        <v>7.583333333333333</v>
      </c>
      <c r="Y137" s="54">
        <f>S137+W137</f>
        <v>66.666666666666671</v>
      </c>
    </row>
    <row r="138" spans="1:25" ht="15.75" customHeight="1" x14ac:dyDescent="0.35">
      <c r="A138" s="86"/>
      <c r="B138" s="74" t="s">
        <v>53</v>
      </c>
      <c r="C138" s="26" t="s">
        <v>42</v>
      </c>
      <c r="D138" s="26">
        <v>11</v>
      </c>
      <c r="E138" s="26">
        <v>7</v>
      </c>
      <c r="F138" s="130">
        <f>H138+I138+J138+L138+M138+N138+P138+Q138+R138+T138+U138+V138</f>
        <v>7</v>
      </c>
      <c r="G138" s="27" t="s">
        <v>186</v>
      </c>
      <c r="H138" s="40"/>
      <c r="I138" s="40"/>
      <c r="J138" s="40"/>
      <c r="K138" s="131">
        <f>SUM(H138:J138)*100/F138</f>
        <v>0</v>
      </c>
      <c r="L138" s="40">
        <v>3</v>
      </c>
      <c r="M138" s="40"/>
      <c r="N138" s="40"/>
      <c r="O138" s="131">
        <f>SUM(L138:N138)*100/F138</f>
        <v>42.857142857142854</v>
      </c>
      <c r="P138" s="40">
        <v>1</v>
      </c>
      <c r="Q138" s="40">
        <v>1</v>
      </c>
      <c r="R138" s="40">
        <v>1</v>
      </c>
      <c r="S138" s="131">
        <f>SUM(P138:R138)*100/F138</f>
        <v>42.857142857142854</v>
      </c>
      <c r="T138" s="40">
        <v>1</v>
      </c>
      <c r="U138" s="40"/>
      <c r="V138" s="40"/>
      <c r="W138" s="131">
        <f>SUM(T138:V138)*100/F138</f>
        <v>14.285714285714286</v>
      </c>
      <c r="X138" s="29">
        <f>((H138*1)+(I138*2)+(J138*3)+(L138*4)+(M138*5)+(N138*6)+(P138*7)+(Q138*8)+(R138*9)+(T138*10)+(U138*11)+(V138*12))/F138</f>
        <v>6.5714285714285712</v>
      </c>
      <c r="Y138" s="30">
        <f>S138+W138</f>
        <v>57.142857142857139</v>
      </c>
    </row>
    <row r="139" spans="1:25" ht="15.75" customHeight="1" x14ac:dyDescent="0.35">
      <c r="A139" s="86"/>
      <c r="B139" s="75" t="s">
        <v>53</v>
      </c>
      <c r="C139" s="19" t="s">
        <v>31</v>
      </c>
      <c r="D139" s="8">
        <v>11</v>
      </c>
      <c r="E139" s="8">
        <v>8</v>
      </c>
      <c r="F139" s="130">
        <f>H139+I139+J139+L139+M139+N139+P139+Q139+R139+T139+U139+V139</f>
        <v>8</v>
      </c>
      <c r="G139" s="42" t="s">
        <v>186</v>
      </c>
      <c r="H139" s="31"/>
      <c r="I139" s="31"/>
      <c r="J139" s="31"/>
      <c r="K139" s="131">
        <f>SUM(H139:J139)*100/F139</f>
        <v>0</v>
      </c>
      <c r="L139" s="31">
        <v>1</v>
      </c>
      <c r="M139" s="31"/>
      <c r="N139" s="31"/>
      <c r="O139" s="32">
        <f>SUM(L139:N139)*100/F139</f>
        <v>12.5</v>
      </c>
      <c r="P139" s="31">
        <v>1</v>
      </c>
      <c r="Q139" s="31">
        <v>3</v>
      </c>
      <c r="R139" s="31">
        <v>1</v>
      </c>
      <c r="S139" s="131">
        <f>SUM(P139:R139)*100/F139</f>
        <v>62.5</v>
      </c>
      <c r="T139" s="31">
        <v>2</v>
      </c>
      <c r="U139" s="31"/>
      <c r="V139" s="31"/>
      <c r="W139" s="131">
        <f>SUM(T139:V139)*100/F139</f>
        <v>25</v>
      </c>
      <c r="X139" s="118">
        <f>((H139*1)+(I139*2)+(J139*3)+(L139*4)+(M139*5)+(N139*6)+(P139*7)+(Q139*8)+(R139*9)+(T139*10)+(U139*11)+(V139*12))/F139</f>
        <v>8</v>
      </c>
      <c r="Y139" s="68">
        <f>S139+W139</f>
        <v>87.5</v>
      </c>
    </row>
    <row r="140" spans="1:25" ht="15.75" customHeight="1" x14ac:dyDescent="0.35">
      <c r="A140" s="86"/>
      <c r="B140" s="97"/>
      <c r="C140" s="140"/>
      <c r="D140" s="8"/>
      <c r="E140" s="8"/>
      <c r="F140" s="94"/>
      <c r="G140" s="36"/>
      <c r="H140" s="37"/>
      <c r="I140" s="37"/>
      <c r="J140" s="37"/>
      <c r="K140" s="51"/>
      <c r="L140" s="52"/>
      <c r="M140" s="52"/>
      <c r="N140" s="52"/>
      <c r="O140" s="51"/>
      <c r="P140" s="52"/>
      <c r="Q140" s="52"/>
      <c r="R140" s="52"/>
      <c r="S140" s="140"/>
      <c r="T140" s="52"/>
      <c r="U140" s="52"/>
      <c r="V140" s="52"/>
      <c r="W140" s="51"/>
      <c r="X140" s="53"/>
      <c r="Y140" s="54"/>
    </row>
    <row r="141" spans="1:25" ht="32.25" customHeight="1" x14ac:dyDescent="0.35">
      <c r="A141" s="86"/>
      <c r="B141" s="18" t="s">
        <v>88</v>
      </c>
      <c r="C141" s="19" t="s">
        <v>31</v>
      </c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56" t="e">
        <f>AVERAGE(X139,X131,X67)</f>
        <v>#NAME?</v>
      </c>
      <c r="Y141" s="56">
        <f>AVERAGE(Y139,Y131,Y67)</f>
        <v>86.907797443920359</v>
      </c>
    </row>
    <row r="142" spans="1:25" ht="37.5" customHeight="1" x14ac:dyDescent="0.35">
      <c r="A142" s="86"/>
      <c r="B142" s="84" t="s">
        <v>88</v>
      </c>
      <c r="C142" s="21" t="s">
        <v>31</v>
      </c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58">
        <f>AVERAGE(X132,X68)</f>
        <v>7.2443050910442217</v>
      </c>
      <c r="Y142" s="58">
        <f>AVERAGE(Y132,Y68)</f>
        <v>74.684691103455407</v>
      </c>
    </row>
    <row r="143" spans="1:25" ht="37.5" customHeight="1" x14ac:dyDescent="0.35">
      <c r="A143" s="86"/>
      <c r="B143" s="84" t="s">
        <v>88</v>
      </c>
      <c r="C143" s="21" t="s">
        <v>27</v>
      </c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58">
        <f>AVERAGE(X69,X133)</f>
        <v>7.6352309667285967</v>
      </c>
      <c r="Y143" s="58">
        <f>AVERAGE(Y69,Y133)</f>
        <v>68.771010920943013</v>
      </c>
    </row>
    <row r="144" spans="1:25" ht="37.5" customHeight="1" x14ac:dyDescent="0.35">
      <c r="A144" s="86"/>
      <c r="B144" s="84" t="s">
        <v>88</v>
      </c>
      <c r="C144" s="21" t="s">
        <v>29</v>
      </c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58">
        <f>AVERAGE(X70,X134)</f>
        <v>6.7289064006169284</v>
      </c>
      <c r="Y144" s="58">
        <f>AVERAGE(Y70,Y134)</f>
        <v>64.005203765482008</v>
      </c>
    </row>
    <row r="145" spans="1:25" ht="16.5" customHeight="1" x14ac:dyDescent="0.35">
      <c r="A145" s="86"/>
      <c r="B145" s="98" t="s">
        <v>89</v>
      </c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60">
        <f>X144-X143</f>
        <v>-0.90632456611166834</v>
      </c>
      <c r="Y145" s="60">
        <f>Y144-Y143</f>
        <v>-4.7658071554610046</v>
      </c>
    </row>
    <row r="146" spans="1:25" ht="18.75" customHeight="1" x14ac:dyDescent="0.35"/>
  </sheetData>
  <mergeCells count="27">
    <mergeCell ref="Y10:Y11"/>
    <mergeCell ref="H10:J10"/>
    <mergeCell ref="L10:N10"/>
    <mergeCell ref="P10:R10"/>
    <mergeCell ref="T10:V10"/>
    <mergeCell ref="X10:X11"/>
    <mergeCell ref="A6:Y6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H9:K9"/>
    <mergeCell ref="L9:O9"/>
    <mergeCell ref="P9:S9"/>
    <mergeCell ref="T9:W9"/>
    <mergeCell ref="X9:Y9"/>
    <mergeCell ref="X1:Y1"/>
    <mergeCell ref="A2:Y2"/>
    <mergeCell ref="A3:Y3"/>
    <mergeCell ref="A4:Y4"/>
    <mergeCell ref="A5:Y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tabSelected="1" topLeftCell="D37" zoomScale="87" zoomScaleNormal="87" workbookViewId="0">
      <selection activeCell="Y63" sqref="Y63:Y64"/>
    </sheetView>
  </sheetViews>
  <sheetFormatPr defaultColWidth="8.54296875" defaultRowHeight="14.5" x14ac:dyDescent="0.35"/>
  <cols>
    <col min="1" max="1" width="5" customWidth="1"/>
    <col min="2" max="2" width="24.1796875" customWidth="1"/>
    <col min="3" max="3" width="12.81640625" customWidth="1"/>
    <col min="4" max="4" width="6.81640625" customWidth="1"/>
    <col min="5" max="5" width="6.54296875" customWidth="1"/>
    <col min="6" max="6" width="6" customWidth="1"/>
    <col min="7" max="7" width="13.453125" customWidth="1"/>
    <col min="8" max="9" width="4.7265625" customWidth="1"/>
    <col min="10" max="10" width="4.26953125" customWidth="1"/>
    <col min="11" max="11" width="7.1796875" customWidth="1"/>
    <col min="12" max="12" width="5.1796875" customWidth="1"/>
    <col min="13" max="13" width="4.7265625" customWidth="1"/>
    <col min="14" max="14" width="4.54296875" customWidth="1"/>
    <col min="15" max="15" width="7.26953125" customWidth="1"/>
    <col min="16" max="16" width="4.7265625" customWidth="1"/>
    <col min="17" max="17" width="4.453125" customWidth="1"/>
    <col min="18" max="18" width="4.54296875" customWidth="1"/>
    <col min="19" max="19" width="7.453125" customWidth="1"/>
    <col min="20" max="21" width="4.7265625" customWidth="1"/>
    <col min="22" max="22" width="4.26953125" customWidth="1"/>
    <col min="23" max="23" width="7.26953125" customWidth="1"/>
    <col min="24" max="24" width="11.1796875" customWidth="1"/>
  </cols>
  <sheetData>
    <row r="1" spans="1:25" x14ac:dyDescent="0.35">
      <c r="A1" s="1"/>
      <c r="X1" s="172" t="s">
        <v>187</v>
      </c>
      <c r="Y1" s="172"/>
    </row>
    <row r="2" spans="1:25" x14ac:dyDescent="0.35">
      <c r="A2" s="173" t="s">
        <v>211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5" x14ac:dyDescent="0.35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1:25" x14ac:dyDescent="0.35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5" ht="15" customHeight="1" x14ac:dyDescent="0.35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ht="33" customHeight="1" x14ac:dyDescent="0.35">
      <c r="A6" s="180" t="s">
        <v>188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</row>
    <row r="7" spans="1:25" ht="18.75" customHeight="1" x14ac:dyDescent="0.35">
      <c r="A7" s="181" t="s">
        <v>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</row>
    <row r="8" spans="1:25" ht="15" customHeight="1" x14ac:dyDescent="0.35">
      <c r="A8" s="177" t="s">
        <v>6</v>
      </c>
      <c r="B8" s="177" t="s">
        <v>7</v>
      </c>
      <c r="C8" s="177" t="s">
        <v>8</v>
      </c>
      <c r="D8" s="178" t="s">
        <v>9</v>
      </c>
      <c r="E8" s="177" t="s">
        <v>10</v>
      </c>
      <c r="F8" s="179" t="s">
        <v>93</v>
      </c>
      <c r="G8" s="177" t="s">
        <v>12</v>
      </c>
      <c r="H8" s="178" t="s">
        <v>13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 t="s">
        <v>14</v>
      </c>
      <c r="Y8" s="178"/>
    </row>
    <row r="9" spans="1:25" x14ac:dyDescent="0.35">
      <c r="A9" s="177"/>
      <c r="B9" s="177"/>
      <c r="C9" s="177"/>
      <c r="D9" s="178"/>
      <c r="E9" s="177"/>
      <c r="F9" s="179"/>
      <c r="G9" s="177"/>
      <c r="H9" s="178" t="s">
        <v>15</v>
      </c>
      <c r="I9" s="178"/>
      <c r="J9" s="178"/>
      <c r="K9" s="178"/>
      <c r="L9" s="178" t="s">
        <v>16</v>
      </c>
      <c r="M9" s="178"/>
      <c r="N9" s="178"/>
      <c r="O9" s="178"/>
      <c r="P9" s="178" t="s">
        <v>17</v>
      </c>
      <c r="Q9" s="178"/>
      <c r="R9" s="178"/>
      <c r="S9" s="178"/>
      <c r="T9" s="178" t="s">
        <v>18</v>
      </c>
      <c r="U9" s="178"/>
      <c r="V9" s="178"/>
      <c r="W9" s="178"/>
      <c r="X9" s="177"/>
      <c r="Y9" s="177"/>
    </row>
    <row r="10" spans="1:25" ht="15" customHeight="1" x14ac:dyDescent="0.35">
      <c r="A10" s="177"/>
      <c r="B10" s="177"/>
      <c r="C10" s="177"/>
      <c r="D10" s="178"/>
      <c r="E10" s="177"/>
      <c r="F10" s="179"/>
      <c r="G10" s="177"/>
      <c r="H10" s="177" t="s">
        <v>19</v>
      </c>
      <c r="I10" s="177"/>
      <c r="J10" s="177"/>
      <c r="K10" s="4"/>
      <c r="L10" s="177" t="s">
        <v>19</v>
      </c>
      <c r="M10" s="177"/>
      <c r="N10" s="177"/>
      <c r="O10" s="4"/>
      <c r="P10" s="177" t="s">
        <v>19</v>
      </c>
      <c r="Q10" s="177"/>
      <c r="R10" s="177"/>
      <c r="S10" s="4"/>
      <c r="T10" s="177" t="s">
        <v>19</v>
      </c>
      <c r="U10" s="177"/>
      <c r="V10" s="177"/>
      <c r="W10" s="4"/>
      <c r="X10" s="177" t="s">
        <v>20</v>
      </c>
      <c r="Y10" s="182" t="s">
        <v>21</v>
      </c>
    </row>
    <row r="11" spans="1:25" x14ac:dyDescent="0.35">
      <c r="A11" s="177"/>
      <c r="B11" s="177"/>
      <c r="C11" s="177"/>
      <c r="D11" s="178"/>
      <c r="E11" s="177"/>
      <c r="F11" s="179"/>
      <c r="G11" s="177"/>
      <c r="H11" s="3">
        <v>1</v>
      </c>
      <c r="I11" s="3">
        <v>2</v>
      </c>
      <c r="J11" s="4">
        <v>3</v>
      </c>
      <c r="K11" s="4" t="s">
        <v>22</v>
      </c>
      <c r="L11" s="3">
        <v>4</v>
      </c>
      <c r="M11" s="3">
        <v>5</v>
      </c>
      <c r="N11" s="4">
        <v>6</v>
      </c>
      <c r="O11" s="4" t="s">
        <v>22</v>
      </c>
      <c r="P11" s="3">
        <v>7</v>
      </c>
      <c r="Q11" s="3">
        <v>8</v>
      </c>
      <c r="R11" s="4">
        <v>9</v>
      </c>
      <c r="S11" s="4" t="s">
        <v>22</v>
      </c>
      <c r="T11" s="3">
        <v>10</v>
      </c>
      <c r="U11" s="3">
        <v>11</v>
      </c>
      <c r="V11" s="4">
        <v>12</v>
      </c>
      <c r="W11" s="4" t="s">
        <v>22</v>
      </c>
      <c r="X11" s="177"/>
      <c r="Y11" s="182"/>
    </row>
    <row r="12" spans="1:25" x14ac:dyDescent="0.35">
      <c r="A12" s="3"/>
      <c r="B12" s="3" t="s">
        <v>180</v>
      </c>
      <c r="C12" s="3" t="s">
        <v>29</v>
      </c>
      <c r="D12" s="4">
        <v>5</v>
      </c>
      <c r="E12" s="3">
        <v>23</v>
      </c>
      <c r="F12" s="5">
        <v>23</v>
      </c>
      <c r="G12" s="3" t="s">
        <v>189</v>
      </c>
      <c r="H12" s="3"/>
      <c r="I12" s="3"/>
      <c r="J12" s="4"/>
      <c r="K12" s="51">
        <f>SUM(H12:J12)*100/F12</f>
        <v>0</v>
      </c>
      <c r="L12" s="3"/>
      <c r="M12" s="3"/>
      <c r="N12" s="4">
        <v>3</v>
      </c>
      <c r="O12" s="51">
        <f>SUM(L12:N12)*100/F12</f>
        <v>13.043478260869565</v>
      </c>
      <c r="P12" s="3">
        <v>4</v>
      </c>
      <c r="Q12" s="3">
        <v>4</v>
      </c>
      <c r="R12" s="4">
        <v>4</v>
      </c>
      <c r="S12" s="51">
        <f>SUM(P12:R12)*100/F12</f>
        <v>52.173913043478258</v>
      </c>
      <c r="T12" s="3">
        <v>7</v>
      </c>
      <c r="U12" s="3">
        <v>1</v>
      </c>
      <c r="V12" s="4"/>
      <c r="W12" s="51">
        <f t="shared" ref="W12:W26" si="0">SUM(T12:V12)*100/F12</f>
        <v>34.782608695652172</v>
      </c>
      <c r="X12" s="58">
        <f>((H12*1)+(I12*2)+(J12*3)+(L12*4)+(M12*5)+(N12*6)+(P12*7)+(Q12*8)+(R12*9)+(T12*10)+(U12*11)+(V12*12))/F12</f>
        <v>8.4782608695652169</v>
      </c>
      <c r="Y12" s="69">
        <f>S12+W12</f>
        <v>86.956521739130437</v>
      </c>
    </row>
    <row r="13" spans="1:25" x14ac:dyDescent="0.35">
      <c r="A13" s="3"/>
      <c r="B13" s="3"/>
      <c r="C13" s="3"/>
      <c r="D13" s="4"/>
      <c r="E13" s="3"/>
      <c r="F13" s="5"/>
      <c r="G13" s="3"/>
      <c r="H13" s="3"/>
      <c r="I13" s="3"/>
      <c r="J13" s="4"/>
      <c r="K13" s="51"/>
      <c r="L13" s="3"/>
      <c r="M13" s="3"/>
      <c r="N13" s="4"/>
      <c r="O13" s="51"/>
      <c r="P13" s="3"/>
      <c r="Q13" s="3"/>
      <c r="R13" s="4"/>
      <c r="S13" s="51"/>
      <c r="T13" s="3"/>
      <c r="U13" s="3"/>
      <c r="V13" s="4"/>
      <c r="W13" s="51" t="e">
        <f t="shared" si="0"/>
        <v>#DIV/0!</v>
      </c>
      <c r="X13" s="58"/>
      <c r="Y13" s="69"/>
    </row>
    <row r="14" spans="1:25" x14ac:dyDescent="0.35">
      <c r="A14" s="154"/>
      <c r="B14" s="6" t="s">
        <v>180</v>
      </c>
      <c r="C14" s="7" t="s">
        <v>27</v>
      </c>
      <c r="D14" s="8" t="s">
        <v>35</v>
      </c>
      <c r="E14" s="9">
        <v>13</v>
      </c>
      <c r="F14" s="10">
        <f>H14+I14+J14+L14+M14+N14+P14+Q14+R14+T14+U14+V14</f>
        <v>13</v>
      </c>
      <c r="G14" s="84" t="s">
        <v>190</v>
      </c>
      <c r="H14" s="9"/>
      <c r="I14" s="9"/>
      <c r="J14" s="8"/>
      <c r="K14" s="51">
        <f t="shared" ref="K14:K21" si="1">SUM(H14:J14)*100/F14</f>
        <v>0</v>
      </c>
      <c r="L14" s="9"/>
      <c r="M14" s="9"/>
      <c r="N14" s="8"/>
      <c r="O14" s="51">
        <f t="shared" ref="O14:O26" si="2">SUM(L14:N14)*100/F14</f>
        <v>0</v>
      </c>
      <c r="P14" s="9"/>
      <c r="Q14" s="9">
        <v>2</v>
      </c>
      <c r="R14" s="8">
        <v>4</v>
      </c>
      <c r="S14" s="51">
        <f t="shared" ref="S14:S26" si="3">SUM(P14:R14)*100/F14</f>
        <v>46.153846153846153</v>
      </c>
      <c r="T14" s="9">
        <v>5</v>
      </c>
      <c r="U14" s="9">
        <v>2</v>
      </c>
      <c r="V14" s="8"/>
      <c r="W14" s="51">
        <f t="shared" si="0"/>
        <v>53.846153846153847</v>
      </c>
      <c r="X14" s="58">
        <f>((H14*1)+(I14*2)+(J14*3)+(L14*4)+(M14*5)+(N14*6)+(P14*7)+(Q14*8)+(R14*9)+(T14*10)+(U14*11)+(V14*12))/F14</f>
        <v>9.5384615384615383</v>
      </c>
      <c r="Y14" s="69">
        <f>S14+W14</f>
        <v>100</v>
      </c>
    </row>
    <row r="15" spans="1:25" x14ac:dyDescent="0.35">
      <c r="A15" s="154"/>
      <c r="B15" s="6" t="s">
        <v>180</v>
      </c>
      <c r="C15" s="7" t="s">
        <v>29</v>
      </c>
      <c r="D15" s="8" t="s">
        <v>36</v>
      </c>
      <c r="E15" s="9">
        <v>13</v>
      </c>
      <c r="F15" s="10">
        <v>13</v>
      </c>
      <c r="G15" s="84" t="s">
        <v>189</v>
      </c>
      <c r="H15" s="9"/>
      <c r="I15" s="9"/>
      <c r="J15" s="8"/>
      <c r="K15" s="51">
        <f t="shared" si="1"/>
        <v>0</v>
      </c>
      <c r="L15" s="9"/>
      <c r="M15" s="9"/>
      <c r="N15" s="8">
        <v>1</v>
      </c>
      <c r="O15" s="51">
        <f t="shared" si="2"/>
        <v>7.6923076923076925</v>
      </c>
      <c r="P15" s="9">
        <v>1</v>
      </c>
      <c r="Q15" s="9">
        <v>3</v>
      </c>
      <c r="R15" s="8">
        <v>2</v>
      </c>
      <c r="S15" s="51">
        <f t="shared" si="3"/>
        <v>46.153846153846153</v>
      </c>
      <c r="T15" s="9">
        <v>6</v>
      </c>
      <c r="U15" s="9"/>
      <c r="V15" s="8"/>
      <c r="W15" s="51">
        <f t="shared" si="0"/>
        <v>46.153846153846153</v>
      </c>
      <c r="X15" s="58">
        <f>((H15*1)+(I15*2)+(J15*3)+(L15*4)+(M15*5)+(N15*6)+(P15*7)+(Q15*8)+(R15*9)+(T15*10)+(U15*11)+(V15*12))/F15</f>
        <v>8.8461538461538467</v>
      </c>
      <c r="Y15" s="69">
        <f>S15+W15</f>
        <v>92.307692307692307</v>
      </c>
    </row>
    <row r="16" spans="1:25" ht="17.25" customHeight="1" x14ac:dyDescent="0.35">
      <c r="A16" s="8"/>
      <c r="B16" s="6"/>
      <c r="C16" s="15"/>
      <c r="D16" s="15"/>
      <c r="E16" s="15"/>
      <c r="F16" s="130">
        <f>H16+I16+J16+L16+M16+N16+P16+Q16+R16+T16+U16+V16</f>
        <v>0</v>
      </c>
      <c r="G16" s="41"/>
      <c r="H16" s="37"/>
      <c r="I16" s="37"/>
      <c r="J16" s="37"/>
      <c r="K16" s="131" t="e">
        <f t="shared" si="1"/>
        <v>#DIV/0!</v>
      </c>
      <c r="L16" s="37"/>
      <c r="M16" s="37"/>
      <c r="N16" s="37"/>
      <c r="O16" s="131" t="e">
        <f t="shared" si="2"/>
        <v>#DIV/0!</v>
      </c>
      <c r="P16" s="37"/>
      <c r="Q16" s="37"/>
      <c r="R16" s="37"/>
      <c r="S16" s="131" t="e">
        <f t="shared" si="3"/>
        <v>#DIV/0!</v>
      </c>
      <c r="T16" s="37"/>
      <c r="U16" s="37"/>
      <c r="V16" s="37"/>
      <c r="W16" s="131" t="e">
        <f t="shared" si="0"/>
        <v>#DIV/0!</v>
      </c>
      <c r="X16" s="60">
        <f>X15-X14</f>
        <v>-0.69230769230769162</v>
      </c>
      <c r="Y16" s="60">
        <f>Y15-Y14</f>
        <v>-7.6923076923076934</v>
      </c>
    </row>
    <row r="17" spans="1:25" x14ac:dyDescent="0.35">
      <c r="A17" s="154"/>
      <c r="B17" s="6" t="s">
        <v>180</v>
      </c>
      <c r="C17" s="7" t="s">
        <v>27</v>
      </c>
      <c r="D17" s="8" t="s">
        <v>39</v>
      </c>
      <c r="E17" s="9">
        <v>15</v>
      </c>
      <c r="F17" s="10">
        <f>H17+I17+J17+L17+M17+N17+P17+Q17+R17+T17+U17+V17</f>
        <v>15</v>
      </c>
      <c r="G17" s="84" t="s">
        <v>190</v>
      </c>
      <c r="H17" s="9"/>
      <c r="I17" s="9"/>
      <c r="J17" s="8"/>
      <c r="K17" s="51">
        <f t="shared" si="1"/>
        <v>0</v>
      </c>
      <c r="L17" s="9"/>
      <c r="M17" s="9"/>
      <c r="N17" s="8"/>
      <c r="O17" s="51">
        <f t="shared" si="2"/>
        <v>0</v>
      </c>
      <c r="P17" s="9">
        <v>1</v>
      </c>
      <c r="Q17" s="9">
        <v>4</v>
      </c>
      <c r="R17" s="8">
        <v>1</v>
      </c>
      <c r="S17" s="51">
        <f t="shared" si="3"/>
        <v>40</v>
      </c>
      <c r="T17" s="9">
        <v>8</v>
      </c>
      <c r="U17" s="9">
        <v>1</v>
      </c>
      <c r="V17" s="8"/>
      <c r="W17" s="51">
        <f t="shared" si="0"/>
        <v>60</v>
      </c>
      <c r="X17" s="58">
        <f>((H17*1)+(I17*2)+(J17*3)+(L17*4)+(M17*5)+(N17*6)+(P17*7)+(Q17*8)+(R17*9)+(T17*10)+(U17*11)+(V17*12))/F17</f>
        <v>9.2666666666666675</v>
      </c>
      <c r="Y17" s="69">
        <f>S17+W17</f>
        <v>100</v>
      </c>
    </row>
    <row r="18" spans="1:25" x14ac:dyDescent="0.35">
      <c r="A18" s="154"/>
      <c r="B18" s="6" t="s">
        <v>180</v>
      </c>
      <c r="C18" s="7" t="s">
        <v>29</v>
      </c>
      <c r="D18" s="8" t="s">
        <v>41</v>
      </c>
      <c r="E18" s="9">
        <v>15</v>
      </c>
      <c r="F18" s="10">
        <v>15</v>
      </c>
      <c r="G18" s="84" t="s">
        <v>189</v>
      </c>
      <c r="H18" s="9"/>
      <c r="I18" s="9"/>
      <c r="J18" s="8"/>
      <c r="K18" s="51">
        <f t="shared" si="1"/>
        <v>0</v>
      </c>
      <c r="L18" s="9"/>
      <c r="M18" s="9"/>
      <c r="N18" s="8"/>
      <c r="O18" s="51">
        <f t="shared" si="2"/>
        <v>0</v>
      </c>
      <c r="P18" s="9">
        <v>3</v>
      </c>
      <c r="Q18" s="9">
        <v>3</v>
      </c>
      <c r="R18" s="8">
        <v>2</v>
      </c>
      <c r="S18" s="51">
        <f t="shared" si="3"/>
        <v>53.333333333333336</v>
      </c>
      <c r="T18" s="9">
        <v>6</v>
      </c>
      <c r="U18" s="9">
        <v>1</v>
      </c>
      <c r="V18" s="8"/>
      <c r="W18" s="51">
        <f t="shared" si="0"/>
        <v>46.666666666666664</v>
      </c>
      <c r="X18" s="58">
        <f>((H18*1)+(I18*2)+(J18*3)+(L18*4)+(M18*5)+(N18*6)+(P18*7)+(Q18*8)+(R18*9)+(T18*10)+(U18*11)+(V18*12))/F18</f>
        <v>8.9333333333333336</v>
      </c>
      <c r="Y18" s="69">
        <f>S18+W18</f>
        <v>100</v>
      </c>
    </row>
    <row r="19" spans="1:25" ht="17.25" customHeight="1" x14ac:dyDescent="0.35">
      <c r="A19" s="8"/>
      <c r="B19" s="6"/>
      <c r="C19" s="15"/>
      <c r="D19" s="15"/>
      <c r="E19" s="15"/>
      <c r="F19" s="130">
        <f>H19+I19+J19+L19+M19+N19+P19+Q19+R19+T19+U19+V19</f>
        <v>0</v>
      </c>
      <c r="G19" s="41"/>
      <c r="H19" s="37"/>
      <c r="I19" s="37"/>
      <c r="J19" s="37"/>
      <c r="K19" s="131" t="e">
        <f t="shared" si="1"/>
        <v>#DIV/0!</v>
      </c>
      <c r="L19" s="37"/>
      <c r="M19" s="37"/>
      <c r="N19" s="37"/>
      <c r="O19" s="131" t="e">
        <f t="shared" si="2"/>
        <v>#DIV/0!</v>
      </c>
      <c r="P19" s="37"/>
      <c r="Q19" s="37"/>
      <c r="R19" s="37"/>
      <c r="S19" s="131" t="e">
        <f t="shared" si="3"/>
        <v>#DIV/0!</v>
      </c>
      <c r="T19" s="37"/>
      <c r="U19" s="37"/>
      <c r="V19" s="37"/>
      <c r="W19" s="131" t="e">
        <f t="shared" si="0"/>
        <v>#DIV/0!</v>
      </c>
      <c r="X19" s="60">
        <f>X18-X17</f>
        <v>-0.33333333333333393</v>
      </c>
      <c r="Y19" s="60">
        <f>Y18-Y17</f>
        <v>0</v>
      </c>
    </row>
    <row r="20" spans="1:25" x14ac:dyDescent="0.35">
      <c r="A20" s="154"/>
      <c r="B20" s="6" t="s">
        <v>180</v>
      </c>
      <c r="C20" s="7" t="s">
        <v>24</v>
      </c>
      <c r="D20" s="8">
        <v>5</v>
      </c>
      <c r="E20" s="9">
        <v>20</v>
      </c>
      <c r="F20" s="10">
        <f>H20+I20+J20+L20+M20+N20+P20+Q20+R20+T20+U20+V20</f>
        <v>20</v>
      </c>
      <c r="G20" s="84" t="s">
        <v>190</v>
      </c>
      <c r="H20" s="9"/>
      <c r="I20" s="9"/>
      <c r="J20" s="8"/>
      <c r="K20" s="51">
        <f t="shared" si="1"/>
        <v>0</v>
      </c>
      <c r="L20" s="9"/>
      <c r="M20" s="9"/>
      <c r="N20" s="8"/>
      <c r="O20" s="51">
        <f t="shared" si="2"/>
        <v>0</v>
      </c>
      <c r="P20" s="9">
        <v>2</v>
      </c>
      <c r="Q20" s="9">
        <v>4</v>
      </c>
      <c r="R20" s="8">
        <v>7</v>
      </c>
      <c r="S20" s="51">
        <f t="shared" si="3"/>
        <v>65</v>
      </c>
      <c r="T20" s="9">
        <v>7</v>
      </c>
      <c r="U20" s="9"/>
      <c r="V20" s="8"/>
      <c r="W20" s="51">
        <f t="shared" si="0"/>
        <v>35</v>
      </c>
      <c r="X20" s="58">
        <f>((H20*1)+(I20*2)+(J20*3)+(L20*4)+(M20*5)+(N20*6)+(P20*7)+(Q20*8)+(R20*9)+(T20*10)+(U20*11)+(V20*12))/F20</f>
        <v>8.9499999999999993</v>
      </c>
      <c r="Y20" s="69">
        <f>S20+W20</f>
        <v>100</v>
      </c>
    </row>
    <row r="21" spans="1:25" x14ac:dyDescent="0.35">
      <c r="B21" s="155" t="s">
        <v>180</v>
      </c>
      <c r="C21" s="156" t="s">
        <v>27</v>
      </c>
      <c r="D21">
        <v>6</v>
      </c>
      <c r="E21" s="157">
        <v>20</v>
      </c>
      <c r="F21" s="10">
        <f>H21+I21+J21+L21+M21+N21+P21+Q21+R21+T21+U21+V21</f>
        <v>20</v>
      </c>
      <c r="G21" s="158" t="s">
        <v>190</v>
      </c>
      <c r="K21" s="51">
        <f t="shared" si="1"/>
        <v>0</v>
      </c>
      <c r="O21" s="51">
        <f t="shared" si="2"/>
        <v>0</v>
      </c>
      <c r="P21" s="157">
        <v>4</v>
      </c>
      <c r="Q21" s="157">
        <v>4</v>
      </c>
      <c r="R21" s="159">
        <v>3</v>
      </c>
      <c r="S21" s="51">
        <f t="shared" si="3"/>
        <v>55</v>
      </c>
      <c r="T21" s="157">
        <v>9</v>
      </c>
      <c r="W21" s="51">
        <f t="shared" si="0"/>
        <v>45</v>
      </c>
      <c r="X21" s="58">
        <f>((H21*1)+(I21*2)+(J21*3)+(L21*4)+(M21*5)+(N21*6)+(P21*7)+(Q21*8)+(R21*9)+(T21*10)+(U21*11)+(V21*12))/F21</f>
        <v>8.85</v>
      </c>
      <c r="Y21" s="69">
        <f>S21+W21</f>
        <v>100</v>
      </c>
    </row>
    <row r="22" spans="1:25" x14ac:dyDescent="0.35">
      <c r="B22" s="155" t="s">
        <v>180</v>
      </c>
      <c r="C22" s="156" t="s">
        <v>29</v>
      </c>
      <c r="D22">
        <v>7</v>
      </c>
      <c r="E22" s="157">
        <v>19</v>
      </c>
      <c r="F22" s="10">
        <v>19</v>
      </c>
      <c r="G22" s="158" t="s">
        <v>189</v>
      </c>
      <c r="K22" s="51"/>
      <c r="N22">
        <v>4</v>
      </c>
      <c r="O22" s="51">
        <f t="shared" si="2"/>
        <v>21.05263157894737</v>
      </c>
      <c r="P22" s="157">
        <v>5</v>
      </c>
      <c r="Q22" s="157">
        <v>2</v>
      </c>
      <c r="R22" s="159">
        <v>2</v>
      </c>
      <c r="S22" s="51">
        <f t="shared" si="3"/>
        <v>47.368421052631582</v>
      </c>
      <c r="T22" s="157">
        <v>5</v>
      </c>
      <c r="U22">
        <v>1</v>
      </c>
      <c r="W22" s="51">
        <f t="shared" si="0"/>
        <v>31.578947368421051</v>
      </c>
      <c r="X22" s="58">
        <f>((H22*1)+(I22*2)+(J22*3)+(L22*4)+(M22*5)+(N22*6)+(P22*7)+(Q22*8)+(R22*9)+(T22*10)+(U22*11)+(V22*12))/F22</f>
        <v>8.1052631578947363</v>
      </c>
      <c r="Y22" s="69">
        <f>S22+W22</f>
        <v>78.94736842105263</v>
      </c>
    </row>
    <row r="23" spans="1:25" ht="17.25" customHeight="1" x14ac:dyDescent="0.35">
      <c r="A23" s="8"/>
      <c r="B23" s="6"/>
      <c r="C23" s="15"/>
      <c r="D23" s="15"/>
      <c r="E23" s="15"/>
      <c r="F23" s="130">
        <f t="shared" ref="F23:F38" si="4">H23+I23+J23+L23+M23+N23+P23+Q23+R23+T23+U23+V23</f>
        <v>0</v>
      </c>
      <c r="G23" s="41"/>
      <c r="H23" s="37"/>
      <c r="I23" s="37"/>
      <c r="J23" s="37"/>
      <c r="K23" s="131" t="e">
        <f>SUM(H23:J23)*100/F23</f>
        <v>#DIV/0!</v>
      </c>
      <c r="L23" s="37"/>
      <c r="M23" s="37"/>
      <c r="N23" s="37"/>
      <c r="O23" s="131" t="e">
        <f t="shared" si="2"/>
        <v>#DIV/0!</v>
      </c>
      <c r="P23" s="37"/>
      <c r="Q23" s="37"/>
      <c r="R23" s="37"/>
      <c r="S23" s="131" t="e">
        <f t="shared" si="3"/>
        <v>#DIV/0!</v>
      </c>
      <c r="T23" s="37"/>
      <c r="U23" s="37"/>
      <c r="V23" s="37"/>
      <c r="W23" s="131" t="e">
        <f t="shared" si="0"/>
        <v>#DIV/0!</v>
      </c>
      <c r="X23" s="60">
        <f>X22-X21</f>
        <v>-0.74473684210526336</v>
      </c>
      <c r="Y23" s="60">
        <f>Y22-Y21</f>
        <v>-21.05263157894737</v>
      </c>
    </row>
    <row r="24" spans="1:25" x14ac:dyDescent="0.35">
      <c r="A24" s="160"/>
      <c r="B24" s="97" t="s">
        <v>180</v>
      </c>
      <c r="C24" s="19" t="s">
        <v>31</v>
      </c>
      <c r="D24" s="8">
        <v>5</v>
      </c>
      <c r="E24" s="8">
        <v>19</v>
      </c>
      <c r="F24" s="10">
        <f t="shared" si="4"/>
        <v>19</v>
      </c>
      <c r="G24" s="18" t="s">
        <v>190</v>
      </c>
      <c r="H24" s="52"/>
      <c r="I24" s="52"/>
      <c r="J24" s="52"/>
      <c r="K24" s="51">
        <f>SUM(H24:J24)*100/F24</f>
        <v>0</v>
      </c>
      <c r="L24" s="52"/>
      <c r="M24" s="52"/>
      <c r="N24" s="52"/>
      <c r="O24" s="51">
        <f t="shared" si="2"/>
        <v>0</v>
      </c>
      <c r="P24" s="52">
        <v>1</v>
      </c>
      <c r="Q24" s="52"/>
      <c r="R24" s="52">
        <v>6</v>
      </c>
      <c r="S24" s="51">
        <f t="shared" si="3"/>
        <v>36.842105263157897</v>
      </c>
      <c r="T24" s="52">
        <v>12</v>
      </c>
      <c r="U24" s="52"/>
      <c r="V24" s="52"/>
      <c r="W24" s="51">
        <f t="shared" si="0"/>
        <v>63.157894736842103</v>
      </c>
      <c r="X24" s="56">
        <f>((H24*1)+(I24*2)+(J24*3)+(L24*4)+(M24*5)+(N24*6)+(P24*7)+(Q24*8)+(R24*9)+(T24*10)+(U24*11)+(V24*12))/F24</f>
        <v>9.526315789473685</v>
      </c>
      <c r="Y24" s="68">
        <f>S24+W24</f>
        <v>100</v>
      </c>
    </row>
    <row r="25" spans="1:25" x14ac:dyDescent="0.35">
      <c r="A25" s="160"/>
      <c r="B25" s="97" t="s">
        <v>180</v>
      </c>
      <c r="C25" s="21" t="s">
        <v>24</v>
      </c>
      <c r="D25" s="8">
        <v>6</v>
      </c>
      <c r="E25" s="8">
        <v>19</v>
      </c>
      <c r="F25" s="10">
        <f t="shared" si="4"/>
        <v>19</v>
      </c>
      <c r="G25" s="84" t="s">
        <v>190</v>
      </c>
      <c r="H25" s="52"/>
      <c r="I25" s="52"/>
      <c r="J25" s="52"/>
      <c r="K25" s="51">
        <f>SUM(H25:J25)*100/F25</f>
        <v>0</v>
      </c>
      <c r="L25" s="52"/>
      <c r="M25" s="52"/>
      <c r="N25" s="52">
        <v>2</v>
      </c>
      <c r="O25" s="51">
        <f t="shared" si="2"/>
        <v>10.526315789473685</v>
      </c>
      <c r="P25" s="52">
        <v>3</v>
      </c>
      <c r="Q25" s="52">
        <v>4</v>
      </c>
      <c r="R25" s="52">
        <v>5</v>
      </c>
      <c r="S25" s="51">
        <f t="shared" si="3"/>
        <v>63.157894736842103</v>
      </c>
      <c r="T25" s="52">
        <v>4</v>
      </c>
      <c r="U25" s="52">
        <v>1</v>
      </c>
      <c r="V25" s="52"/>
      <c r="W25" s="51">
        <f t="shared" si="0"/>
        <v>26.315789473684209</v>
      </c>
      <c r="X25" s="58">
        <f>((H25*1)+(I25*2)+(J25*3)+(L25*4)+(M25*5)+(N25*6)+(P25*7)+(Q25*8)+(R25*9)+(T25*10)+(U25*11)+(V25*12))/F25</f>
        <v>8.473684210526315</v>
      </c>
      <c r="Y25" s="69">
        <f>S25+W25</f>
        <v>89.473684210526315</v>
      </c>
    </row>
    <row r="26" spans="1:25" x14ac:dyDescent="0.35">
      <c r="A26" s="160"/>
      <c r="B26" s="97" t="s">
        <v>180</v>
      </c>
      <c r="C26" s="21" t="s">
        <v>27</v>
      </c>
      <c r="D26" s="8">
        <v>7</v>
      </c>
      <c r="E26" s="8">
        <v>20</v>
      </c>
      <c r="F26" s="10">
        <f t="shared" si="4"/>
        <v>20</v>
      </c>
      <c r="G26" s="84" t="s">
        <v>190</v>
      </c>
      <c r="H26" s="52"/>
      <c r="I26" s="52"/>
      <c r="J26" s="52"/>
      <c r="K26" s="51">
        <f>SUM(H26:J26)*100/F26</f>
        <v>0</v>
      </c>
      <c r="L26" s="52"/>
      <c r="M26" s="52"/>
      <c r="N26" s="52">
        <v>4</v>
      </c>
      <c r="O26" s="51">
        <f t="shared" si="2"/>
        <v>20</v>
      </c>
      <c r="P26" s="52">
        <v>2</v>
      </c>
      <c r="Q26" s="52">
        <v>4</v>
      </c>
      <c r="R26" s="52">
        <v>3</v>
      </c>
      <c r="S26" s="51">
        <f t="shared" si="3"/>
        <v>45</v>
      </c>
      <c r="T26" s="52">
        <v>7</v>
      </c>
      <c r="U26" s="52"/>
      <c r="V26" s="52"/>
      <c r="W26" s="51">
        <f t="shared" si="0"/>
        <v>35</v>
      </c>
      <c r="X26" s="58">
        <f>((H26*1)+(I26*2)+(J26*3)+(L26*4)+(M26*5)+(N26*6)+(P26*7)+(Q26*8)+(R26*9)+(T26*10)+(U26*11)+(V26*12))/F26</f>
        <v>8.35</v>
      </c>
      <c r="Y26" s="69">
        <f>S26+W26</f>
        <v>80</v>
      </c>
    </row>
    <row r="27" spans="1:25" x14ac:dyDescent="0.35">
      <c r="A27" s="160"/>
      <c r="B27" s="75"/>
      <c r="C27" s="15"/>
      <c r="D27" s="15"/>
      <c r="E27" s="15"/>
      <c r="F27" s="10">
        <f t="shared" si="4"/>
        <v>0</v>
      </c>
      <c r="G27" s="14"/>
      <c r="H27" s="52"/>
      <c r="I27" s="52"/>
      <c r="J27" s="52"/>
      <c r="K27" s="51"/>
      <c r="L27" s="52"/>
      <c r="M27" s="52"/>
      <c r="N27" s="52"/>
      <c r="O27" s="51"/>
      <c r="P27" s="52"/>
      <c r="Q27" s="52"/>
      <c r="R27" s="52"/>
      <c r="S27" s="51"/>
      <c r="T27" s="52"/>
      <c r="U27" s="52"/>
      <c r="V27" s="52"/>
      <c r="W27" s="51"/>
      <c r="X27" s="60">
        <f>X26-X25</f>
        <v>-0.1236842105263154</v>
      </c>
      <c r="Y27" s="60">
        <f>Y26-Y25</f>
        <v>-9.473684210526315</v>
      </c>
    </row>
    <row r="28" spans="1:25" x14ac:dyDescent="0.35">
      <c r="A28" s="35"/>
      <c r="B28" s="27" t="s">
        <v>191</v>
      </c>
      <c r="C28" s="26" t="s">
        <v>42</v>
      </c>
      <c r="D28" s="26">
        <v>5</v>
      </c>
      <c r="E28" s="26">
        <v>13</v>
      </c>
      <c r="F28" s="10">
        <f t="shared" si="4"/>
        <v>13</v>
      </c>
      <c r="G28" s="24" t="s">
        <v>190</v>
      </c>
      <c r="H28" s="40"/>
      <c r="I28" s="40"/>
      <c r="J28" s="40"/>
      <c r="K28" s="55">
        <f>SUM(H28:J28)*100/E28</f>
        <v>0</v>
      </c>
      <c r="L28" s="40"/>
      <c r="M28" s="40"/>
      <c r="N28" s="40"/>
      <c r="O28" s="55">
        <f>SUM(L28:N28)*100/E28</f>
        <v>0</v>
      </c>
      <c r="P28" s="40">
        <v>3</v>
      </c>
      <c r="Q28" s="40"/>
      <c r="R28" s="40">
        <v>4</v>
      </c>
      <c r="S28" s="55">
        <f>SUM(P28:R28)*100/E28</f>
        <v>53.846153846153847</v>
      </c>
      <c r="T28" s="40">
        <v>6</v>
      </c>
      <c r="U28" s="40"/>
      <c r="V28" s="40"/>
      <c r="W28" s="55">
        <f>SUM(T28:V28)*100/E28</f>
        <v>46.153846153846153</v>
      </c>
      <c r="X28" s="29">
        <f>((H28*1)+(I28*2)+(J28*3)+(L28*4)+(M28*5)+(N28*6)+(P28*7)+(Q28*8)+(R28*9)+(T28*10)+(U28*11)+(V28*12))/F28</f>
        <v>9</v>
      </c>
      <c r="Y28" s="29">
        <f>S28+W28</f>
        <v>100</v>
      </c>
    </row>
    <row r="29" spans="1:25" x14ac:dyDescent="0.35">
      <c r="A29" s="35"/>
      <c r="B29" s="27" t="s">
        <v>191</v>
      </c>
      <c r="C29" s="19" t="s">
        <v>31</v>
      </c>
      <c r="D29" s="8">
        <v>6</v>
      </c>
      <c r="E29" s="8">
        <v>14</v>
      </c>
      <c r="F29" s="10">
        <f t="shared" si="4"/>
        <v>14</v>
      </c>
      <c r="G29" s="18" t="s">
        <v>190</v>
      </c>
      <c r="H29" s="52"/>
      <c r="I29" s="52"/>
      <c r="J29" s="52"/>
      <c r="K29" s="51">
        <f>SUM(H29:J29)*100/F29</f>
        <v>0</v>
      </c>
      <c r="L29" s="52"/>
      <c r="M29" s="52">
        <v>2</v>
      </c>
      <c r="N29" s="52"/>
      <c r="O29" s="51">
        <f>SUM(L29:N29)*100/F29</f>
        <v>14.285714285714286</v>
      </c>
      <c r="P29" s="52"/>
      <c r="Q29" s="52">
        <v>2</v>
      </c>
      <c r="R29" s="52">
        <v>1</v>
      </c>
      <c r="S29" s="51">
        <f>SUM(P29:R29)*100/F29</f>
        <v>21.428571428571427</v>
      </c>
      <c r="T29" s="52">
        <v>9</v>
      </c>
      <c r="U29" s="52"/>
      <c r="V29" s="52"/>
      <c r="W29" s="51">
        <f>SUM(T29:V29)*100/F29</f>
        <v>64.285714285714292</v>
      </c>
      <c r="X29" s="56">
        <f>((H29*1)+(I29*2)+(J29*3)+(L29*4)+(M29*5)+(N29*6)+(P29*7)+(Q29*8)+(R29*9)+(T29*10)+(U29*11)+(V29*12))/F29</f>
        <v>8.9285714285714288</v>
      </c>
      <c r="Y29" s="68">
        <f>S29+W29</f>
        <v>85.714285714285722</v>
      </c>
    </row>
    <row r="30" spans="1:25" x14ac:dyDescent="0.35">
      <c r="A30" s="35"/>
      <c r="B30" s="27" t="s">
        <v>180</v>
      </c>
      <c r="C30" s="21" t="s">
        <v>24</v>
      </c>
      <c r="D30" s="8">
        <v>7</v>
      </c>
      <c r="E30" s="8">
        <v>13</v>
      </c>
      <c r="F30" s="10">
        <f t="shared" si="4"/>
        <v>13</v>
      </c>
      <c r="G30" s="84" t="s">
        <v>190</v>
      </c>
      <c r="H30" s="52"/>
      <c r="I30" s="52"/>
      <c r="J30" s="52"/>
      <c r="K30" s="51">
        <f>SUM(H30:J30)*100/F30</f>
        <v>0</v>
      </c>
      <c r="L30" s="52"/>
      <c r="M30" s="52">
        <v>1</v>
      </c>
      <c r="N30" s="52">
        <v>5</v>
      </c>
      <c r="O30" s="51">
        <f>SUM(L30:N30)*100/F30</f>
        <v>46.153846153846153</v>
      </c>
      <c r="P30" s="52"/>
      <c r="Q30" s="52"/>
      <c r="R30" s="52"/>
      <c r="S30" s="51">
        <f>SUM(P30:R30)*100/F30</f>
        <v>0</v>
      </c>
      <c r="T30" s="52">
        <v>3</v>
      </c>
      <c r="U30" s="52">
        <v>4</v>
      </c>
      <c r="V30" s="52"/>
      <c r="W30" s="51">
        <f>SUM(T30:V30)*100/F30</f>
        <v>53.846153846153847</v>
      </c>
      <c r="X30" s="58">
        <f>((H30*1)+(I30*2)+(J30*3)+(L30*4)+(M30*5)+(N30*6)+(P30*7)+(Q30*8)+(R30*9)+(T30*10)+(U30*11)+(V30*12))/F30</f>
        <v>8.384615384615385</v>
      </c>
      <c r="Y30" s="69">
        <f>S30+W30</f>
        <v>53.846153846153847</v>
      </c>
    </row>
    <row r="31" spans="1:25" x14ac:dyDescent="0.35">
      <c r="A31" s="35"/>
      <c r="B31" s="41"/>
      <c r="C31" s="15"/>
      <c r="D31" s="15"/>
      <c r="E31" s="15"/>
      <c r="F31" s="10">
        <f t="shared" si="4"/>
        <v>0</v>
      </c>
      <c r="G31" s="14"/>
      <c r="H31" s="37"/>
      <c r="I31" s="37"/>
      <c r="J31" s="37"/>
      <c r="K31" s="70"/>
      <c r="L31" s="37"/>
      <c r="M31" s="37"/>
      <c r="N31" s="37"/>
      <c r="O31" s="70"/>
      <c r="P31" s="37"/>
      <c r="Q31" s="37"/>
      <c r="R31" s="37"/>
      <c r="S31" s="70"/>
      <c r="T31" s="37"/>
      <c r="U31" s="37"/>
      <c r="V31" s="37"/>
      <c r="W31" s="70"/>
      <c r="X31" s="60">
        <f>X30-X29</f>
        <v>-0.5439560439560438</v>
      </c>
      <c r="Y31" s="60">
        <f>Y30-Y29</f>
        <v>-31.868131868131876</v>
      </c>
    </row>
    <row r="32" spans="1:25" x14ac:dyDescent="0.35">
      <c r="A32" s="35"/>
      <c r="B32" s="43" t="s">
        <v>26</v>
      </c>
      <c r="C32" s="44" t="s">
        <v>48</v>
      </c>
      <c r="D32" s="44">
        <v>4</v>
      </c>
      <c r="E32" s="44">
        <v>22</v>
      </c>
      <c r="F32" s="10">
        <f t="shared" si="4"/>
        <v>22</v>
      </c>
      <c r="G32" s="153" t="s">
        <v>190</v>
      </c>
      <c r="H32" s="62"/>
      <c r="I32" s="62"/>
      <c r="J32" s="62"/>
      <c r="K32" s="161">
        <f>SUM(H32:J32)*100/F32</f>
        <v>0</v>
      </c>
      <c r="L32" s="62"/>
      <c r="M32" s="62"/>
      <c r="N32" s="62"/>
      <c r="O32" s="161">
        <f>SUM(L32:N32)*100/F32</f>
        <v>0</v>
      </c>
      <c r="P32" s="62">
        <v>2</v>
      </c>
      <c r="Q32" s="62">
        <v>2</v>
      </c>
      <c r="R32" s="62">
        <v>3</v>
      </c>
      <c r="S32" s="161">
        <f>SUM(P32:R32)*100/F32</f>
        <v>31.818181818181817</v>
      </c>
      <c r="T32" s="62">
        <v>7</v>
      </c>
      <c r="U32" s="62">
        <v>8</v>
      </c>
      <c r="V32" s="62"/>
      <c r="W32" s="161">
        <f>SUM(T32:V32)*100/F32</f>
        <v>68.181818181818187</v>
      </c>
      <c r="X32" s="49">
        <f>((H32*1)+(I32*2)+(J32*3)+(L32*4)+(M32*5)+(N32*6)+(P32*7)+(Q32*8)+(R32*9)+(T32*10)+(U32*11)+(V32*12))/F32</f>
        <v>9.7727272727272734</v>
      </c>
      <c r="Y32" s="49">
        <f>S32+W32</f>
        <v>100</v>
      </c>
    </row>
    <row r="33" spans="1:27" x14ac:dyDescent="0.35">
      <c r="A33" s="35"/>
      <c r="B33" s="97" t="s">
        <v>53</v>
      </c>
      <c r="C33" s="8" t="s">
        <v>46</v>
      </c>
      <c r="D33" s="8">
        <v>5</v>
      </c>
      <c r="E33" s="8">
        <v>23</v>
      </c>
      <c r="F33" s="10">
        <f t="shared" si="4"/>
        <v>23</v>
      </c>
      <c r="G33" s="6" t="s">
        <v>190</v>
      </c>
      <c r="H33" s="37"/>
      <c r="I33" s="37"/>
      <c r="J33" s="37"/>
      <c r="K33" s="51">
        <f>SUM(H33:J33)*100/E33</f>
        <v>0</v>
      </c>
      <c r="L33" s="52">
        <v>1</v>
      </c>
      <c r="M33" s="52">
        <v>2</v>
      </c>
      <c r="N33" s="52">
        <v>2</v>
      </c>
      <c r="O33" s="51">
        <f>SUM(L33:N33)*100/E33</f>
        <v>21.739130434782609</v>
      </c>
      <c r="P33" s="52">
        <v>5</v>
      </c>
      <c r="Q33" s="52">
        <v>3</v>
      </c>
      <c r="R33" s="52">
        <v>6</v>
      </c>
      <c r="S33" s="51">
        <f>SUM(P33:R33)*100/E33</f>
        <v>60.869565217391305</v>
      </c>
      <c r="T33" s="52">
        <v>2</v>
      </c>
      <c r="U33" s="52">
        <v>2</v>
      </c>
      <c r="V33" s="52"/>
      <c r="W33" s="51">
        <f>SUM(T33:V33)*100/E33</f>
        <v>17.391304347826086</v>
      </c>
      <c r="X33" s="53">
        <f>((H33*1)+(I33*2)+(J33*3)+(L33*4)+(M33*5)+(N33*6)+(P33*7)+(Q33*8)+(R33*9)+(T33*10)+(U33*11)+(V33*12))/F33</f>
        <v>7.8695652173913047</v>
      </c>
      <c r="Y33" s="54">
        <f>S33+W33</f>
        <v>78.260869565217391</v>
      </c>
      <c r="Z33" s="162"/>
      <c r="AA33" s="162"/>
    </row>
    <row r="34" spans="1:27" x14ac:dyDescent="0.35">
      <c r="A34" s="160"/>
      <c r="B34" s="74" t="s">
        <v>180</v>
      </c>
      <c r="C34" s="26" t="s">
        <v>42</v>
      </c>
      <c r="D34" s="26">
        <v>6</v>
      </c>
      <c r="E34" s="26">
        <v>23</v>
      </c>
      <c r="F34" s="10">
        <f t="shared" si="4"/>
        <v>23</v>
      </c>
      <c r="G34" s="24" t="s">
        <v>190</v>
      </c>
      <c r="H34" s="40"/>
      <c r="I34" s="40"/>
      <c r="J34" s="40"/>
      <c r="K34" s="55">
        <f>SUM(H34:J34)*100/E34</f>
        <v>0</v>
      </c>
      <c r="L34" s="40">
        <v>2</v>
      </c>
      <c r="M34" s="40">
        <v>5</v>
      </c>
      <c r="N34" s="40">
        <v>2</v>
      </c>
      <c r="O34" s="55">
        <f>SUM(L34:N34)*100/E34</f>
        <v>39.130434782608695</v>
      </c>
      <c r="P34" s="40">
        <v>1</v>
      </c>
      <c r="Q34" s="40">
        <v>2</v>
      </c>
      <c r="R34" s="40">
        <v>3</v>
      </c>
      <c r="S34" s="55">
        <f>SUM(P34:R34)*100/E34</f>
        <v>26.086956521739129</v>
      </c>
      <c r="T34" s="40">
        <v>8</v>
      </c>
      <c r="U34" s="40"/>
      <c r="V34" s="40"/>
      <c r="W34" s="55">
        <f>SUM(T34:V34)*100/E34</f>
        <v>34.782608695652172</v>
      </c>
      <c r="X34" s="29">
        <f>((H34*1)+(I34*2)+(J34*3)+(L34*4)+(M34*5)+(N34*6)+(P34*7)+(Q34*8)+(R34*9)+(T34*10)+(U34*11)+(V34*12))/F34</f>
        <v>7.6086956521739131</v>
      </c>
      <c r="Y34" s="30">
        <f>S34+W34</f>
        <v>60.869565217391298</v>
      </c>
    </row>
    <row r="35" spans="1:27" x14ac:dyDescent="0.35">
      <c r="A35" s="160"/>
      <c r="B35" s="74" t="s">
        <v>180</v>
      </c>
      <c r="C35" s="19" t="s">
        <v>31</v>
      </c>
      <c r="D35" s="8">
        <v>7</v>
      </c>
      <c r="E35" s="8">
        <v>23</v>
      </c>
      <c r="F35" s="10">
        <f t="shared" si="4"/>
        <v>23</v>
      </c>
      <c r="G35" s="18" t="s">
        <v>190</v>
      </c>
      <c r="H35" s="52"/>
      <c r="I35" s="52"/>
      <c r="J35" s="52"/>
      <c r="K35" s="51">
        <f>SUM(H35:J35)*100/F35</f>
        <v>0</v>
      </c>
      <c r="L35" s="52"/>
      <c r="M35" s="52"/>
      <c r="N35" s="52">
        <v>3</v>
      </c>
      <c r="O35" s="51">
        <f>SUM(L35:N35)*100/F35</f>
        <v>13.043478260869565</v>
      </c>
      <c r="P35" s="52">
        <v>4</v>
      </c>
      <c r="Q35" s="52">
        <v>3</v>
      </c>
      <c r="R35" s="52">
        <v>5</v>
      </c>
      <c r="S35" s="51">
        <f>SUM(P35:R35)*100/F35</f>
        <v>52.173913043478258</v>
      </c>
      <c r="T35" s="52">
        <v>8</v>
      </c>
      <c r="U35" s="52"/>
      <c r="V35" s="52"/>
      <c r="W35" s="51">
        <f>SUM(T35:V35)*100/F35</f>
        <v>34.782608695652172</v>
      </c>
      <c r="X35" s="56">
        <f>((H35*1)+(I35*2)+(J35*3)+(L35*4)+(M35*5)+(N35*6)+(P35*7)+(Q35*8)+(R35*9)+(T35*10)+(U35*11)+(V35*12))/F35</f>
        <v>8.4782608695652169</v>
      </c>
      <c r="Y35" s="68">
        <f>S35+W35</f>
        <v>86.956521739130437</v>
      </c>
    </row>
    <row r="36" spans="1:27" x14ac:dyDescent="0.35">
      <c r="A36" s="160"/>
      <c r="B36" s="97"/>
      <c r="C36" s="15"/>
      <c r="D36" s="15"/>
      <c r="E36" s="15"/>
      <c r="F36" s="10">
        <f t="shared" si="4"/>
        <v>0</v>
      </c>
      <c r="G36" s="14"/>
      <c r="H36" s="37"/>
      <c r="I36" s="37"/>
      <c r="J36" s="37"/>
      <c r="K36" s="51" t="e">
        <f>SUM(H36:J36)*100/F36</f>
        <v>#DIV/0!</v>
      </c>
      <c r="L36" s="37"/>
      <c r="M36" s="37"/>
      <c r="N36" s="37"/>
      <c r="O36" s="51" t="e">
        <f>SUM(L36:N36)*100/F36</f>
        <v>#DIV/0!</v>
      </c>
      <c r="P36" s="37"/>
      <c r="Q36" s="37"/>
      <c r="R36" s="37"/>
      <c r="S36" s="51" t="e">
        <f>SUM(P36:R36)*100/F36</f>
        <v>#DIV/0!</v>
      </c>
      <c r="T36" s="37"/>
      <c r="U36" s="37"/>
      <c r="V36" s="37"/>
      <c r="W36" s="51" t="e">
        <f>SUM(T36:V36)*100/F36</f>
        <v>#DIV/0!</v>
      </c>
      <c r="X36" s="60">
        <f>X35-X34</f>
        <v>0.86956521739130377</v>
      </c>
      <c r="Y36" s="60">
        <f>Y35-Y34</f>
        <v>26.08695652173914</v>
      </c>
    </row>
    <row r="37" spans="1:27" x14ac:dyDescent="0.35">
      <c r="A37" s="160"/>
      <c r="B37" s="97"/>
      <c r="C37" s="19" t="s">
        <v>31</v>
      </c>
      <c r="D37" s="8"/>
      <c r="E37" s="8"/>
      <c r="F37" s="10">
        <f t="shared" si="4"/>
        <v>0</v>
      </c>
      <c r="G37" s="18" t="s">
        <v>190</v>
      </c>
      <c r="H37" s="37"/>
      <c r="I37" s="37"/>
      <c r="J37" s="37"/>
      <c r="K37" s="51" t="e">
        <f>SUM(H37:J37)*100/F37</f>
        <v>#DIV/0!</v>
      </c>
      <c r="L37" s="52"/>
      <c r="M37" s="52"/>
      <c r="N37" s="52"/>
      <c r="O37" s="51" t="e">
        <f>SUM(L37:N37)*100/F37</f>
        <v>#DIV/0!</v>
      </c>
      <c r="P37" s="52"/>
      <c r="Q37" s="52"/>
      <c r="R37" s="52"/>
      <c r="S37" s="51" t="e">
        <f>SUM(P37:R37)*100/F37</f>
        <v>#DIV/0!</v>
      </c>
      <c r="T37" s="52"/>
      <c r="U37" s="52"/>
      <c r="V37" s="52"/>
      <c r="W37" s="51" t="e">
        <f>SUM(T37:V37)*100/F37</f>
        <v>#DIV/0!</v>
      </c>
      <c r="X37" s="163">
        <f>AVERAGE(X35,X29,X24)</f>
        <v>8.9777160292034441</v>
      </c>
      <c r="Y37" s="163">
        <f>AVERAGE(Y35,Y29,Y24)</f>
        <v>90.890269151138725</v>
      </c>
    </row>
    <row r="38" spans="1:27" x14ac:dyDescent="0.35">
      <c r="A38" s="160"/>
      <c r="B38" s="97"/>
      <c r="C38" s="21" t="s">
        <v>24</v>
      </c>
      <c r="D38" s="8"/>
      <c r="E38" s="8"/>
      <c r="F38" s="10">
        <f t="shared" si="4"/>
        <v>0</v>
      </c>
      <c r="G38" s="84" t="s">
        <v>190</v>
      </c>
      <c r="H38" s="37"/>
      <c r="I38" s="37"/>
      <c r="J38" s="37"/>
      <c r="K38" s="51" t="e">
        <f>SUM(H38:J38)*100/F38</f>
        <v>#DIV/0!</v>
      </c>
      <c r="L38" s="52"/>
      <c r="M38" s="52"/>
      <c r="N38" s="52"/>
      <c r="O38" s="51" t="e">
        <f>SUM(L38:N38)*100/F38</f>
        <v>#DIV/0!</v>
      </c>
      <c r="P38" s="52"/>
      <c r="Q38" s="52"/>
      <c r="R38" s="52"/>
      <c r="S38" s="51" t="e">
        <f>SUM(P38:R38)*100/F38</f>
        <v>#DIV/0!</v>
      </c>
      <c r="T38" s="52"/>
      <c r="U38" s="52"/>
      <c r="V38" s="52"/>
      <c r="W38" s="51" t="e">
        <f>SUM(T38:V38)*100/F38</f>
        <v>#DIV/0!</v>
      </c>
      <c r="X38" s="58">
        <f>AVERAGE(X30,X25,X20)</f>
        <v>8.6027665317139004</v>
      </c>
      <c r="Y38" s="58">
        <f>AVERAGE(Y30,Y25,Y20)</f>
        <v>81.106612685560052</v>
      </c>
    </row>
    <row r="39" spans="1:27" x14ac:dyDescent="0.35">
      <c r="A39" s="160"/>
      <c r="B39" s="97"/>
      <c r="C39" s="21" t="s">
        <v>27</v>
      </c>
      <c r="D39" s="8"/>
      <c r="E39" s="8"/>
      <c r="F39" s="10"/>
      <c r="G39" s="84" t="s">
        <v>190</v>
      </c>
      <c r="H39" s="37"/>
      <c r="I39" s="37"/>
      <c r="J39" s="37"/>
      <c r="K39" s="51"/>
      <c r="L39" s="52"/>
      <c r="M39" s="52"/>
      <c r="N39" s="52"/>
      <c r="O39" s="51"/>
      <c r="P39" s="52"/>
      <c r="Q39" s="52"/>
      <c r="R39" s="52"/>
      <c r="S39" s="51"/>
      <c r="T39" s="52"/>
      <c r="U39" s="52"/>
      <c r="V39" s="52"/>
      <c r="W39" s="51"/>
      <c r="X39" s="58">
        <f>AVERAGE(X14,X17,X21,X26)</f>
        <v>9.0012820512820522</v>
      </c>
      <c r="Y39" s="58">
        <f>AVERAGE(Y14,Y17,Y21,Y26)</f>
        <v>95</v>
      </c>
    </row>
    <row r="40" spans="1:27" x14ac:dyDescent="0.35">
      <c r="A40" s="160"/>
      <c r="B40" s="97"/>
      <c r="C40" s="21" t="s">
        <v>29</v>
      </c>
      <c r="D40" s="8"/>
      <c r="E40" s="8"/>
      <c r="F40" s="10"/>
      <c r="G40" s="84" t="s">
        <v>189</v>
      </c>
      <c r="H40" s="37"/>
      <c r="I40" s="37"/>
      <c r="J40" s="37"/>
      <c r="K40" s="51"/>
      <c r="L40" s="52"/>
      <c r="M40" s="52"/>
      <c r="N40" s="52"/>
      <c r="O40" s="51"/>
      <c r="P40" s="52"/>
      <c r="Q40" s="52"/>
      <c r="R40" s="52"/>
      <c r="S40" s="51"/>
      <c r="T40" s="52"/>
      <c r="U40" s="52"/>
      <c r="V40" s="52"/>
      <c r="W40" s="51"/>
      <c r="X40" s="58">
        <f>AVERAGE(X15,X18,X22,X27)</f>
        <v>6.4402665317139007</v>
      </c>
      <c r="Y40" s="58">
        <f>AVERAGE(Y15,Y18,Y22,Y27)</f>
        <v>65.44534412955467</v>
      </c>
    </row>
    <row r="41" spans="1:27" ht="17.25" customHeight="1" x14ac:dyDescent="0.35">
      <c r="A41" s="8"/>
      <c r="B41" s="6"/>
      <c r="C41" s="15"/>
      <c r="D41" s="15"/>
      <c r="E41" s="15"/>
      <c r="F41" s="130">
        <f>H41+I41+J41+L41+M41+N41+P41+Q41+R41+T41+U41+V41</f>
        <v>0</v>
      </c>
      <c r="G41" s="41"/>
      <c r="H41" s="37"/>
      <c r="I41" s="37"/>
      <c r="J41" s="37"/>
      <c r="K41" s="131" t="e">
        <f>SUM(H41:J41)*100/F41</f>
        <v>#DIV/0!</v>
      </c>
      <c r="L41" s="37"/>
      <c r="M41" s="37"/>
      <c r="N41" s="37"/>
      <c r="O41" s="131" t="e">
        <f>SUM(L41:N41)*100/F41</f>
        <v>#DIV/0!</v>
      </c>
      <c r="P41" s="37"/>
      <c r="Q41" s="37"/>
      <c r="R41" s="37"/>
      <c r="S41" s="131" t="e">
        <f>SUM(P41:R41)*100/F41</f>
        <v>#DIV/0!</v>
      </c>
      <c r="T41" s="37"/>
      <c r="U41" s="37"/>
      <c r="V41" s="37"/>
      <c r="W41" s="131" t="e">
        <f>SUM(T41:V41)*100/F41</f>
        <v>#DIV/0!</v>
      </c>
      <c r="X41" s="60">
        <f>X40-X39</f>
        <v>-2.5610155195681514</v>
      </c>
      <c r="Y41" s="60">
        <f>Y40-Y39</f>
        <v>-29.55465587044533</v>
      </c>
    </row>
    <row r="42" spans="1:27" x14ac:dyDescent="0.35">
      <c r="A42" s="160"/>
      <c r="B42" s="97" t="s">
        <v>83</v>
      </c>
      <c r="C42" s="21" t="s">
        <v>29</v>
      </c>
      <c r="D42" s="8">
        <v>5</v>
      </c>
      <c r="E42" s="8">
        <v>23</v>
      </c>
      <c r="F42" s="10">
        <v>23</v>
      </c>
      <c r="G42" s="84" t="s">
        <v>192</v>
      </c>
      <c r="H42" s="37"/>
      <c r="I42" s="37"/>
      <c r="J42" s="37"/>
      <c r="K42" s="51">
        <f>SUM(H42:J42)*100/F42</f>
        <v>0</v>
      </c>
      <c r="L42" s="52"/>
      <c r="M42" s="52">
        <v>1</v>
      </c>
      <c r="N42" s="52">
        <v>3</v>
      </c>
      <c r="O42" s="51">
        <f>SUM(L42:N42)*100/F42</f>
        <v>17.391304347826086</v>
      </c>
      <c r="P42" s="52">
        <v>7</v>
      </c>
      <c r="Q42" s="52">
        <v>3</v>
      </c>
      <c r="R42" s="52">
        <v>4</v>
      </c>
      <c r="S42" s="51">
        <f>SUM(P42:R42)*100/F42</f>
        <v>60.869565217391305</v>
      </c>
      <c r="T42" s="52">
        <v>5</v>
      </c>
      <c r="U42" s="52"/>
      <c r="V42" s="52"/>
      <c r="W42" s="51">
        <f>SUM(T42:V42)*100/F42</f>
        <v>21.739130434782609</v>
      </c>
      <c r="X42" s="58">
        <f>((H42*1)+(I42*2)+(J42*3)+(L42*4)+(M42*5)+(N42*6)+(P42*7)+(Q42*8)+(R42*9)+(T42*10)+(U42*11)+(V42*12))/F42</f>
        <v>7.9130434782608692</v>
      </c>
      <c r="Y42" s="69">
        <f>S42+W42</f>
        <v>82.608695652173907</v>
      </c>
    </row>
    <row r="43" spans="1:27" x14ac:dyDescent="0.35">
      <c r="A43" s="160"/>
      <c r="B43" s="97"/>
      <c r="C43" s="21"/>
      <c r="D43" s="8"/>
      <c r="E43" s="8"/>
      <c r="F43" s="10"/>
      <c r="G43" s="84"/>
      <c r="H43" s="37"/>
      <c r="I43" s="37"/>
      <c r="J43" s="37"/>
      <c r="K43" s="51"/>
      <c r="L43" s="52"/>
      <c r="M43" s="52"/>
      <c r="N43" s="52"/>
      <c r="O43" s="51"/>
      <c r="P43" s="52"/>
      <c r="Q43" s="52"/>
      <c r="R43" s="52"/>
      <c r="S43" s="51"/>
      <c r="T43" s="52"/>
      <c r="U43" s="52"/>
      <c r="V43" s="52"/>
      <c r="W43" s="51"/>
      <c r="X43" s="58" t="e">
        <f>((H43*1)+(I43*2)+(J43*3)+(L43*4)+(M43*5)+(N43*6)+(P43*7)+(Q43*8)+(R43*9)+(T43*10)+(U43*11)+(V43*12))/F43</f>
        <v>#DIV/0!</v>
      </c>
      <c r="Y43" s="69">
        <f>S43+W43</f>
        <v>0</v>
      </c>
    </row>
    <row r="44" spans="1:27" ht="15.65" customHeight="1" x14ac:dyDescent="0.35">
      <c r="A44" s="160"/>
      <c r="B44" s="97" t="s">
        <v>193</v>
      </c>
      <c r="C44" s="8" t="s">
        <v>27</v>
      </c>
      <c r="D44" s="8" t="s">
        <v>35</v>
      </c>
      <c r="E44" s="8">
        <v>13</v>
      </c>
      <c r="F44" s="10">
        <f>H44+I44+J44+L44+M44+N44+P44+Q44+R44+T44+U44+V44</f>
        <v>13</v>
      </c>
      <c r="G44" s="6" t="s">
        <v>194</v>
      </c>
      <c r="H44" s="37"/>
      <c r="I44" s="37"/>
      <c r="J44" s="37"/>
      <c r="K44" s="51">
        <f>SUM(H44:J44)*100/F44</f>
        <v>0</v>
      </c>
      <c r="L44" s="52"/>
      <c r="M44" s="52"/>
      <c r="N44" s="52"/>
      <c r="O44" s="51">
        <f>SUM(L44:N44)*100/F44</f>
        <v>0</v>
      </c>
      <c r="P44" s="52">
        <v>1</v>
      </c>
      <c r="Q44" s="52">
        <v>2</v>
      </c>
      <c r="R44" s="52">
        <v>3</v>
      </c>
      <c r="S44" s="51">
        <f>SUM(P44:R44)*100/F44</f>
        <v>46.153846153846153</v>
      </c>
      <c r="T44" s="52">
        <v>4</v>
      </c>
      <c r="U44" s="52">
        <v>3</v>
      </c>
      <c r="V44" s="52"/>
      <c r="W44" s="51">
        <f>SUM(T44:V44)*100/F44</f>
        <v>53.846153846153847</v>
      </c>
      <c r="X44" s="58">
        <f>((H44*1)+(I44*2)+(J44*3)+(L44*4)+(M44*5)+(N44*6)+(P44*7)+(Q44*8)+(R44*9)+(T44*10)+(U44*11)+(V44*12))/F44</f>
        <v>9.4615384615384617</v>
      </c>
      <c r="Y44" s="69">
        <f>S44+W44</f>
        <v>100</v>
      </c>
    </row>
    <row r="45" spans="1:27" ht="15.65" customHeight="1" x14ac:dyDescent="0.35">
      <c r="A45" s="160"/>
      <c r="B45" s="97" t="s">
        <v>193</v>
      </c>
      <c r="C45" s="8" t="s">
        <v>29</v>
      </c>
      <c r="D45" s="8" t="s">
        <v>36</v>
      </c>
      <c r="E45" s="8">
        <v>13</v>
      </c>
      <c r="F45" s="10">
        <v>13</v>
      </c>
      <c r="G45" s="6" t="s">
        <v>192</v>
      </c>
      <c r="H45" s="37"/>
      <c r="I45" s="37"/>
      <c r="J45" s="37"/>
      <c r="K45" s="51"/>
      <c r="L45" s="52"/>
      <c r="M45" s="52"/>
      <c r="N45" s="52"/>
      <c r="O45" s="51"/>
      <c r="P45" s="52">
        <v>1</v>
      </c>
      <c r="Q45" s="52">
        <v>4</v>
      </c>
      <c r="R45" s="52">
        <v>5</v>
      </c>
      <c r="S45" s="51">
        <f>SUM(P45:R45)*100/F45</f>
        <v>76.92307692307692</v>
      </c>
      <c r="T45" s="52">
        <v>1</v>
      </c>
      <c r="U45" s="52">
        <v>2</v>
      </c>
      <c r="V45" s="52"/>
      <c r="W45" s="51">
        <f>SUM(T45:V45)*100/F45</f>
        <v>23.076923076923077</v>
      </c>
      <c r="X45" s="58">
        <f>((H45*1)+(I45*2)+(J45*3)+(L45*4)+(M45*5)+(N45*6)+(P45*7)+(Q45*8)+(R45*9)+(T45*10)+(U45*11)+(V45*12))/F45</f>
        <v>8.9230769230769234</v>
      </c>
      <c r="Y45" s="69">
        <f>S45+W45</f>
        <v>100</v>
      </c>
    </row>
    <row r="46" spans="1:27" x14ac:dyDescent="0.35">
      <c r="A46" s="35"/>
      <c r="B46" s="41"/>
      <c r="C46" s="15"/>
      <c r="D46" s="15"/>
      <c r="E46" s="15"/>
      <c r="F46" s="10">
        <f>H46+I46+J46+L46+M46+N46+P46+Q46+R46+T46+U46+V46</f>
        <v>0</v>
      </c>
      <c r="G46" s="14"/>
      <c r="H46" s="37"/>
      <c r="I46" s="37"/>
      <c r="J46" s="37"/>
      <c r="K46" s="70"/>
      <c r="L46" s="37"/>
      <c r="M46" s="37"/>
      <c r="N46" s="37"/>
      <c r="O46" s="70"/>
      <c r="P46" s="37"/>
      <c r="Q46" s="37"/>
      <c r="R46" s="37"/>
      <c r="S46" s="70"/>
      <c r="T46" s="37"/>
      <c r="U46" s="37"/>
      <c r="V46" s="37"/>
      <c r="W46" s="70"/>
      <c r="X46" s="60">
        <f>X45-X44</f>
        <v>-0.53846153846153832</v>
      </c>
      <c r="Y46" s="60">
        <f>Y45-Y44</f>
        <v>0</v>
      </c>
    </row>
    <row r="47" spans="1:27" x14ac:dyDescent="0.35">
      <c r="A47" s="160"/>
      <c r="B47" s="97" t="s">
        <v>193</v>
      </c>
      <c r="C47" s="8" t="s">
        <v>27</v>
      </c>
      <c r="D47" s="8" t="s">
        <v>39</v>
      </c>
      <c r="E47" s="8">
        <v>15</v>
      </c>
      <c r="F47" s="10">
        <f>H47+I47+J47+L47+M47+N47+P47+Q47+R47+T47+U47+V47</f>
        <v>15</v>
      </c>
      <c r="G47" s="6" t="s">
        <v>192</v>
      </c>
      <c r="H47" s="37"/>
      <c r="I47" s="37"/>
      <c r="J47" s="37"/>
      <c r="K47" s="51">
        <f>SUM(H47:J47)*100/F47</f>
        <v>0</v>
      </c>
      <c r="L47" s="52"/>
      <c r="M47" s="52"/>
      <c r="N47" s="52"/>
      <c r="O47" s="51">
        <f>SUM(L47:N47)*100/F47</f>
        <v>0</v>
      </c>
      <c r="P47" s="52">
        <v>1</v>
      </c>
      <c r="Q47" s="52">
        <v>3</v>
      </c>
      <c r="R47" s="52">
        <v>4</v>
      </c>
      <c r="S47" s="51">
        <f>SUM(P47:R47)*100/F47</f>
        <v>53.333333333333336</v>
      </c>
      <c r="T47" s="52">
        <v>4</v>
      </c>
      <c r="U47" s="52">
        <v>3</v>
      </c>
      <c r="V47" s="52"/>
      <c r="W47" s="51">
        <f>SUM(T47:V47)*100/F47</f>
        <v>46.666666666666664</v>
      </c>
      <c r="X47" s="58">
        <f>((H47*1)+(I47*2)+(J47*3)+(L47*4)+(M47*5)+(N47*6)+(P47*7)+(Q47*8)+(R47*9)+(T47*10)+(U47*11)+(V47*12))/F47</f>
        <v>9.3333333333333339</v>
      </c>
      <c r="Y47" s="69">
        <f>S47+W47</f>
        <v>100</v>
      </c>
    </row>
    <row r="48" spans="1:27" x14ac:dyDescent="0.35">
      <c r="A48" s="160"/>
      <c r="B48" s="97" t="s">
        <v>193</v>
      </c>
      <c r="C48" s="8" t="s">
        <v>29</v>
      </c>
      <c r="D48" s="8" t="s">
        <v>41</v>
      </c>
      <c r="E48" s="8">
        <v>15</v>
      </c>
      <c r="F48" s="10">
        <v>15</v>
      </c>
      <c r="G48" s="6" t="s">
        <v>192</v>
      </c>
      <c r="H48" s="37"/>
      <c r="I48" s="37"/>
      <c r="J48" s="37"/>
      <c r="K48" s="51"/>
      <c r="L48" s="52"/>
      <c r="M48" s="52"/>
      <c r="N48" s="52"/>
      <c r="O48" s="51">
        <f>SUM(L48:N48)*100/F48</f>
        <v>0</v>
      </c>
      <c r="P48" s="52">
        <v>3</v>
      </c>
      <c r="Q48" s="52">
        <v>4</v>
      </c>
      <c r="R48" s="52">
        <v>3</v>
      </c>
      <c r="S48" s="51">
        <f>SUM(P48:R48)*100/F48</f>
        <v>66.666666666666671</v>
      </c>
      <c r="T48" s="52">
        <v>2</v>
      </c>
      <c r="U48" s="52">
        <v>3</v>
      </c>
      <c r="V48" s="52"/>
      <c r="W48" s="51">
        <f>SUM(T48:V48)*100/F48</f>
        <v>33.333333333333336</v>
      </c>
      <c r="X48" s="58">
        <f>((H48*1)+(I48*2)+(J48*3)+(L48*4)+(M48*5)+(N48*6)+(P48*7)+(Q48*8)+(R48*9)+(T48*10)+(U48*11)+(V48*12))/F48</f>
        <v>8.8666666666666671</v>
      </c>
      <c r="Y48" s="69">
        <f>S48+W48</f>
        <v>100</v>
      </c>
    </row>
    <row r="49" spans="1:25" x14ac:dyDescent="0.35">
      <c r="A49" s="35"/>
      <c r="B49" s="41"/>
      <c r="C49" s="15"/>
      <c r="D49" s="15"/>
      <c r="E49" s="15"/>
      <c r="F49" s="10">
        <f>H49+I49+J49+L49+M49+N49+P49+Q49+R49+T49+U49+V49</f>
        <v>0</v>
      </c>
      <c r="G49" s="14"/>
      <c r="H49" s="37"/>
      <c r="I49" s="37"/>
      <c r="J49" s="37"/>
      <c r="K49" s="70"/>
      <c r="L49" s="37"/>
      <c r="M49" s="37"/>
      <c r="N49" s="37"/>
      <c r="O49" s="70"/>
      <c r="P49" s="37"/>
      <c r="Q49" s="37"/>
      <c r="R49" s="37"/>
      <c r="S49" s="70"/>
      <c r="T49" s="37"/>
      <c r="U49" s="37"/>
      <c r="V49" s="37"/>
      <c r="W49" s="70"/>
      <c r="X49" s="60">
        <f>X48-X47</f>
        <v>-0.46666666666666679</v>
      </c>
      <c r="Y49" s="60">
        <f>Y48-Y47</f>
        <v>0</v>
      </c>
    </row>
    <row r="50" spans="1:25" x14ac:dyDescent="0.35">
      <c r="A50" s="160"/>
      <c r="B50" s="97" t="s">
        <v>83</v>
      </c>
      <c r="C50" s="21" t="s">
        <v>24</v>
      </c>
      <c r="D50" s="8">
        <v>5</v>
      </c>
      <c r="E50" s="8">
        <v>20</v>
      </c>
      <c r="F50" s="10">
        <f>H50+I50+J50+L50+M50+N50+P50+Q50+R50+T50+U50+V50</f>
        <v>20</v>
      </c>
      <c r="G50" s="84" t="s">
        <v>192</v>
      </c>
      <c r="H50" s="37"/>
      <c r="I50" s="37"/>
      <c r="J50" s="37"/>
      <c r="K50" s="51">
        <f>SUM(H50:J50)*100/F50</f>
        <v>0</v>
      </c>
      <c r="L50" s="52"/>
      <c r="M50" s="52"/>
      <c r="N50" s="52"/>
      <c r="O50" s="51">
        <f>SUM(L50:N50)*100/F50</f>
        <v>0</v>
      </c>
      <c r="P50" s="52"/>
      <c r="Q50" s="52"/>
      <c r="R50" s="52">
        <v>6</v>
      </c>
      <c r="S50" s="51">
        <f>SUM(P50:R50)*100/F50</f>
        <v>30</v>
      </c>
      <c r="T50" s="52">
        <v>8</v>
      </c>
      <c r="U50" s="52">
        <v>6</v>
      </c>
      <c r="V50" s="52"/>
      <c r="W50" s="51">
        <f>SUM(T50:V50)*100/F50</f>
        <v>70</v>
      </c>
      <c r="X50" s="58">
        <f>((H50*1)+(I50*2)+(J50*3)+(L50*4)+(M50*5)+(N50*6)+(P50*7)+(Q50*8)+(R50*9)+(T50*10)+(U50*11)+(V50*12))/F50</f>
        <v>10</v>
      </c>
      <c r="Y50" s="69">
        <f>S50+W50</f>
        <v>100</v>
      </c>
    </row>
    <row r="51" spans="1:25" x14ac:dyDescent="0.35">
      <c r="A51" s="160"/>
      <c r="B51" s="97" t="s">
        <v>193</v>
      </c>
      <c r="C51" s="21" t="s">
        <v>27</v>
      </c>
      <c r="D51" s="8">
        <v>6</v>
      </c>
      <c r="E51" s="8">
        <v>20</v>
      </c>
      <c r="F51" s="10">
        <f>H51+I51+J51+L51+M51+N51+P51+Q51+R51+T51+U51+V51</f>
        <v>20</v>
      </c>
      <c r="G51" s="84" t="s">
        <v>195</v>
      </c>
      <c r="H51" s="37"/>
      <c r="I51" s="37"/>
      <c r="J51" s="37"/>
      <c r="K51" s="51">
        <f>SUM(H51:J51)*100/F51</f>
        <v>0</v>
      </c>
      <c r="L51" s="52"/>
      <c r="M51" s="52"/>
      <c r="N51" s="52">
        <v>2</v>
      </c>
      <c r="O51" s="51">
        <f>SUM(L51:N51)*100/F51</f>
        <v>10</v>
      </c>
      <c r="P51" s="52">
        <v>1</v>
      </c>
      <c r="Q51" s="52">
        <v>2</v>
      </c>
      <c r="R51" s="52">
        <v>5</v>
      </c>
      <c r="S51" s="51">
        <f>SUM(P51:R51)*100/F51</f>
        <v>40</v>
      </c>
      <c r="T51" s="52">
        <v>8</v>
      </c>
      <c r="U51" s="52">
        <v>2</v>
      </c>
      <c r="V51" s="52"/>
      <c r="W51" s="51">
        <f>SUM(T51:V51)*100/F51</f>
        <v>50</v>
      </c>
      <c r="X51" s="58">
        <f>((H51*1)+(I51*2)+(J51*3)+(L51*4)+(M51*5)+(N51*6)+(P51*7)+(Q51*8)+(R51*9)+(T51*10)+(U51*11)+(V51*12))/F51</f>
        <v>9.1</v>
      </c>
      <c r="Y51" s="69">
        <f>S51+W51</f>
        <v>90</v>
      </c>
    </row>
    <row r="52" spans="1:25" x14ac:dyDescent="0.35">
      <c r="A52" s="160"/>
      <c r="B52" s="97" t="s">
        <v>193</v>
      </c>
      <c r="C52" s="21" t="s">
        <v>29</v>
      </c>
      <c r="D52" s="8">
        <v>7</v>
      </c>
      <c r="E52" s="8">
        <v>19</v>
      </c>
      <c r="F52" s="10">
        <v>19</v>
      </c>
      <c r="G52" s="84" t="s">
        <v>192</v>
      </c>
      <c r="H52" s="37"/>
      <c r="I52" s="37"/>
      <c r="J52" s="37"/>
      <c r="K52" s="51">
        <f>SUM(H52:J52)*100/F52</f>
        <v>0</v>
      </c>
      <c r="L52" s="52"/>
      <c r="M52" s="52">
        <v>1</v>
      </c>
      <c r="N52" s="52"/>
      <c r="O52" s="51">
        <f>SUM(L52:N52)*100/F52</f>
        <v>5.2631578947368425</v>
      </c>
      <c r="P52" s="52">
        <v>2</v>
      </c>
      <c r="Q52" s="52">
        <v>4</v>
      </c>
      <c r="R52" s="52">
        <v>6</v>
      </c>
      <c r="S52" s="51">
        <f>SUM(P52:R52)*100/F52</f>
        <v>63.157894736842103</v>
      </c>
      <c r="T52" s="52">
        <v>4</v>
      </c>
      <c r="U52" s="52">
        <v>2</v>
      </c>
      <c r="V52" s="52"/>
      <c r="W52" s="51">
        <f>SUM(T52:V52)*100/F52</f>
        <v>31.578947368421051</v>
      </c>
      <c r="X52" s="58">
        <f>((H52*1)+(I52*2)+(J52*3)+(L52*4)+(M52*5)+(N52*6)+(P52*7)+(Q52*8)+(R52*9)+(T52*10)+(U52*11)+(V52*12))/F52</f>
        <v>8.7894736842105257</v>
      </c>
      <c r="Y52" s="69">
        <f>S52+W52</f>
        <v>94.73684210526315</v>
      </c>
    </row>
    <row r="53" spans="1:25" x14ac:dyDescent="0.35">
      <c r="A53" s="35"/>
      <c r="B53" s="41"/>
      <c r="C53" s="15"/>
      <c r="D53" s="15"/>
      <c r="E53" s="15"/>
      <c r="F53" s="10">
        <f t="shared" ref="F53:F68" si="5">H53+I53+J53+L53+M53+N53+P53+Q53+R53+T53+U53+V53</f>
        <v>0</v>
      </c>
      <c r="G53" s="14"/>
      <c r="H53" s="37"/>
      <c r="I53" s="37"/>
      <c r="J53" s="37"/>
      <c r="K53" s="70"/>
      <c r="L53" s="37"/>
      <c r="M53" s="37"/>
      <c r="N53" s="37"/>
      <c r="O53" s="70"/>
      <c r="P53" s="37"/>
      <c r="Q53" s="37"/>
      <c r="R53" s="37"/>
      <c r="S53" s="70"/>
      <c r="T53" s="37"/>
      <c r="U53" s="37"/>
      <c r="V53" s="37"/>
      <c r="W53" s="70"/>
      <c r="X53" s="60">
        <f>X52-X51</f>
        <v>-0.31052631578947398</v>
      </c>
      <c r="Y53" s="60">
        <f>Y52-Y51</f>
        <v>4.7368421052631504</v>
      </c>
    </row>
    <row r="54" spans="1:25" x14ac:dyDescent="0.35">
      <c r="A54" s="160"/>
      <c r="B54" s="97" t="s">
        <v>196</v>
      </c>
      <c r="C54" s="19" t="s">
        <v>31</v>
      </c>
      <c r="D54" s="8">
        <v>5</v>
      </c>
      <c r="E54" s="8">
        <v>19</v>
      </c>
      <c r="F54" s="10">
        <f t="shared" si="5"/>
        <v>19</v>
      </c>
      <c r="G54" s="133" t="s">
        <v>192</v>
      </c>
      <c r="H54" s="52"/>
      <c r="I54" s="52"/>
      <c r="J54" s="52"/>
      <c r="K54" s="51">
        <f>SUM(H54:J54)*100/F54</f>
        <v>0</v>
      </c>
      <c r="L54" s="52">
        <v>1</v>
      </c>
      <c r="M54" s="52"/>
      <c r="N54" s="52"/>
      <c r="O54" s="51">
        <f>SUM(L54:N54)*100/F54</f>
        <v>5.2631578947368425</v>
      </c>
      <c r="P54" s="52">
        <v>1</v>
      </c>
      <c r="Q54" s="52">
        <v>1</v>
      </c>
      <c r="R54" s="52">
        <v>5</v>
      </c>
      <c r="S54" s="51">
        <f>SUM(P54:R54)*100/F54</f>
        <v>36.842105263157897</v>
      </c>
      <c r="T54" s="52">
        <v>7</v>
      </c>
      <c r="U54" s="52">
        <v>4</v>
      </c>
      <c r="V54" s="52"/>
      <c r="W54" s="51">
        <f>SUM(T54:V54)*100/F54</f>
        <v>57.89473684210526</v>
      </c>
      <c r="X54" s="56">
        <f>((H54*1)+(I54*2)+(J54*3)+(L54*4)+(M54*5)+(N54*6)+(P54*7)+(Q54*8)+(R54*9)+(T54*10)+(U54*11)+(V54*12))/F54</f>
        <v>9.3684210526315788</v>
      </c>
      <c r="Y54" s="68">
        <f>S54+W54</f>
        <v>94.73684210526315</v>
      </c>
    </row>
    <row r="55" spans="1:25" x14ac:dyDescent="0.35">
      <c r="A55" s="160"/>
      <c r="B55" s="97" t="s">
        <v>83</v>
      </c>
      <c r="C55" s="21" t="s">
        <v>24</v>
      </c>
      <c r="D55" s="8">
        <v>6</v>
      </c>
      <c r="E55" s="8">
        <v>19</v>
      </c>
      <c r="F55" s="10">
        <f t="shared" si="5"/>
        <v>19</v>
      </c>
      <c r="G55" s="84" t="s">
        <v>195</v>
      </c>
      <c r="H55" s="52"/>
      <c r="I55" s="52"/>
      <c r="J55" s="52"/>
      <c r="K55" s="51">
        <f>SUM(H55:J55)*100/F55</f>
        <v>0</v>
      </c>
      <c r="L55" s="52"/>
      <c r="M55" s="52">
        <v>2</v>
      </c>
      <c r="N55" s="52">
        <v>1</v>
      </c>
      <c r="O55" s="51">
        <f>SUM(L55:N55)*100/F55</f>
        <v>15.789473684210526</v>
      </c>
      <c r="P55" s="52">
        <v>1</v>
      </c>
      <c r="Q55" s="52">
        <v>4</v>
      </c>
      <c r="R55" s="52">
        <v>6</v>
      </c>
      <c r="S55" s="51">
        <f>SUM(P55:R55)*100/F55</f>
        <v>57.89473684210526</v>
      </c>
      <c r="T55" s="52">
        <v>3</v>
      </c>
      <c r="U55" s="52">
        <v>2</v>
      </c>
      <c r="V55" s="52"/>
      <c r="W55" s="51">
        <f>SUM(T55:V55)*100/F55</f>
        <v>26.315789473684209</v>
      </c>
      <c r="X55" s="58">
        <f>((H55*1)+(I55*2)+(J55*3)+(L55*4)+(M55*5)+(N55*6)+(P55*7)+(Q55*8)+(R55*9)+(T55*10)+(U55*11)+(V55*12))/F55</f>
        <v>8.473684210526315</v>
      </c>
      <c r="Y55" s="69">
        <f>S55+W55</f>
        <v>84.210526315789465</v>
      </c>
    </row>
    <row r="56" spans="1:25" x14ac:dyDescent="0.35">
      <c r="A56" s="160"/>
      <c r="B56" s="97" t="s">
        <v>193</v>
      </c>
      <c r="C56" s="21" t="s">
        <v>27</v>
      </c>
      <c r="D56" s="8">
        <v>7</v>
      </c>
      <c r="E56" s="8">
        <v>20</v>
      </c>
      <c r="F56" s="10">
        <f t="shared" si="5"/>
        <v>20</v>
      </c>
      <c r="G56" s="84" t="s">
        <v>195</v>
      </c>
      <c r="H56" s="52"/>
      <c r="I56" s="52"/>
      <c r="J56" s="52">
        <v>1</v>
      </c>
      <c r="K56" s="51"/>
      <c r="L56" s="52">
        <v>1</v>
      </c>
      <c r="M56" s="52"/>
      <c r="N56" s="52">
        <v>3</v>
      </c>
      <c r="O56" s="51">
        <f>SUM(L56:N56)*100/F56</f>
        <v>20</v>
      </c>
      <c r="P56" s="52">
        <v>3</v>
      </c>
      <c r="Q56" s="52"/>
      <c r="R56" s="52">
        <v>7</v>
      </c>
      <c r="S56" s="51">
        <f>SUM(P56:R56)*100/F56</f>
        <v>50</v>
      </c>
      <c r="T56" s="52">
        <v>5</v>
      </c>
      <c r="U56" s="52"/>
      <c r="V56" s="52"/>
      <c r="W56" s="51">
        <f>SUM(T56:V56)*100/F56</f>
        <v>25</v>
      </c>
      <c r="X56" s="58">
        <f>((H56*1)+(I56*2)+(J56*3)+(L56*4)+(M56*5)+(N56*6)+(P56*7)+(Q56*8)+(R56*9)+(T56*10)+(U56*11)+(V56*12))/F56</f>
        <v>7.95</v>
      </c>
      <c r="Y56" s="69">
        <f>S56+W56</f>
        <v>75</v>
      </c>
    </row>
    <row r="57" spans="1:25" x14ac:dyDescent="0.35">
      <c r="A57" s="160"/>
      <c r="B57" s="75"/>
      <c r="C57" s="15"/>
      <c r="D57" s="15"/>
      <c r="E57" s="15"/>
      <c r="F57" s="10">
        <f t="shared" si="5"/>
        <v>0</v>
      </c>
      <c r="G57" s="14"/>
      <c r="H57" s="37"/>
      <c r="I57" s="37"/>
      <c r="J57" s="37"/>
      <c r="K57" s="70"/>
      <c r="L57" s="37"/>
      <c r="M57" s="37"/>
      <c r="N57" s="37"/>
      <c r="O57" s="70"/>
      <c r="P57" s="37"/>
      <c r="Q57" s="37"/>
      <c r="R57" s="37"/>
      <c r="S57" s="70"/>
      <c r="T57" s="37"/>
      <c r="U57" s="37"/>
      <c r="V57" s="37"/>
      <c r="W57" s="70"/>
      <c r="X57" s="60">
        <f>X56-X55</f>
        <v>-0.52368421052631486</v>
      </c>
      <c r="Y57" s="60">
        <f>Y56-Y55</f>
        <v>-9.2105263157894655</v>
      </c>
    </row>
    <row r="58" spans="1:25" x14ac:dyDescent="0.35">
      <c r="A58" s="35"/>
      <c r="B58" s="27" t="s">
        <v>197</v>
      </c>
      <c r="C58" s="26" t="s">
        <v>42</v>
      </c>
      <c r="D58" s="26">
        <v>5</v>
      </c>
      <c r="E58" s="26">
        <v>13</v>
      </c>
      <c r="F58" s="10">
        <f t="shared" si="5"/>
        <v>13</v>
      </c>
      <c r="G58" s="24" t="s">
        <v>194</v>
      </c>
      <c r="H58" s="40"/>
      <c r="I58" s="40"/>
      <c r="J58" s="40"/>
      <c r="K58" s="55">
        <f>SUM(H58:J58)*100/E58</f>
        <v>0</v>
      </c>
      <c r="L58" s="40"/>
      <c r="M58" s="40"/>
      <c r="N58" s="40"/>
      <c r="O58" s="55">
        <f>SUM(L58:N58)*100/E58</f>
        <v>0</v>
      </c>
      <c r="P58" s="40"/>
      <c r="Q58" s="40">
        <v>3</v>
      </c>
      <c r="R58" s="40">
        <v>3</v>
      </c>
      <c r="S58" s="55">
        <f>SUM(P58:R58)*100/E58</f>
        <v>46.153846153846153</v>
      </c>
      <c r="T58" s="40">
        <v>2</v>
      </c>
      <c r="U58" s="40">
        <v>5</v>
      </c>
      <c r="V58" s="40"/>
      <c r="W58" s="55">
        <f>SUM(T58:V58)*100/E58</f>
        <v>53.846153846153847</v>
      </c>
      <c r="X58" s="29">
        <f>((H58*1)+(I58*2)+(J58*3)+(L58*4)+(M58*5)+(N58*6)+(P58*7)+(Q58*8)+(R58*9)+(T58*10)+(U58*11)+(V58*12))/F58</f>
        <v>9.6923076923076916</v>
      </c>
      <c r="Y58" s="29">
        <f>S58+W58</f>
        <v>100</v>
      </c>
    </row>
    <row r="59" spans="1:25" x14ac:dyDescent="0.35">
      <c r="A59" s="35"/>
      <c r="B59" s="41" t="s">
        <v>196</v>
      </c>
      <c r="C59" s="19" t="s">
        <v>31</v>
      </c>
      <c r="D59" s="8">
        <v>6</v>
      </c>
      <c r="E59" s="8">
        <v>14</v>
      </c>
      <c r="F59" s="10">
        <f t="shared" si="5"/>
        <v>14</v>
      </c>
      <c r="G59" s="133" t="s">
        <v>192</v>
      </c>
      <c r="H59" s="52"/>
      <c r="I59" s="52"/>
      <c r="J59" s="52"/>
      <c r="K59" s="51">
        <f>SUM(H59:J59)*100/F59</f>
        <v>0</v>
      </c>
      <c r="L59" s="52"/>
      <c r="M59" s="52"/>
      <c r="N59" s="52"/>
      <c r="O59" s="51">
        <f>SUM(L59:N59)*100/F59</f>
        <v>0</v>
      </c>
      <c r="P59" s="52">
        <v>1</v>
      </c>
      <c r="Q59" s="52">
        <v>2</v>
      </c>
      <c r="R59" s="52">
        <v>3</v>
      </c>
      <c r="S59" s="51">
        <f>SUM(P59:R59)*100/F59</f>
        <v>42.857142857142854</v>
      </c>
      <c r="T59" s="52">
        <v>7</v>
      </c>
      <c r="U59" s="52">
        <v>1</v>
      </c>
      <c r="V59" s="52"/>
      <c r="W59" s="51">
        <f>SUM(T59:V59)*100/F59</f>
        <v>57.142857142857146</v>
      </c>
      <c r="X59" s="56">
        <f>((H59*1)+(I59*2)+(J59*3)+(L59*4)+(M59*5)+(N59*6)+(P59*7)+(Q59*8)+(R59*9)+(T59*10)+(U59*11)+(V59*12))/F59</f>
        <v>9.3571428571428577</v>
      </c>
      <c r="Y59" s="68">
        <f>S59+W59</f>
        <v>100</v>
      </c>
    </row>
    <row r="60" spans="1:25" x14ac:dyDescent="0.35">
      <c r="A60" s="35"/>
      <c r="B60" s="41" t="s">
        <v>83</v>
      </c>
      <c r="C60" s="21" t="s">
        <v>24</v>
      </c>
      <c r="D60" s="8">
        <v>7</v>
      </c>
      <c r="E60" s="8">
        <v>13</v>
      </c>
      <c r="F60" s="10">
        <f t="shared" si="5"/>
        <v>13</v>
      </c>
      <c r="G60" s="84" t="s">
        <v>195</v>
      </c>
      <c r="H60" s="52"/>
      <c r="I60" s="52"/>
      <c r="J60" s="52"/>
      <c r="K60" s="51">
        <f>SUM(H60:J60)*100/F60</f>
        <v>0</v>
      </c>
      <c r="L60" s="52"/>
      <c r="M60" s="52"/>
      <c r="N60" s="52"/>
      <c r="O60" s="51">
        <f>SUM(L60:N60)*100/F60</f>
        <v>0</v>
      </c>
      <c r="P60" s="52">
        <v>3</v>
      </c>
      <c r="Q60" s="52">
        <v>1</v>
      </c>
      <c r="R60" s="52">
        <v>5</v>
      </c>
      <c r="S60" s="51">
        <f>SUM(P60:R60)*100/F60</f>
        <v>69.230769230769226</v>
      </c>
      <c r="T60" s="52">
        <v>2</v>
      </c>
      <c r="U60" s="52">
        <v>2</v>
      </c>
      <c r="V60" s="52"/>
      <c r="W60" s="51">
        <f>SUM(T60:V60)*100/F60</f>
        <v>30.76923076923077</v>
      </c>
      <c r="X60" s="58">
        <f>((H60*1)+(I60*2)+(J60*3)+(L60*4)+(M60*5)+(N60*6)+(P60*7)+(Q60*8)+(R60*9)+(T60*10)+(U60*11)+(V60*12))/F60</f>
        <v>8.9230769230769234</v>
      </c>
      <c r="Y60" s="69">
        <f>S60+W60</f>
        <v>100</v>
      </c>
    </row>
    <row r="61" spans="1:25" x14ac:dyDescent="0.35">
      <c r="A61" s="35"/>
      <c r="B61" s="41"/>
      <c r="C61" s="15"/>
      <c r="D61" s="15"/>
      <c r="E61" s="15"/>
      <c r="F61" s="10">
        <f t="shared" si="5"/>
        <v>0</v>
      </c>
      <c r="G61" s="14"/>
      <c r="H61" s="37"/>
      <c r="I61" s="37"/>
      <c r="J61" s="37"/>
      <c r="K61" s="70"/>
      <c r="L61" s="37"/>
      <c r="M61" s="37"/>
      <c r="N61" s="37"/>
      <c r="O61" s="70"/>
      <c r="P61" s="37"/>
      <c r="Q61" s="37"/>
      <c r="R61" s="37"/>
      <c r="S61" s="70"/>
      <c r="T61" s="37"/>
      <c r="U61" s="37"/>
      <c r="V61" s="37"/>
      <c r="W61" s="70"/>
      <c r="X61" s="60">
        <f>X60-X59</f>
        <v>-0.4340659340659343</v>
      </c>
      <c r="Y61" s="60">
        <f>Y60-Y59</f>
        <v>0</v>
      </c>
    </row>
    <row r="62" spans="1:25" x14ac:dyDescent="0.35">
      <c r="A62" s="35"/>
      <c r="B62" s="73" t="s">
        <v>193</v>
      </c>
      <c r="C62" s="44" t="s">
        <v>48</v>
      </c>
      <c r="D62" s="44">
        <v>4</v>
      </c>
      <c r="E62" s="44">
        <v>23</v>
      </c>
      <c r="F62" s="10">
        <f t="shared" si="5"/>
        <v>23</v>
      </c>
      <c r="G62" s="153" t="s">
        <v>192</v>
      </c>
      <c r="H62" s="62"/>
      <c r="I62" s="62">
        <v>1</v>
      </c>
      <c r="J62" s="62"/>
      <c r="K62" s="161">
        <f>SUM(H62:J62)*100/F62</f>
        <v>4.3478260869565215</v>
      </c>
      <c r="L62" s="62"/>
      <c r="M62" s="62">
        <v>1</v>
      </c>
      <c r="N62" s="62">
        <v>2</v>
      </c>
      <c r="O62" s="161">
        <f>SUM(L62:N62)*100/F62</f>
        <v>13.043478260869565</v>
      </c>
      <c r="P62" s="62">
        <v>3</v>
      </c>
      <c r="Q62" s="62">
        <v>4</v>
      </c>
      <c r="R62" s="62">
        <v>3</v>
      </c>
      <c r="S62" s="161">
        <f>SUM(P62:R62)*100/F62</f>
        <v>43.478260869565219</v>
      </c>
      <c r="T62" s="62">
        <v>5</v>
      </c>
      <c r="U62" s="62">
        <v>4</v>
      </c>
      <c r="V62" s="62"/>
      <c r="W62" s="161">
        <f>SUM(T62:V62)*100/F62</f>
        <v>39.130434782608695</v>
      </c>
      <c r="X62" s="49">
        <f>((H62*1)+(I62*2)+(J62*3)+(L62*4)+(M62*5)+(N62*6)+(P62*7)+(Q62*8)+(R62*9)+(T62*10)+(U62*11)+(V62*12))/F62</f>
        <v>8.3913043478260878</v>
      </c>
      <c r="Y62" s="49">
        <f>S62+W62</f>
        <v>82.608695652173907</v>
      </c>
    </row>
    <row r="63" spans="1:25" x14ac:dyDescent="0.35">
      <c r="A63" s="35"/>
      <c r="B63" s="97" t="s">
        <v>193</v>
      </c>
      <c r="C63" s="8" t="s">
        <v>46</v>
      </c>
      <c r="D63" s="8">
        <v>5</v>
      </c>
      <c r="E63" s="8">
        <v>23</v>
      </c>
      <c r="F63" s="10">
        <f t="shared" si="5"/>
        <v>23</v>
      </c>
      <c r="G63" s="6" t="s">
        <v>192</v>
      </c>
      <c r="H63" s="37"/>
      <c r="I63" s="37"/>
      <c r="J63" s="37"/>
      <c r="K63" s="51">
        <f>SUM(H63:J63)*100/E63</f>
        <v>0</v>
      </c>
      <c r="L63" s="52">
        <v>3</v>
      </c>
      <c r="M63" s="52"/>
      <c r="N63" s="52">
        <v>3</v>
      </c>
      <c r="O63" s="51">
        <f>SUM(L63:N63)*100/E63</f>
        <v>26.086956521739129</v>
      </c>
      <c r="P63" s="52">
        <v>3</v>
      </c>
      <c r="Q63" s="52">
        <v>3</v>
      </c>
      <c r="R63" s="52">
        <v>6</v>
      </c>
      <c r="S63" s="51">
        <f>SUM(P63:R63)*100/E63</f>
        <v>52.173913043478258</v>
      </c>
      <c r="T63" s="52">
        <v>3</v>
      </c>
      <c r="U63" s="52">
        <v>2</v>
      </c>
      <c r="V63" s="52"/>
      <c r="W63" s="51">
        <f>SUM(T63:V63)*100/E63</f>
        <v>21.739130434782609</v>
      </c>
      <c r="X63" s="53">
        <f>((H63*1)+(I63*2)+(J63*3)+(L63*4)+(M63*5)+(N63*6)+(P63*7)+(Q63*8)+(R63*9)+(T63*10)+(U63*11)+(V63*12))/F63</f>
        <v>7.8695652173913047</v>
      </c>
      <c r="Y63" s="139">
        <f>S63+W63</f>
        <v>73.913043478260875</v>
      </c>
    </row>
    <row r="64" spans="1:25" x14ac:dyDescent="0.35">
      <c r="A64" s="35"/>
      <c r="B64" s="74" t="s">
        <v>193</v>
      </c>
      <c r="C64" s="26" t="s">
        <v>42</v>
      </c>
      <c r="D64" s="26">
        <v>6</v>
      </c>
      <c r="E64" s="26">
        <v>23</v>
      </c>
      <c r="F64" s="10">
        <f t="shared" si="5"/>
        <v>23</v>
      </c>
      <c r="G64" s="24" t="s">
        <v>192</v>
      </c>
      <c r="H64" s="40"/>
      <c r="I64" s="40"/>
      <c r="J64" s="40"/>
      <c r="K64" s="55">
        <f>SUM(H64:J64)*100/E64</f>
        <v>0</v>
      </c>
      <c r="L64" s="40">
        <v>1</v>
      </c>
      <c r="M64" s="40"/>
      <c r="N64" s="40">
        <v>1</v>
      </c>
      <c r="O64" s="55">
        <f>SUM(L64:N64)*100/E64</f>
        <v>8.695652173913043</v>
      </c>
      <c r="P64" s="40">
        <v>2</v>
      </c>
      <c r="Q64" s="40">
        <v>3</v>
      </c>
      <c r="R64" s="40">
        <v>3</v>
      </c>
      <c r="S64" s="55">
        <f>SUM(P64:R64)*100/E64</f>
        <v>34.782608695652172</v>
      </c>
      <c r="T64" s="40">
        <v>5</v>
      </c>
      <c r="U64" s="40">
        <v>8</v>
      </c>
      <c r="V64" s="40"/>
      <c r="W64" s="55">
        <f>SUM(T64:V64)*100/E64</f>
        <v>56.521739130434781</v>
      </c>
      <c r="X64" s="29">
        <f>((H64*1)+(I64*2)+(J64*3)+(L64*4)+(M64*5)+(N64*6)+(P64*7)+(Q64*8)+(R64*9)+(T64*10)+(U64*11)+(V64*12))/F64</f>
        <v>9.2608695652173907</v>
      </c>
      <c r="Y64" s="139">
        <f>S64+W64</f>
        <v>91.304347826086953</v>
      </c>
    </row>
    <row r="65" spans="1:25" x14ac:dyDescent="0.35">
      <c r="A65" s="35"/>
      <c r="B65" s="97" t="s">
        <v>196</v>
      </c>
      <c r="C65" s="19" t="s">
        <v>31</v>
      </c>
      <c r="D65" s="8">
        <v>7</v>
      </c>
      <c r="E65" s="8">
        <v>23</v>
      </c>
      <c r="F65" s="10">
        <f t="shared" si="5"/>
        <v>23</v>
      </c>
      <c r="G65" s="133" t="s">
        <v>192</v>
      </c>
      <c r="H65" s="52"/>
      <c r="I65" s="52"/>
      <c r="J65" s="52"/>
      <c r="K65" s="51">
        <f>SUM(H65:J65)*100/F65</f>
        <v>0</v>
      </c>
      <c r="L65" s="52"/>
      <c r="M65" s="52"/>
      <c r="N65" s="52"/>
      <c r="O65" s="51">
        <f>SUM(L65:N65)*100/F65</f>
        <v>0</v>
      </c>
      <c r="P65" s="52"/>
      <c r="Q65" s="52">
        <v>1</v>
      </c>
      <c r="R65" s="52">
        <v>7</v>
      </c>
      <c r="S65" s="51">
        <f>SUM(P65:R65)*100/F65</f>
        <v>34.782608695652172</v>
      </c>
      <c r="T65" s="52">
        <v>14</v>
      </c>
      <c r="U65" s="52">
        <v>1</v>
      </c>
      <c r="V65" s="52"/>
      <c r="W65" s="51">
        <f>SUM(T65:V65)*100/F65</f>
        <v>65.217391304347828</v>
      </c>
      <c r="X65" s="56">
        <f>((H65*1)+(I65*2)+(J65*3)+(L65*4)+(M65*5)+(N65*6)+(P65*7)+(Q65*8)+(R65*9)+(T65*10)+(U65*11)+(V65*12))/F65</f>
        <v>9.6521739130434785</v>
      </c>
      <c r="Y65" s="68">
        <f>S65+W65</f>
        <v>100</v>
      </c>
    </row>
    <row r="66" spans="1:25" x14ac:dyDescent="0.35">
      <c r="A66" s="35"/>
      <c r="B66" s="97"/>
      <c r="C66" s="15"/>
      <c r="D66" s="15"/>
      <c r="E66" s="15"/>
      <c r="F66" s="10">
        <f t="shared" si="5"/>
        <v>0</v>
      </c>
      <c r="G66" s="14"/>
      <c r="H66" s="37"/>
      <c r="I66" s="37"/>
      <c r="J66" s="37"/>
      <c r="K66" s="70"/>
      <c r="L66" s="37"/>
      <c r="M66" s="37"/>
      <c r="N66" s="37"/>
      <c r="O66" s="70"/>
      <c r="P66" s="37"/>
      <c r="Q66" s="37"/>
      <c r="R66" s="37"/>
      <c r="S66" s="70"/>
      <c r="T66" s="37"/>
      <c r="U66" s="37"/>
      <c r="V66" s="37"/>
      <c r="W66" s="70"/>
      <c r="X66" s="60">
        <f>X65-X64</f>
        <v>0.39130434782608781</v>
      </c>
      <c r="Y66" s="60">
        <f>Y65-Y64</f>
        <v>8.6956521739130466</v>
      </c>
    </row>
    <row r="67" spans="1:25" x14ac:dyDescent="0.35">
      <c r="A67" s="95"/>
      <c r="B67" s="75"/>
      <c r="C67" s="19" t="s">
        <v>31</v>
      </c>
      <c r="D67" s="15"/>
      <c r="E67" s="15"/>
      <c r="F67" s="10">
        <f t="shared" si="5"/>
        <v>0</v>
      </c>
      <c r="G67" s="133" t="s">
        <v>192</v>
      </c>
      <c r="H67" s="37"/>
      <c r="I67" s="37"/>
      <c r="J67" s="37"/>
      <c r="K67" s="70"/>
      <c r="L67" s="37"/>
      <c r="M67" s="37"/>
      <c r="N67" s="37"/>
      <c r="O67" s="70"/>
      <c r="P67" s="37"/>
      <c r="Q67" s="37"/>
      <c r="R67" s="37"/>
      <c r="S67" s="70"/>
      <c r="T67" s="37"/>
      <c r="U67" s="37"/>
      <c r="V67" s="37"/>
      <c r="W67" s="70"/>
      <c r="X67" s="163">
        <f>AVERAGE(X65,X59,X54)</f>
        <v>9.4592459409393062</v>
      </c>
      <c r="Y67" s="163">
        <f>AVERAGE(Y65,Y59,Y54)</f>
        <v>98.245614035087712</v>
      </c>
    </row>
    <row r="68" spans="1:25" x14ac:dyDescent="0.35">
      <c r="A68" s="95"/>
      <c r="B68" s="75"/>
      <c r="C68" s="21" t="s">
        <v>24</v>
      </c>
      <c r="D68" s="15"/>
      <c r="E68" s="15"/>
      <c r="F68" s="10">
        <f t="shared" si="5"/>
        <v>0</v>
      </c>
      <c r="G68" s="84" t="s">
        <v>195</v>
      </c>
      <c r="H68" s="37"/>
      <c r="I68" s="37"/>
      <c r="J68" s="37"/>
      <c r="K68" s="70"/>
      <c r="L68" s="37"/>
      <c r="M68" s="37"/>
      <c r="N68" s="37"/>
      <c r="O68" s="70"/>
      <c r="P68" s="37"/>
      <c r="Q68" s="37"/>
      <c r="R68" s="37"/>
      <c r="S68" s="70"/>
      <c r="T68" s="37"/>
      <c r="U68" s="37"/>
      <c r="V68" s="37"/>
      <c r="W68" s="70"/>
      <c r="X68" s="58">
        <f>AVERAGE(X60,X55,X50)</f>
        <v>9.1322537112010789</v>
      </c>
      <c r="Y68" s="58">
        <f>AVERAGE(Y60,Y55,Y50)</f>
        <v>94.736842105263165</v>
      </c>
    </row>
    <row r="69" spans="1:25" x14ac:dyDescent="0.35">
      <c r="A69" s="95"/>
      <c r="B69" s="75"/>
      <c r="C69" s="21" t="s">
        <v>27</v>
      </c>
      <c r="D69" s="15"/>
      <c r="E69" s="15"/>
      <c r="F69" s="10"/>
      <c r="G69" s="84" t="s">
        <v>195</v>
      </c>
      <c r="H69" s="37"/>
      <c r="I69" s="37"/>
      <c r="J69" s="37"/>
      <c r="K69" s="70"/>
      <c r="L69" s="37"/>
      <c r="M69" s="37"/>
      <c r="N69" s="37"/>
      <c r="O69" s="70"/>
      <c r="P69" s="37"/>
      <c r="Q69" s="37"/>
      <c r="R69" s="37"/>
      <c r="S69" s="70"/>
      <c r="T69" s="37"/>
      <c r="U69" s="37"/>
      <c r="V69" s="37"/>
      <c r="W69" s="70"/>
      <c r="X69" s="58">
        <f>AVERAGE(X51,X56,X68)</f>
        <v>8.7274179037336932</v>
      </c>
      <c r="Y69" s="58">
        <f>AVERAGE(Y61,Y56,Y51)</f>
        <v>55</v>
      </c>
    </row>
    <row r="70" spans="1:25" x14ac:dyDescent="0.35">
      <c r="A70" s="95"/>
      <c r="B70" s="75"/>
      <c r="C70" s="21" t="s">
        <v>29</v>
      </c>
      <c r="D70" s="15"/>
      <c r="E70" s="15"/>
      <c r="F70" s="10"/>
      <c r="G70" s="84" t="s">
        <v>198</v>
      </c>
      <c r="H70" s="37"/>
      <c r="I70" s="37"/>
      <c r="J70" s="37"/>
      <c r="K70" s="70"/>
      <c r="L70" s="37"/>
      <c r="M70" s="37"/>
      <c r="N70" s="37"/>
      <c r="O70" s="70"/>
      <c r="P70" s="37"/>
      <c r="Q70" s="37"/>
      <c r="R70" s="37"/>
      <c r="S70" s="70"/>
      <c r="T70" s="37"/>
      <c r="U70" s="37"/>
      <c r="V70" s="37"/>
      <c r="W70" s="70"/>
      <c r="X70" s="58">
        <f>AVERAGE(X52,X57,X69)</f>
        <v>5.6644024591393007</v>
      </c>
      <c r="Y70" s="58">
        <f>AVERAGE(Y62,Y57,Y52)</f>
        <v>56.045003813882524</v>
      </c>
    </row>
    <row r="71" spans="1:25" x14ac:dyDescent="0.35">
      <c r="A71" s="35"/>
      <c r="B71" s="41"/>
      <c r="C71" s="15"/>
      <c r="D71" s="15"/>
      <c r="E71" s="15"/>
      <c r="F71" s="10">
        <f>H71+I71+J71+L71+M71+N71+P71+Q71+R71+T71+U71+V71</f>
        <v>0</v>
      </c>
      <c r="G71" s="14"/>
      <c r="H71" s="37"/>
      <c r="I71" s="37"/>
      <c r="J71" s="37"/>
      <c r="K71" s="70"/>
      <c r="L71" s="37"/>
      <c r="M71" s="37"/>
      <c r="N71" s="37"/>
      <c r="O71" s="70"/>
      <c r="P71" s="37"/>
      <c r="Q71" s="37"/>
      <c r="R71" s="37"/>
      <c r="S71" s="70"/>
      <c r="T71" s="37"/>
      <c r="U71" s="37"/>
      <c r="V71" s="37"/>
      <c r="W71" s="70"/>
      <c r="X71" s="60">
        <f>X70-X69</f>
        <v>-3.0630154445943925</v>
      </c>
      <c r="Y71" s="60">
        <f>Y70-Y69</f>
        <v>1.0450038138825235</v>
      </c>
    </row>
    <row r="72" spans="1:25" x14ac:dyDescent="0.35">
      <c r="A72" s="95"/>
      <c r="B72" s="75" t="s">
        <v>193</v>
      </c>
      <c r="C72" s="15" t="s">
        <v>29</v>
      </c>
      <c r="D72" s="15">
        <v>8</v>
      </c>
      <c r="E72" s="15">
        <v>20</v>
      </c>
      <c r="F72" s="10">
        <f>H72+I72+J72+L72+M72+N72+P72+Q72+R72+T72+U72+V72</f>
        <v>20</v>
      </c>
      <c r="G72" s="14" t="s">
        <v>199</v>
      </c>
      <c r="H72" s="37"/>
      <c r="I72" s="37">
        <v>2</v>
      </c>
      <c r="J72" s="37">
        <v>1</v>
      </c>
      <c r="K72" s="51">
        <f t="shared" ref="K72:K79" si="6">SUM(H72:J72)*100/F72</f>
        <v>15</v>
      </c>
      <c r="L72" s="37">
        <v>1</v>
      </c>
      <c r="M72" s="37">
        <v>1</v>
      </c>
      <c r="N72" s="37">
        <v>6</v>
      </c>
      <c r="O72" s="51">
        <f t="shared" ref="O72:O79" si="7">SUM(L72:N72)*100/F72</f>
        <v>40</v>
      </c>
      <c r="P72" s="37">
        <v>2</v>
      </c>
      <c r="Q72" s="37">
        <v>4</v>
      </c>
      <c r="R72" s="37">
        <v>1</v>
      </c>
      <c r="S72" s="51">
        <f t="shared" ref="S72:S79" si="8">SUM(P72:R72)*100/F72</f>
        <v>35</v>
      </c>
      <c r="T72" s="37"/>
      <c r="U72" s="37">
        <v>2</v>
      </c>
      <c r="V72" s="37"/>
      <c r="W72" s="51">
        <f t="shared" ref="W72:W79" si="9">SUM(T72:V72)*100/F72</f>
        <v>10</v>
      </c>
      <c r="X72" s="58">
        <f>AVERAGE(X61,X56,X51)</f>
        <v>5.5386446886446885</v>
      </c>
      <c r="Y72" s="58">
        <f>AVERAGE(Y61,Y56,Y51)</f>
        <v>55</v>
      </c>
    </row>
    <row r="73" spans="1:25" x14ac:dyDescent="0.35">
      <c r="A73" s="95"/>
      <c r="B73" s="75"/>
      <c r="C73" s="15"/>
      <c r="D73" s="15"/>
      <c r="E73" s="15"/>
      <c r="F73" s="10"/>
      <c r="G73" s="14"/>
      <c r="H73" s="37"/>
      <c r="I73" s="37"/>
      <c r="J73" s="37"/>
      <c r="K73" s="51" t="e">
        <f t="shared" si="6"/>
        <v>#DIV/0!</v>
      </c>
      <c r="L73" s="37"/>
      <c r="M73" s="37"/>
      <c r="N73" s="37"/>
      <c r="O73" s="51" t="e">
        <f t="shared" si="7"/>
        <v>#DIV/0!</v>
      </c>
      <c r="P73" s="37"/>
      <c r="Q73" s="37"/>
      <c r="R73" s="37"/>
      <c r="S73" s="51" t="e">
        <f t="shared" si="8"/>
        <v>#DIV/0!</v>
      </c>
      <c r="T73" s="37"/>
      <c r="U73" s="37"/>
      <c r="V73" s="37"/>
      <c r="W73" s="51" t="e">
        <f t="shared" si="9"/>
        <v>#DIV/0!</v>
      </c>
      <c r="X73" s="58"/>
      <c r="Y73" s="58"/>
    </row>
    <row r="74" spans="1:25" x14ac:dyDescent="0.35">
      <c r="A74" s="95"/>
      <c r="B74" s="75" t="s">
        <v>193</v>
      </c>
      <c r="C74" s="15" t="s">
        <v>29</v>
      </c>
      <c r="D74" s="15">
        <v>8</v>
      </c>
      <c r="E74" s="15">
        <v>20</v>
      </c>
      <c r="F74" s="10">
        <f t="shared" ref="F74:F83" si="10">H74+I74+J74+L74+M74+N74+P74+Q74+R74+T74+U74+V74</f>
        <v>20</v>
      </c>
      <c r="G74" s="14" t="s">
        <v>199</v>
      </c>
      <c r="H74" s="37"/>
      <c r="I74" s="37">
        <v>2</v>
      </c>
      <c r="J74" s="37">
        <v>1</v>
      </c>
      <c r="K74" s="51">
        <f t="shared" si="6"/>
        <v>15</v>
      </c>
      <c r="L74" s="37">
        <v>1</v>
      </c>
      <c r="M74" s="37">
        <v>1</v>
      </c>
      <c r="N74" s="37">
        <v>6</v>
      </c>
      <c r="O74" s="51">
        <f t="shared" si="7"/>
        <v>40</v>
      </c>
      <c r="P74" s="37">
        <v>2</v>
      </c>
      <c r="Q74" s="37">
        <v>4</v>
      </c>
      <c r="R74" s="37">
        <v>1</v>
      </c>
      <c r="S74" s="51">
        <f t="shared" si="8"/>
        <v>35</v>
      </c>
      <c r="T74" s="37"/>
      <c r="U74" s="37">
        <v>2</v>
      </c>
      <c r="V74" s="37"/>
      <c r="W74" s="51">
        <f t="shared" si="9"/>
        <v>10</v>
      </c>
      <c r="X74" s="58">
        <f>AVERAGE(X61,X56,X51)</f>
        <v>5.5386446886446885</v>
      </c>
      <c r="Y74" s="58">
        <f>AVERAGE(Y61,Y56,Y51)</f>
        <v>55</v>
      </c>
    </row>
    <row r="75" spans="1:25" x14ac:dyDescent="0.35">
      <c r="A75" s="95"/>
      <c r="B75" s="75" t="s">
        <v>193</v>
      </c>
      <c r="C75" s="15" t="s">
        <v>27</v>
      </c>
      <c r="D75" s="15">
        <v>8</v>
      </c>
      <c r="E75" s="15">
        <v>14</v>
      </c>
      <c r="F75" s="10">
        <f t="shared" si="10"/>
        <v>14</v>
      </c>
      <c r="G75" s="14" t="s">
        <v>200</v>
      </c>
      <c r="H75" s="37"/>
      <c r="I75" s="37">
        <v>2</v>
      </c>
      <c r="J75" s="37"/>
      <c r="K75" s="51">
        <f t="shared" si="6"/>
        <v>14.285714285714286</v>
      </c>
      <c r="L75" s="37"/>
      <c r="M75" s="37"/>
      <c r="N75" s="37">
        <v>1</v>
      </c>
      <c r="O75" s="51">
        <f t="shared" si="7"/>
        <v>7.1428571428571432</v>
      </c>
      <c r="P75" s="37">
        <v>1</v>
      </c>
      <c r="Q75" s="37">
        <v>2</v>
      </c>
      <c r="R75" s="37">
        <v>3</v>
      </c>
      <c r="S75" s="51">
        <f t="shared" si="8"/>
        <v>42.857142857142854</v>
      </c>
      <c r="T75" s="37">
        <v>2</v>
      </c>
      <c r="U75" s="37">
        <v>3</v>
      </c>
      <c r="V75" s="37"/>
      <c r="W75" s="51">
        <f t="shared" si="9"/>
        <v>35.714285714285715</v>
      </c>
      <c r="X75" s="58">
        <f>AVERAGE(X62,X57,X54)</f>
        <v>5.7453470633104509</v>
      </c>
      <c r="Y75" s="58">
        <f>AVERAGE(Y62,Y57,Y54)</f>
        <v>56.045003813882524</v>
      </c>
    </row>
    <row r="76" spans="1:25" x14ac:dyDescent="0.35">
      <c r="A76" s="95"/>
      <c r="B76" s="75" t="s">
        <v>180</v>
      </c>
      <c r="C76" s="21" t="s">
        <v>24</v>
      </c>
      <c r="D76" s="15">
        <v>8</v>
      </c>
      <c r="E76" s="15">
        <v>23</v>
      </c>
      <c r="F76" s="10">
        <f t="shared" si="10"/>
        <v>23</v>
      </c>
      <c r="G76" s="84" t="s">
        <v>200</v>
      </c>
      <c r="H76" s="37"/>
      <c r="I76" s="37"/>
      <c r="J76" s="37"/>
      <c r="K76" s="51">
        <f t="shared" si="6"/>
        <v>0</v>
      </c>
      <c r="L76" s="37"/>
      <c r="M76" s="37">
        <v>5</v>
      </c>
      <c r="N76" s="37">
        <v>5</v>
      </c>
      <c r="O76" s="51">
        <f t="shared" si="7"/>
        <v>43.478260869565219</v>
      </c>
      <c r="P76" s="37">
        <v>2</v>
      </c>
      <c r="Q76" s="37">
        <v>1</v>
      </c>
      <c r="R76" s="37">
        <v>4</v>
      </c>
      <c r="S76" s="51">
        <f t="shared" si="8"/>
        <v>30.434782608695652</v>
      </c>
      <c r="T76" s="37">
        <v>6</v>
      </c>
      <c r="U76" s="37"/>
      <c r="V76" s="37"/>
      <c r="W76" s="51">
        <f t="shared" si="9"/>
        <v>26.086956521739129</v>
      </c>
      <c r="X76" s="58">
        <f>((H76*1)+(I76*2)+(J76*3)+(L76*4)+(M76*5)+(N76*6)+(P76*7)+(Q76*8)+(R76*9)+(T76*10)+(U76*11)+(V76*12))/F76</f>
        <v>7.5217391304347823</v>
      </c>
      <c r="Y76" s="58">
        <f>AVERAGE(Y63,Y58,Y55)</f>
        <v>86.041189931350118</v>
      </c>
    </row>
    <row r="77" spans="1:25" x14ac:dyDescent="0.35">
      <c r="A77" s="95"/>
      <c r="B77" s="75" t="s">
        <v>193</v>
      </c>
      <c r="C77" s="21" t="s">
        <v>27</v>
      </c>
      <c r="D77" s="15">
        <v>9</v>
      </c>
      <c r="E77" s="15">
        <v>23</v>
      </c>
      <c r="F77" s="10">
        <f t="shared" si="10"/>
        <v>23</v>
      </c>
      <c r="G77" s="84" t="s">
        <v>200</v>
      </c>
      <c r="H77" s="37"/>
      <c r="I77" s="37"/>
      <c r="J77" s="37">
        <v>3</v>
      </c>
      <c r="K77" s="51">
        <f t="shared" si="6"/>
        <v>13.043478260869565</v>
      </c>
      <c r="L77" s="37">
        <v>1</v>
      </c>
      <c r="M77" s="37">
        <v>4</v>
      </c>
      <c r="N77" s="37">
        <v>3</v>
      </c>
      <c r="O77" s="51">
        <f t="shared" si="7"/>
        <v>34.782608695652172</v>
      </c>
      <c r="P77" s="37"/>
      <c r="Q77" s="37">
        <v>6</v>
      </c>
      <c r="R77" s="37">
        <v>4</v>
      </c>
      <c r="S77" s="51">
        <f t="shared" si="8"/>
        <v>43.478260869565219</v>
      </c>
      <c r="T77" s="37">
        <v>2</v>
      </c>
      <c r="U77" s="37"/>
      <c r="V77" s="37"/>
      <c r="W77" s="51">
        <f t="shared" si="9"/>
        <v>8.695652173913043</v>
      </c>
      <c r="X77" s="58">
        <f>((H77*1)+(I77*2)+(J77*3)+(L77*4)+(M77*5)+(N77*6)+(P77*7)+(Q77*8)+(R77*9)+(T77*10)+(U77*11)+(V77*12))/F77</f>
        <v>6.7391304347826084</v>
      </c>
      <c r="Y77" s="69">
        <f>S77+W77</f>
        <v>52.173913043478265</v>
      </c>
    </row>
    <row r="78" spans="1:25" x14ac:dyDescent="0.35">
      <c r="A78" s="95"/>
      <c r="B78" s="75" t="s">
        <v>180</v>
      </c>
      <c r="C78" s="19" t="s">
        <v>31</v>
      </c>
      <c r="D78" s="8">
        <v>8</v>
      </c>
      <c r="E78" s="8">
        <v>20</v>
      </c>
      <c r="F78" s="10">
        <f t="shared" si="10"/>
        <v>20</v>
      </c>
      <c r="G78" s="133" t="s">
        <v>200</v>
      </c>
      <c r="H78" s="52"/>
      <c r="I78" s="52"/>
      <c r="J78" s="52">
        <v>1</v>
      </c>
      <c r="K78" s="51">
        <f t="shared" si="6"/>
        <v>5</v>
      </c>
      <c r="L78" s="52"/>
      <c r="M78" s="52">
        <v>1</v>
      </c>
      <c r="N78" s="52"/>
      <c r="O78" s="51">
        <f t="shared" si="7"/>
        <v>5</v>
      </c>
      <c r="P78" s="52">
        <v>5</v>
      </c>
      <c r="Q78" s="52">
        <v>7</v>
      </c>
      <c r="R78" s="52"/>
      <c r="S78" s="51">
        <f t="shared" si="8"/>
        <v>60</v>
      </c>
      <c r="T78" s="52">
        <v>6</v>
      </c>
      <c r="U78" s="52"/>
      <c r="V78" s="52"/>
      <c r="W78" s="51">
        <f t="shared" si="9"/>
        <v>30</v>
      </c>
      <c r="X78" s="56">
        <f>((H78*1)+(I78*2)+(J78*3)+(L78*4)+(M78*5)+(N78*6)+(P78*7)+(Q78*8)+(R78*9)+(T78*10)+(U78*11)+(V78*12))/F78</f>
        <v>7.95</v>
      </c>
      <c r="Y78" s="68">
        <f>S78+W78</f>
        <v>90</v>
      </c>
    </row>
    <row r="79" spans="1:25" x14ac:dyDescent="0.35">
      <c r="A79" s="95"/>
      <c r="B79" s="75" t="s">
        <v>180</v>
      </c>
      <c r="C79" s="21" t="s">
        <v>24</v>
      </c>
      <c r="D79" s="8">
        <v>9</v>
      </c>
      <c r="E79" s="8">
        <v>20</v>
      </c>
      <c r="F79" s="10">
        <f t="shared" si="10"/>
        <v>20</v>
      </c>
      <c r="G79" s="84" t="s">
        <v>200</v>
      </c>
      <c r="H79" s="52"/>
      <c r="I79" s="52">
        <v>1</v>
      </c>
      <c r="J79" s="52"/>
      <c r="K79" s="51">
        <f t="shared" si="6"/>
        <v>5</v>
      </c>
      <c r="L79" s="52"/>
      <c r="M79" s="52">
        <v>2</v>
      </c>
      <c r="N79" s="52">
        <v>7</v>
      </c>
      <c r="O79" s="51">
        <f t="shared" si="7"/>
        <v>45</v>
      </c>
      <c r="P79" s="52">
        <v>3</v>
      </c>
      <c r="Q79" s="52">
        <v>3</v>
      </c>
      <c r="R79" s="52"/>
      <c r="S79" s="51">
        <f t="shared" si="8"/>
        <v>30</v>
      </c>
      <c r="T79" s="52">
        <v>4</v>
      </c>
      <c r="U79" s="52"/>
      <c r="V79" s="52"/>
      <c r="W79" s="51">
        <f t="shared" si="9"/>
        <v>20</v>
      </c>
      <c r="X79" s="58">
        <f>((H79*1)+(I79*2)+(J79*3)+(L79*4)+(M79*5)+(N79*6)+(P79*7)+(Q79*8)+(R79*9)+(T79*10)+(U79*11)+(V79*12))/F79</f>
        <v>6.95</v>
      </c>
      <c r="Y79" s="69">
        <f>S79+W79</f>
        <v>50</v>
      </c>
    </row>
    <row r="80" spans="1:25" x14ac:dyDescent="0.35">
      <c r="A80" s="95"/>
      <c r="B80" s="75"/>
      <c r="C80" s="15"/>
      <c r="D80" s="15"/>
      <c r="E80" s="15"/>
      <c r="F80" s="10">
        <f t="shared" si="10"/>
        <v>0</v>
      </c>
      <c r="G80" s="14"/>
      <c r="H80" s="37"/>
      <c r="I80" s="37"/>
      <c r="J80" s="52"/>
      <c r="K80" s="51"/>
      <c r="L80" s="52"/>
      <c r="M80" s="52"/>
      <c r="N80" s="52"/>
      <c r="O80" s="51"/>
      <c r="P80" s="52"/>
      <c r="Q80" s="52"/>
      <c r="R80" s="52"/>
      <c r="S80" s="51"/>
      <c r="T80" s="52"/>
      <c r="U80" s="52"/>
      <c r="V80" s="52"/>
      <c r="W80" s="51"/>
      <c r="X80" s="60">
        <f>X79-X78</f>
        <v>-1</v>
      </c>
      <c r="Y80" s="60">
        <f>Y79-Y78</f>
        <v>-40</v>
      </c>
    </row>
    <row r="81" spans="1:25" x14ac:dyDescent="0.35">
      <c r="A81" s="95"/>
      <c r="B81" s="74" t="s">
        <v>193</v>
      </c>
      <c r="C81" s="26" t="s">
        <v>42</v>
      </c>
      <c r="D81" s="26">
        <v>8</v>
      </c>
      <c r="E81" s="26">
        <v>20</v>
      </c>
      <c r="F81" s="10">
        <f t="shared" si="10"/>
        <v>20</v>
      </c>
      <c r="G81" s="24" t="s">
        <v>200</v>
      </c>
      <c r="H81" s="40"/>
      <c r="I81" s="40"/>
      <c r="J81" s="40"/>
      <c r="K81" s="55">
        <f>SUM(H81:J81)*100/E81</f>
        <v>0</v>
      </c>
      <c r="L81" s="40">
        <v>1</v>
      </c>
      <c r="M81" s="40">
        <v>3</v>
      </c>
      <c r="N81" s="40">
        <v>1</v>
      </c>
      <c r="O81" s="55">
        <f>SUM(L81:N81)*100/E81</f>
        <v>25</v>
      </c>
      <c r="P81" s="40">
        <v>2</v>
      </c>
      <c r="Q81" s="40">
        <v>6</v>
      </c>
      <c r="R81" s="40">
        <v>1</v>
      </c>
      <c r="S81" s="55">
        <f>SUM(P81:R81)*100/E81</f>
        <v>45</v>
      </c>
      <c r="T81" s="40">
        <v>6</v>
      </c>
      <c r="U81" s="40"/>
      <c r="V81" s="40"/>
      <c r="W81" s="55">
        <f>SUM(T81:V81)*100/E81</f>
        <v>30</v>
      </c>
      <c r="X81" s="29">
        <f>((H81*AC626)+(I81*2)+(J81*3)+(L81*4)+(M81*5)+(N81*6)+(P81*7)+(Q81*8)+(R81*9)+(T81*10)+(U81*11)+(V81*12))/F81</f>
        <v>7.8</v>
      </c>
      <c r="Y81" s="29">
        <f>S81+W81</f>
        <v>75</v>
      </c>
    </row>
    <row r="82" spans="1:25" x14ac:dyDescent="0.35">
      <c r="A82" s="95"/>
      <c r="B82" s="75" t="s">
        <v>180</v>
      </c>
      <c r="C82" s="19" t="s">
        <v>31</v>
      </c>
      <c r="D82" s="8">
        <v>9</v>
      </c>
      <c r="E82" s="8">
        <v>20</v>
      </c>
      <c r="F82" s="10">
        <f t="shared" si="10"/>
        <v>20</v>
      </c>
      <c r="G82" s="133" t="s">
        <v>200</v>
      </c>
      <c r="H82" s="52"/>
      <c r="I82" s="52"/>
      <c r="J82" s="52"/>
      <c r="K82" s="51">
        <f>SUM(H82:J82)*100/F82</f>
        <v>0</v>
      </c>
      <c r="L82" s="52"/>
      <c r="M82" s="52">
        <v>2</v>
      </c>
      <c r="N82" s="52">
        <v>1</v>
      </c>
      <c r="O82" s="51">
        <f>SUM(L82:N82)*100/F82</f>
        <v>15</v>
      </c>
      <c r="P82" s="52">
        <v>5</v>
      </c>
      <c r="Q82" s="52">
        <v>1</v>
      </c>
      <c r="R82" s="52">
        <v>3</v>
      </c>
      <c r="S82" s="51">
        <f>SUM(P82:R82)*100/F82</f>
        <v>45</v>
      </c>
      <c r="T82" s="52">
        <v>8</v>
      </c>
      <c r="U82" s="52"/>
      <c r="V82" s="52"/>
      <c r="W82" s="51">
        <f>SUM(T82:V82)*100/F82</f>
        <v>40</v>
      </c>
      <c r="X82" s="56">
        <f>((H82*1)+(I82*2)+(J82*3)+(L82*4)+(M82*5)+(N82*6)+(P82*7)+(Q82*8)+(R82*9)+(T82*10)+(U82*11)+(V82*12))/F82</f>
        <v>8.3000000000000007</v>
      </c>
      <c r="Y82" s="68">
        <f>S82+W82</f>
        <v>85</v>
      </c>
    </row>
    <row r="83" spans="1:25" x14ac:dyDescent="0.35">
      <c r="A83" s="95"/>
      <c r="B83" s="75"/>
      <c r="C83" s="15"/>
      <c r="D83" s="15"/>
      <c r="E83" s="15"/>
      <c r="F83" s="10">
        <f t="shared" si="10"/>
        <v>0</v>
      </c>
      <c r="G83" s="14"/>
      <c r="H83" s="37"/>
      <c r="I83" s="37"/>
      <c r="J83" s="37"/>
      <c r="K83" s="70"/>
      <c r="L83" s="37"/>
      <c r="M83" s="37"/>
      <c r="N83" s="37"/>
      <c r="O83" s="70"/>
      <c r="P83" s="37"/>
      <c r="Q83" s="37"/>
      <c r="R83" s="37"/>
      <c r="S83" s="70"/>
      <c r="T83" s="37"/>
      <c r="U83" s="37"/>
      <c r="V83" s="37"/>
      <c r="W83" s="70"/>
      <c r="X83" s="38"/>
      <c r="Y83" s="38"/>
    </row>
    <row r="84" spans="1:25" x14ac:dyDescent="0.35">
      <c r="A84" s="95"/>
      <c r="B84" s="75"/>
      <c r="C84" s="19" t="s">
        <v>31</v>
      </c>
      <c r="D84" s="15"/>
      <c r="E84" s="15"/>
      <c r="F84" s="94"/>
      <c r="G84" s="133" t="s">
        <v>200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38"/>
      <c r="X84" s="56">
        <f>AVERAGE(X82,X78)</f>
        <v>8.125</v>
      </c>
      <c r="Y84" s="56">
        <f>AVERAGE(Y82,Y78)</f>
        <v>87.5</v>
      </c>
    </row>
    <row r="85" spans="1:25" x14ac:dyDescent="0.35">
      <c r="A85" s="95"/>
      <c r="B85" s="75"/>
      <c r="C85" s="21" t="s">
        <v>24</v>
      </c>
      <c r="D85" s="15"/>
      <c r="E85" s="15"/>
      <c r="F85" s="94"/>
      <c r="G85" s="84" t="s">
        <v>200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58">
        <f>AVERAGE(X79,X76)</f>
        <v>7.2358695652173912</v>
      </c>
      <c r="Y85" s="58">
        <f>AVERAGE(Y79,Y76)</f>
        <v>68.020594965675059</v>
      </c>
    </row>
    <row r="86" spans="1:25" x14ac:dyDescent="0.35">
      <c r="A86" s="95"/>
      <c r="B86" s="75"/>
      <c r="C86" s="88" t="s">
        <v>27</v>
      </c>
      <c r="D86" s="15"/>
      <c r="E86" s="15"/>
      <c r="F86" s="94"/>
      <c r="G86" s="84" t="s">
        <v>200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58">
        <f>AVERAGE(X77)</f>
        <v>6.7391304347826084</v>
      </c>
      <c r="Y86" s="58">
        <f>AVERAGE(Y75,Y77)</f>
        <v>54.109458428680398</v>
      </c>
    </row>
    <row r="87" spans="1:25" x14ac:dyDescent="0.35">
      <c r="A87" s="95"/>
      <c r="B87" s="75"/>
      <c r="C87" s="88" t="s">
        <v>29</v>
      </c>
      <c r="D87" s="15"/>
      <c r="E87" s="15"/>
      <c r="F87" s="94"/>
      <c r="G87" s="84" t="s">
        <v>200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58">
        <f>AVERAGE(X78)</f>
        <v>7.95</v>
      </c>
      <c r="Y87" s="58">
        <f>AVERAGE(Y76,Y78)</f>
        <v>88.020594965675059</v>
      </c>
    </row>
    <row r="88" spans="1:25" x14ac:dyDescent="0.35">
      <c r="A88" s="95"/>
      <c r="B88" s="75"/>
      <c r="C88" s="87"/>
      <c r="D88" s="15"/>
      <c r="E88" s="15"/>
      <c r="F88" s="94"/>
      <c r="G88" s="14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60">
        <f>X87-X86</f>
        <v>1.2108695652173918</v>
      </c>
      <c r="Y88" s="60">
        <f>Y87-Y86</f>
        <v>33.911136536994661</v>
      </c>
    </row>
    <row r="89" spans="1:25" ht="31.5" customHeight="1" x14ac:dyDescent="0.35">
      <c r="A89" s="95"/>
      <c r="B89" s="18" t="s">
        <v>88</v>
      </c>
      <c r="C89" s="19" t="s">
        <v>31</v>
      </c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56">
        <f>AVERAGE(X84,X82,X28)</f>
        <v>8.4749999999999996</v>
      </c>
      <c r="Y89" s="56">
        <f>AVERAGE(Y84,Y82,Y28)</f>
        <v>90.833333333333329</v>
      </c>
    </row>
    <row r="90" spans="1:25" ht="29" x14ac:dyDescent="0.35">
      <c r="A90" s="95"/>
      <c r="B90" s="84" t="s">
        <v>88</v>
      </c>
      <c r="C90" s="21" t="s">
        <v>31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58">
        <f>AVERAGE(X85,X68,X38)</f>
        <v>8.3236299360441226</v>
      </c>
      <c r="Y90" s="58">
        <f>AVERAGE(Y85,Y68,Y38)</f>
        <v>81.28801658549942</v>
      </c>
    </row>
    <row r="91" spans="1:25" ht="29" x14ac:dyDescent="0.35">
      <c r="A91" s="95"/>
      <c r="B91" s="84" t="s">
        <v>88</v>
      </c>
      <c r="C91" s="21" t="s">
        <v>27</v>
      </c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58">
        <f>AVERAGE(X86,X69,X39)</f>
        <v>8.1559434632661176</v>
      </c>
      <c r="Y91" s="58">
        <f>AVERAGE(Y39,Y69,Y86)</f>
        <v>68.036486142893466</v>
      </c>
    </row>
    <row r="92" spans="1:25" ht="29" x14ac:dyDescent="0.35">
      <c r="A92" s="95"/>
      <c r="B92" s="84" t="s">
        <v>88</v>
      </c>
      <c r="C92" s="21" t="s">
        <v>29</v>
      </c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58">
        <f>AVERAGE(X88,X70,X40)</f>
        <v>4.4385128520235311</v>
      </c>
      <c r="Y92" s="58">
        <f>AVERAGE(Y40,Y70,Y88)</f>
        <v>51.80049482681062</v>
      </c>
    </row>
    <row r="93" spans="1:25" x14ac:dyDescent="0.35">
      <c r="A93" s="95"/>
      <c r="B93" s="164" t="s">
        <v>89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60">
        <f>X92-X91</f>
        <v>-3.7174306112425866</v>
      </c>
      <c r="Y93" s="60">
        <f>Y92-Y91</f>
        <v>-16.235991316082846</v>
      </c>
    </row>
  </sheetData>
  <mergeCells count="27">
    <mergeCell ref="Y10:Y11"/>
    <mergeCell ref="H10:J10"/>
    <mergeCell ref="L10:N10"/>
    <mergeCell ref="P10:R10"/>
    <mergeCell ref="T10:V10"/>
    <mergeCell ref="X10:X11"/>
    <mergeCell ref="A6:Y6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H9:K9"/>
    <mergeCell ref="L9:O9"/>
    <mergeCell ref="P9:S9"/>
    <mergeCell ref="T9:W9"/>
    <mergeCell ref="X9:Y9"/>
    <mergeCell ref="X1:Y1"/>
    <mergeCell ref="A2:Y2"/>
    <mergeCell ref="A3:Y3"/>
    <mergeCell ref="A4:Y4"/>
    <mergeCell ref="A5:Y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0"/>
  <sheetViews>
    <sheetView topLeftCell="B4" zoomScale="87" zoomScaleNormal="87" workbookViewId="0">
      <selection activeCell="N10" sqref="N10"/>
    </sheetView>
  </sheetViews>
  <sheetFormatPr defaultColWidth="8.54296875" defaultRowHeight="14.5" x14ac:dyDescent="0.35"/>
  <cols>
    <col min="1" max="1" width="4.81640625" customWidth="1"/>
    <col min="2" max="2" width="15.7265625" customWidth="1"/>
    <col min="3" max="3" width="14.1796875" customWidth="1"/>
    <col min="4" max="4" width="12.1796875" customWidth="1"/>
    <col min="5" max="5" width="10.453125" customWidth="1"/>
    <col min="6" max="6" width="9.7265625" customWidth="1"/>
    <col min="7" max="7" width="9" customWidth="1"/>
    <col min="8" max="8" width="10" customWidth="1"/>
    <col min="9" max="9" width="9.54296875" customWidth="1"/>
    <col min="10" max="10" width="10" customWidth="1"/>
    <col min="11" max="11" width="9.7265625" customWidth="1"/>
    <col min="12" max="12" width="9.453125" customWidth="1"/>
    <col min="13" max="13" width="11.26953125" customWidth="1"/>
    <col min="14" max="14" width="12.54296875" customWidth="1"/>
    <col min="15" max="15" width="6.1796875" customWidth="1"/>
    <col min="16" max="16" width="5.81640625" customWidth="1"/>
    <col min="17" max="17" width="6.1796875" customWidth="1"/>
    <col min="18" max="18" width="6.7265625" customWidth="1"/>
    <col min="19" max="19" width="5.54296875" customWidth="1"/>
    <col min="20" max="20" width="7" customWidth="1"/>
    <col min="21" max="21" width="7.26953125" customWidth="1"/>
    <col min="22" max="22" width="7.54296875" customWidth="1"/>
    <col min="23" max="23" width="7" customWidth="1"/>
    <col min="24" max="24" width="6.1796875" customWidth="1"/>
    <col min="25" max="25" width="6.54296875" customWidth="1"/>
    <col min="26" max="26" width="6.453125" customWidth="1"/>
    <col min="27" max="27" width="5.7265625" customWidth="1"/>
  </cols>
  <sheetData>
    <row r="3" spans="2:14" ht="18" customHeight="1" x14ac:dyDescent="0.35">
      <c r="B3" s="183" t="s">
        <v>201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2:14" ht="40.5" customHeight="1" x14ac:dyDescent="0.35">
      <c r="B4" s="184" t="s">
        <v>8</v>
      </c>
      <c r="C4" s="185" t="s">
        <v>202</v>
      </c>
      <c r="D4" s="185"/>
      <c r="E4" s="185" t="s">
        <v>203</v>
      </c>
      <c r="F4" s="185"/>
      <c r="G4" s="185" t="s">
        <v>204</v>
      </c>
      <c r="H4" s="185"/>
      <c r="I4" s="185" t="s">
        <v>205</v>
      </c>
      <c r="J4" s="185"/>
      <c r="K4" s="185" t="s">
        <v>206</v>
      </c>
      <c r="L4" s="185"/>
      <c r="M4" s="186" t="s">
        <v>207</v>
      </c>
      <c r="N4" s="187" t="s">
        <v>208</v>
      </c>
    </row>
    <row r="5" spans="2:14" ht="19.5" customHeight="1" x14ac:dyDescent="0.35">
      <c r="B5" s="184"/>
      <c r="C5" s="165" t="s">
        <v>209</v>
      </c>
      <c r="D5" s="166" t="s">
        <v>21</v>
      </c>
      <c r="E5" s="165" t="s">
        <v>209</v>
      </c>
      <c r="F5" s="166" t="s">
        <v>21</v>
      </c>
      <c r="G5" s="165" t="s">
        <v>209</v>
      </c>
      <c r="H5" s="166" t="s">
        <v>21</v>
      </c>
      <c r="I5" s="165" t="s">
        <v>209</v>
      </c>
      <c r="J5" s="166" t="s">
        <v>21</v>
      </c>
      <c r="K5" s="165" t="s">
        <v>209</v>
      </c>
      <c r="L5" s="166" t="s">
        <v>21</v>
      </c>
      <c r="M5" s="186"/>
      <c r="N5" s="187"/>
    </row>
    <row r="6" spans="2:14" ht="18" x14ac:dyDescent="0.35">
      <c r="B6" s="167" t="s">
        <v>210</v>
      </c>
      <c r="C6" s="168">
        <f>'13а'!X413</f>
        <v>6.8530410283086827</v>
      </c>
      <c r="D6" s="168">
        <f>'13а'!Y413</f>
        <v>58.271693311289582</v>
      </c>
      <c r="E6" s="168">
        <f>'12а'!X348</f>
        <v>6.6815715037392183</v>
      </c>
      <c r="F6" s="168" t="e">
        <f>'12а'!Y348</f>
        <v>#DIV/0!</v>
      </c>
      <c r="G6" s="168">
        <f>'14а'!X135</f>
        <v>8.1773968396271446</v>
      </c>
      <c r="H6" s="168">
        <f>'14а'!Y135</f>
        <v>81.730922135629555</v>
      </c>
      <c r="I6" s="168" t="e">
        <f>'15а'!X141</f>
        <v>#NAME?</v>
      </c>
      <c r="J6" s="168">
        <f>'15а'!Y141</f>
        <v>86.907797443920359</v>
      </c>
      <c r="K6" s="168">
        <f>'16а'!X89</f>
        <v>8.4749999999999996</v>
      </c>
      <c r="L6" s="168">
        <f>'16а'!Y89</f>
        <v>90.833333333333329</v>
      </c>
      <c r="M6" s="169" t="e">
        <f t="shared" ref="M6:N9" si="0">AVERAGE(C6,E6,G6,I6,K6)</f>
        <v>#NAME?</v>
      </c>
      <c r="N6" s="169" t="e">
        <f t="shared" si="0"/>
        <v>#DIV/0!</v>
      </c>
    </row>
    <row r="7" spans="2:14" ht="18" x14ac:dyDescent="0.35">
      <c r="B7" s="167" t="s">
        <v>24</v>
      </c>
      <c r="C7" s="168">
        <f>'13а'!X414</f>
        <v>6.451571741621799</v>
      </c>
      <c r="D7" s="168">
        <f>'13а'!Y414</f>
        <v>54.985155690461752</v>
      </c>
      <c r="E7" s="168">
        <f>'12а'!X349</f>
        <v>6.1152417472429459</v>
      </c>
      <c r="F7" s="168">
        <f>'12а'!Y349</f>
        <v>46.075357010139619</v>
      </c>
      <c r="G7" s="168">
        <f>'14а'!X136</f>
        <v>8.1101884131632413</v>
      </c>
      <c r="H7" s="168">
        <f>'14а'!Y136</f>
        <v>76.630850969523735</v>
      </c>
      <c r="I7" s="168">
        <f>'15а'!X142</f>
        <v>7.2443050910442217</v>
      </c>
      <c r="J7" s="168">
        <f>'15а'!Y142</f>
        <v>74.684691103455407</v>
      </c>
      <c r="K7" s="168">
        <f>'16а'!X90</f>
        <v>8.3236299360441226</v>
      </c>
      <c r="L7" s="168">
        <f>'16а'!Y90</f>
        <v>81.28801658549942</v>
      </c>
      <c r="M7" s="169">
        <f t="shared" si="0"/>
        <v>7.2489873858232672</v>
      </c>
      <c r="N7" s="169">
        <f t="shared" si="0"/>
        <v>66.732814271815982</v>
      </c>
    </row>
    <row r="8" spans="2:14" ht="18" x14ac:dyDescent="0.35">
      <c r="B8" s="167" t="s">
        <v>27</v>
      </c>
      <c r="C8" s="168">
        <f>'13а'!X415</f>
        <v>6.4174925375198777</v>
      </c>
      <c r="D8" s="168">
        <f>'13а'!Y415</f>
        <v>55.492278363913918</v>
      </c>
      <c r="E8" s="168">
        <f>'12а'!X350</f>
        <v>6.8208083891169107</v>
      </c>
      <c r="F8" s="168">
        <f>'12а'!Y350</f>
        <v>37.698019371932418</v>
      </c>
      <c r="G8" s="168">
        <f>'14а'!X137</f>
        <v>7.1773647675346615</v>
      </c>
      <c r="H8" s="168">
        <f>'14а'!Y137</f>
        <v>72.261639326856709</v>
      </c>
      <c r="I8" s="168">
        <f>'15а'!X143</f>
        <v>7.6352309667285967</v>
      </c>
      <c r="J8" s="168">
        <f>'15а'!Y143</f>
        <v>68.771010920943013</v>
      </c>
      <c r="K8" s="168">
        <f>'16а'!X91</f>
        <v>8.1559434632661176</v>
      </c>
      <c r="L8" s="168">
        <f>'16а'!Y91</f>
        <v>68.036486142893466</v>
      </c>
      <c r="M8" s="169">
        <f t="shared" si="0"/>
        <v>7.2413680248332328</v>
      </c>
      <c r="N8" s="169">
        <f t="shared" si="0"/>
        <v>60.451886825307909</v>
      </c>
    </row>
    <row r="9" spans="2:14" ht="18" x14ac:dyDescent="0.35">
      <c r="B9" s="167" t="s">
        <v>29</v>
      </c>
      <c r="C9" s="168">
        <f>'13а'!X416</f>
        <v>5.5071642597688726</v>
      </c>
      <c r="D9" s="168">
        <f>'13а'!Y416</f>
        <v>43.499233064725992</v>
      </c>
      <c r="E9" s="168">
        <f>'12а'!X352</f>
        <v>4.2447704509661026</v>
      </c>
      <c r="F9" s="168">
        <f>'12а'!Y352</f>
        <v>32.553693253874414</v>
      </c>
      <c r="G9" s="168">
        <f>'14а'!X138</f>
        <v>6.2730459792372564</v>
      </c>
      <c r="H9" s="168">
        <f>'14а'!Y138</f>
        <v>56.370656556616971</v>
      </c>
      <c r="I9" s="168">
        <f>'15а'!X144</f>
        <v>6.7289064006169284</v>
      </c>
      <c r="J9" s="168">
        <f>'15а'!Y144</f>
        <v>64.005203765482008</v>
      </c>
      <c r="K9" s="168">
        <f>'16а'!X92</f>
        <v>4.4385128520235311</v>
      </c>
      <c r="L9" s="168">
        <f>'16а'!Y92</f>
        <v>51.80049482681062</v>
      </c>
      <c r="M9" s="169">
        <f t="shared" si="0"/>
        <v>5.4384799885225386</v>
      </c>
      <c r="N9" s="169">
        <f t="shared" si="0"/>
        <v>49.645856293502007</v>
      </c>
    </row>
    <row r="10" spans="2:14" ht="18" x14ac:dyDescent="0.35">
      <c r="B10" s="170" t="s">
        <v>143</v>
      </c>
      <c r="C10" s="171">
        <f t="shared" ref="C10:N10" si="1">C9-C8</f>
        <v>-0.91032827775100511</v>
      </c>
      <c r="D10" s="171">
        <f t="shared" si="1"/>
        <v>-11.993045299187926</v>
      </c>
      <c r="E10" s="171">
        <f t="shared" si="1"/>
        <v>-2.5760379381508081</v>
      </c>
      <c r="F10" s="171">
        <f t="shared" si="1"/>
        <v>-5.1443261180580038</v>
      </c>
      <c r="G10" s="171">
        <f t="shared" si="1"/>
        <v>-0.90431878829740509</v>
      </c>
      <c r="H10" s="171">
        <f t="shared" si="1"/>
        <v>-15.890982770239738</v>
      </c>
      <c r="I10" s="171">
        <f t="shared" si="1"/>
        <v>-0.90632456611166834</v>
      </c>
      <c r="J10" s="171">
        <f t="shared" si="1"/>
        <v>-4.7658071554610046</v>
      </c>
      <c r="K10" s="171">
        <f t="shared" si="1"/>
        <v>-3.7174306112425866</v>
      </c>
      <c r="L10" s="171">
        <f t="shared" si="1"/>
        <v>-16.235991316082846</v>
      </c>
      <c r="M10" s="171">
        <f t="shared" si="1"/>
        <v>-1.8028880363106943</v>
      </c>
      <c r="N10" s="171">
        <f t="shared" si="1"/>
        <v>-10.806030531805902</v>
      </c>
    </row>
  </sheetData>
  <mergeCells count="9">
    <mergeCell ref="B3:N3"/>
    <mergeCell ref="B4:B5"/>
    <mergeCell ref="C4:D4"/>
    <mergeCell ref="E4:F4"/>
    <mergeCell ref="G4:H4"/>
    <mergeCell ref="I4:J4"/>
    <mergeCell ref="K4:L4"/>
    <mergeCell ref="M4:M5"/>
    <mergeCell ref="N4:N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B4" zoomScale="87" zoomScaleNormal="87" workbookViewId="0">
      <selection activeCell="G18" sqref="G18"/>
    </sheetView>
  </sheetViews>
  <sheetFormatPr defaultColWidth="8.54296875" defaultRowHeight="14.5" x14ac:dyDescent="0.35"/>
  <cols>
    <col min="1" max="1" width="20.54296875" customWidth="1"/>
    <col min="2" max="2" width="16" customWidth="1"/>
    <col min="3" max="3" width="19.7265625" customWidth="1"/>
  </cols>
  <sheetData>
    <row r="1" spans="1:3" ht="18" customHeight="1" x14ac:dyDescent="0.35">
      <c r="A1" s="184" t="s">
        <v>8</v>
      </c>
      <c r="B1" s="185" t="s">
        <v>202</v>
      </c>
      <c r="C1" s="185"/>
    </row>
    <row r="2" spans="1:3" ht="18" x14ac:dyDescent="0.35">
      <c r="A2" s="184"/>
      <c r="B2" s="165" t="s">
        <v>209</v>
      </c>
      <c r="C2" s="166" t="s">
        <v>21</v>
      </c>
    </row>
    <row r="3" spans="1:3" ht="18" x14ac:dyDescent="0.35">
      <c r="A3" s="167" t="s">
        <v>24</v>
      </c>
      <c r="B3" s="168">
        <v>6.5</v>
      </c>
      <c r="C3" s="168">
        <v>55</v>
      </c>
    </row>
    <row r="4" spans="1:3" ht="18" x14ac:dyDescent="0.35">
      <c r="A4" s="167" t="s">
        <v>27</v>
      </c>
      <c r="B4" s="168">
        <v>6.4</v>
      </c>
      <c r="C4" s="168">
        <v>55.3</v>
      </c>
    </row>
    <row r="5" spans="1:3" ht="18" x14ac:dyDescent="0.35">
      <c r="A5" s="167" t="s">
        <v>29</v>
      </c>
      <c r="B5" s="168">
        <v>5.5</v>
      </c>
      <c r="C5" s="168">
        <v>43.5</v>
      </c>
    </row>
    <row r="6" spans="1:3" ht="18" x14ac:dyDescent="0.35">
      <c r="A6" s="170" t="s">
        <v>143</v>
      </c>
      <c r="B6" s="171">
        <f>B5-B4</f>
        <v>-0.90000000000000036</v>
      </c>
      <c r="C6" s="171">
        <f>C5-C4</f>
        <v>-11.799999999999997</v>
      </c>
    </row>
  </sheetData>
  <mergeCells count="2">
    <mergeCell ref="A1:A2"/>
    <mergeCell ref="B1:C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4" zoomScale="87" zoomScaleNormal="87" workbookViewId="0">
      <selection activeCell="C6" sqref="C6"/>
    </sheetView>
  </sheetViews>
  <sheetFormatPr defaultColWidth="8.54296875" defaultRowHeight="14.5" x14ac:dyDescent="0.35"/>
  <cols>
    <col min="1" max="1" width="22.453125" customWidth="1"/>
    <col min="2" max="2" width="18.26953125" customWidth="1"/>
    <col min="3" max="3" width="19.7265625" customWidth="1"/>
  </cols>
  <sheetData>
    <row r="1" spans="1:3" ht="18" customHeight="1" x14ac:dyDescent="0.35">
      <c r="A1" s="184" t="s">
        <v>8</v>
      </c>
      <c r="B1" s="185" t="s">
        <v>203</v>
      </c>
      <c r="C1" s="185"/>
    </row>
    <row r="2" spans="1:3" ht="18" x14ac:dyDescent="0.35">
      <c r="A2" s="184"/>
      <c r="B2" s="165" t="s">
        <v>209</v>
      </c>
      <c r="C2" s="166" t="s">
        <v>21</v>
      </c>
    </row>
    <row r="3" spans="1:3" ht="18" x14ac:dyDescent="0.35">
      <c r="A3" s="167" t="s">
        <v>24</v>
      </c>
      <c r="B3" s="168">
        <v>6.1</v>
      </c>
      <c r="C3" s="168">
        <v>46</v>
      </c>
    </row>
    <row r="4" spans="1:3" ht="18" x14ac:dyDescent="0.35">
      <c r="A4" s="167" t="s">
        <v>27</v>
      </c>
      <c r="B4" s="168">
        <v>6.8</v>
      </c>
      <c r="C4" s="168">
        <v>37.6</v>
      </c>
    </row>
    <row r="5" spans="1:3" ht="18" x14ac:dyDescent="0.35">
      <c r="A5" s="167" t="s">
        <v>29</v>
      </c>
      <c r="B5" s="168">
        <v>4.2</v>
      </c>
      <c r="C5" s="168">
        <v>36.200000000000003</v>
      </c>
    </row>
    <row r="6" spans="1:3" ht="18" x14ac:dyDescent="0.35">
      <c r="A6" s="170" t="s">
        <v>143</v>
      </c>
      <c r="B6" s="171">
        <f>B5-B4</f>
        <v>-2.5999999999999996</v>
      </c>
      <c r="C6" s="171">
        <f>C5-C4</f>
        <v>-1.3999999999999986</v>
      </c>
    </row>
  </sheetData>
  <mergeCells count="2">
    <mergeCell ref="A1:A2"/>
    <mergeCell ref="B1:C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87" zoomScaleNormal="87" workbookViewId="0">
      <selection activeCell="C6" sqref="C6"/>
    </sheetView>
  </sheetViews>
  <sheetFormatPr defaultColWidth="8.54296875" defaultRowHeight="14.5" x14ac:dyDescent="0.35"/>
  <cols>
    <col min="1" max="1" width="17.1796875" customWidth="1"/>
    <col min="2" max="2" width="23" customWidth="1"/>
    <col min="3" max="3" width="14.26953125" customWidth="1"/>
  </cols>
  <sheetData>
    <row r="1" spans="1:3" ht="18" customHeight="1" x14ac:dyDescent="0.35">
      <c r="A1" s="184" t="s">
        <v>8</v>
      </c>
      <c r="B1" s="185" t="s">
        <v>204</v>
      </c>
      <c r="C1" s="185"/>
    </row>
    <row r="2" spans="1:3" ht="18" x14ac:dyDescent="0.35">
      <c r="A2" s="184"/>
      <c r="B2" s="165" t="s">
        <v>209</v>
      </c>
      <c r="C2" s="166" t="s">
        <v>21</v>
      </c>
    </row>
    <row r="3" spans="1:3" ht="18" x14ac:dyDescent="0.35">
      <c r="A3" s="167" t="s">
        <v>24</v>
      </c>
      <c r="B3" s="168">
        <v>8.1</v>
      </c>
      <c r="C3" s="168">
        <v>76.599999999999994</v>
      </c>
    </row>
    <row r="4" spans="1:3" ht="18" x14ac:dyDescent="0.35">
      <c r="A4" s="167" t="s">
        <v>27</v>
      </c>
      <c r="B4" s="168">
        <v>7.2</v>
      </c>
      <c r="C4" s="168">
        <v>72.3</v>
      </c>
    </row>
    <row r="5" spans="1:3" ht="18" x14ac:dyDescent="0.35">
      <c r="A5" s="167" t="s">
        <v>29</v>
      </c>
      <c r="B5" s="168">
        <v>6.3</v>
      </c>
      <c r="C5" s="168">
        <v>56.4</v>
      </c>
    </row>
    <row r="6" spans="1:3" ht="18" x14ac:dyDescent="0.35">
      <c r="A6" s="170" t="s">
        <v>143</v>
      </c>
      <c r="B6" s="171">
        <f>B5-B4</f>
        <v>-0.90000000000000036</v>
      </c>
      <c r="C6" s="171">
        <f>C5-C4</f>
        <v>-15.899999999999999</v>
      </c>
    </row>
  </sheetData>
  <mergeCells count="2">
    <mergeCell ref="A1:A2"/>
    <mergeCell ref="B1:C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12а</vt:lpstr>
      <vt:lpstr>13а</vt:lpstr>
      <vt:lpstr>14а</vt:lpstr>
      <vt:lpstr>15а</vt:lpstr>
      <vt:lpstr>16а</vt:lpstr>
      <vt:lpstr>порівняння</vt:lpstr>
      <vt:lpstr>гуманытарний</vt:lpstr>
      <vt:lpstr>математичний</vt:lpstr>
      <vt:lpstr>фізкульт.</vt:lpstr>
      <vt:lpstr>інфо</vt:lpstr>
      <vt:lpstr>художній</vt:lpstr>
      <vt:lpstr>загальне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24</cp:revision>
  <dcterms:created xsi:type="dcterms:W3CDTF">2006-09-16T00:00:00Z</dcterms:created>
  <dcterms:modified xsi:type="dcterms:W3CDTF">2022-01-31T08:46:01Z</dcterms:modified>
  <dc:language>uk-UA</dc:language>
</cp:coreProperties>
</file>