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0730" windowHeight="11760" activeTab="4"/>
  </bookViews>
  <sheets>
    <sheet name="12а" sheetId="10" r:id="rId1"/>
    <sheet name="13а" sheetId="9" r:id="rId2"/>
    <sheet name="14а" sheetId="3" r:id="rId3"/>
    <sheet name="15а" sheetId="4" r:id="rId4"/>
    <sheet name="16а" sheetId="5" r:id="rId5"/>
    <sheet name="порівняння" sheetId="6" r:id="rId6"/>
  </sheets>
  <definedNames>
    <definedName name="_xlnm.Print_Area" localSheetId="0">'12а'!$A$1:$Y$220</definedName>
  </definedNames>
  <calcPr calcId="125725"/>
</workbook>
</file>

<file path=xl/calcChain.xml><?xml version="1.0" encoding="utf-8"?>
<calcChain xmlns="http://schemas.openxmlformats.org/spreadsheetml/2006/main">
  <c r="Y108" i="5"/>
  <c r="X108"/>
  <c r="Y107"/>
  <c r="X107"/>
  <c r="Y102"/>
  <c r="X102"/>
  <c r="Y101"/>
  <c r="X86"/>
  <c r="X87"/>
  <c r="Y99"/>
  <c r="Y100"/>
  <c r="X99"/>
  <c r="Y86"/>
  <c r="Y87"/>
  <c r="Y90" s="1"/>
  <c r="Y82"/>
  <c r="Y83"/>
  <c r="Y84"/>
  <c r="Y85"/>
  <c r="X82"/>
  <c r="X83"/>
  <c r="X84"/>
  <c r="X85"/>
  <c r="Y66"/>
  <c r="X66"/>
  <c r="Y62"/>
  <c r="X62"/>
  <c r="Y57"/>
  <c r="X57"/>
  <c r="Y59"/>
  <c r="X59"/>
  <c r="Y58"/>
  <c r="X58"/>
  <c r="Y56"/>
  <c r="X56"/>
  <c r="Y124" i="4"/>
  <c r="X124"/>
  <c r="Y123"/>
  <c r="X123"/>
  <c r="X113"/>
  <c r="X112"/>
  <c r="Y102"/>
  <c r="X102"/>
  <c r="Y98"/>
  <c r="X98"/>
  <c r="Y93"/>
  <c r="X93"/>
  <c r="Y87"/>
  <c r="X69"/>
  <c r="X75"/>
  <c r="F11"/>
  <c r="S11" s="1"/>
  <c r="X11"/>
  <c r="Y61" i="5"/>
  <c r="X61"/>
  <c r="Y18"/>
  <c r="X18"/>
  <c r="Y14"/>
  <c r="X14"/>
  <c r="X68"/>
  <c r="X69"/>
  <c r="Y64"/>
  <c r="Y65"/>
  <c r="X64"/>
  <c r="X65"/>
  <c r="X44"/>
  <c r="Y39"/>
  <c r="Y40"/>
  <c r="X39"/>
  <c r="X41" s="1"/>
  <c r="X40"/>
  <c r="Y35"/>
  <c r="Y36"/>
  <c r="Y37" s="1"/>
  <c r="X35"/>
  <c r="X37" s="1"/>
  <c r="X36"/>
  <c r="Y32"/>
  <c r="X32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6"/>
  <c r="W87"/>
  <c r="W88"/>
  <c r="W89"/>
  <c r="W90"/>
  <c r="W91"/>
  <c r="W92"/>
  <c r="W93"/>
  <c r="W94"/>
  <c r="W95"/>
  <c r="W96"/>
  <c r="W97"/>
  <c r="W98"/>
  <c r="W99"/>
  <c r="W100"/>
  <c r="W102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6"/>
  <c r="S87"/>
  <c r="S88"/>
  <c r="S89"/>
  <c r="S90"/>
  <c r="S91"/>
  <c r="S92"/>
  <c r="S93"/>
  <c r="S94"/>
  <c r="S95"/>
  <c r="S96"/>
  <c r="S97"/>
  <c r="S98"/>
  <c r="S99"/>
  <c r="S100"/>
  <c r="S102"/>
  <c r="K98"/>
  <c r="K99"/>
  <c r="K100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6"/>
  <c r="O87"/>
  <c r="O88"/>
  <c r="O89"/>
  <c r="O90"/>
  <c r="O91"/>
  <c r="O92"/>
  <c r="O93"/>
  <c r="O94"/>
  <c r="O95"/>
  <c r="O96"/>
  <c r="O97"/>
  <c r="O98"/>
  <c r="O99"/>
  <c r="O100"/>
  <c r="O102"/>
  <c r="K97"/>
  <c r="K102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6"/>
  <c r="K87"/>
  <c r="K88"/>
  <c r="K89"/>
  <c r="K90"/>
  <c r="K91"/>
  <c r="K92"/>
  <c r="K93"/>
  <c r="K94"/>
  <c r="K95"/>
  <c r="K96"/>
  <c r="W107" i="4"/>
  <c r="W108"/>
  <c r="W109"/>
  <c r="W110"/>
  <c r="W111"/>
  <c r="W113"/>
  <c r="S107"/>
  <c r="S108"/>
  <c r="S109"/>
  <c r="S110"/>
  <c r="S111"/>
  <c r="S113"/>
  <c r="O107"/>
  <c r="O108"/>
  <c r="O109"/>
  <c r="O110"/>
  <c r="O111"/>
  <c r="O113"/>
  <c r="K107"/>
  <c r="K108"/>
  <c r="K109"/>
  <c r="K110"/>
  <c r="K111"/>
  <c r="K113"/>
  <c r="O11"/>
  <c r="K11"/>
  <c r="Y133" i="3"/>
  <c r="X133"/>
  <c r="Y132"/>
  <c r="X132"/>
  <c r="Y82"/>
  <c r="F82"/>
  <c r="K79"/>
  <c r="K80"/>
  <c r="K81"/>
  <c r="K82"/>
  <c r="X62"/>
  <c r="X63"/>
  <c r="X64"/>
  <c r="X61"/>
  <c r="X66"/>
  <c r="X67"/>
  <c r="X68"/>
  <c r="X69"/>
  <c r="X70"/>
  <c r="X72"/>
  <c r="X73"/>
  <c r="X74"/>
  <c r="X75"/>
  <c r="X76"/>
  <c r="X78"/>
  <c r="X79"/>
  <c r="X80"/>
  <c r="X81"/>
  <c r="X82"/>
  <c r="X84"/>
  <c r="X85"/>
  <c r="X86"/>
  <c r="X87"/>
  <c r="X89"/>
  <c r="X90"/>
  <c r="X91"/>
  <c r="X93"/>
  <c r="X94"/>
  <c r="X96"/>
  <c r="X110"/>
  <c r="X111"/>
  <c r="X112" s="1"/>
  <c r="X113"/>
  <c r="X123" s="1"/>
  <c r="X114"/>
  <c r="X115"/>
  <c r="X116"/>
  <c r="X118"/>
  <c r="X120"/>
  <c r="X122"/>
  <c r="X124"/>
  <c r="Y78"/>
  <c r="Y79"/>
  <c r="Y80"/>
  <c r="Y81"/>
  <c r="Y84"/>
  <c r="Y85"/>
  <c r="Y86"/>
  <c r="Y87"/>
  <c r="Y88" s="1"/>
  <c r="Y89"/>
  <c r="Y90"/>
  <c r="Y91"/>
  <c r="Y92" s="1"/>
  <c r="Y93"/>
  <c r="Y94"/>
  <c r="Y96"/>
  <c r="Y110"/>
  <c r="Y111"/>
  <c r="Y112" s="1"/>
  <c r="Y113"/>
  <c r="Y123" s="1"/>
  <c r="Y114"/>
  <c r="Y115"/>
  <c r="Y116"/>
  <c r="Y118"/>
  <c r="Y120"/>
  <c r="Y122"/>
  <c r="Y124"/>
  <c r="X39"/>
  <c r="W59"/>
  <c r="W82"/>
  <c r="W109"/>
  <c r="W115"/>
  <c r="W121"/>
  <c r="W122"/>
  <c r="W123"/>
  <c r="W124"/>
  <c r="W125"/>
  <c r="S59"/>
  <c r="S82"/>
  <c r="S109"/>
  <c r="S115"/>
  <c r="S121"/>
  <c r="S122"/>
  <c r="S123"/>
  <c r="S124"/>
  <c r="S125"/>
  <c r="O59"/>
  <c r="O82"/>
  <c r="O109"/>
  <c r="O115"/>
  <c r="O121"/>
  <c r="O122"/>
  <c r="O123"/>
  <c r="O124"/>
  <c r="O125"/>
  <c r="K59"/>
  <c r="K109"/>
  <c r="K115"/>
  <c r="K121"/>
  <c r="K122"/>
  <c r="K123"/>
  <c r="K124"/>
  <c r="K125"/>
  <c r="O12"/>
  <c r="K12"/>
  <c r="Y12"/>
  <c r="X12"/>
  <c r="K13" i="9"/>
  <c r="F11" i="3"/>
  <c r="S11" s="1"/>
  <c r="F13"/>
  <c r="K13" s="1"/>
  <c r="Y411" i="9"/>
  <c r="X411"/>
  <c r="Y410"/>
  <c r="X410"/>
  <c r="Y380"/>
  <c r="X380"/>
  <c r="Y379"/>
  <c r="X379"/>
  <c r="Y334"/>
  <c r="X334"/>
  <c r="Y333"/>
  <c r="X333"/>
  <c r="Y284"/>
  <c r="X284"/>
  <c r="Y283"/>
  <c r="X283"/>
  <c r="Y212"/>
  <c r="Y211"/>
  <c r="X404"/>
  <c r="X405"/>
  <c r="Y398"/>
  <c r="X398"/>
  <c r="Y384"/>
  <c r="X384"/>
  <c r="Y159"/>
  <c r="X159"/>
  <c r="Y158"/>
  <c r="X158"/>
  <c r="Y84"/>
  <c r="X84"/>
  <c r="Y83"/>
  <c r="X83"/>
  <c r="X326"/>
  <c r="Y326"/>
  <c r="Y323"/>
  <c r="X323"/>
  <c r="Y319"/>
  <c r="X319"/>
  <c r="Y314"/>
  <c r="X314"/>
  <c r="Y308"/>
  <c r="X308"/>
  <c r="Y303"/>
  <c r="X303"/>
  <c r="Y276"/>
  <c r="X276"/>
  <c r="Y273"/>
  <c r="X273"/>
  <c r="Y269"/>
  <c r="X269"/>
  <c r="Y264"/>
  <c r="X264"/>
  <c r="Y258"/>
  <c r="X258"/>
  <c r="Y252"/>
  <c r="X252"/>
  <c r="Y246"/>
  <c r="X246"/>
  <c r="Y240"/>
  <c r="X240"/>
  <c r="Y234"/>
  <c r="X234"/>
  <c r="Y228"/>
  <c r="X228"/>
  <c r="Y223"/>
  <c r="X223"/>
  <c r="Y219"/>
  <c r="X219"/>
  <c r="Y204"/>
  <c r="X204"/>
  <c r="Y201"/>
  <c r="X201"/>
  <c r="Y197"/>
  <c r="X197"/>
  <c r="Y192"/>
  <c r="X192"/>
  <c r="Y186"/>
  <c r="X186"/>
  <c r="X180"/>
  <c r="Y180"/>
  <c r="X144"/>
  <c r="Y174"/>
  <c r="X174"/>
  <c r="Y169"/>
  <c r="X169"/>
  <c r="Y165"/>
  <c r="X165"/>
  <c r="X148"/>
  <c r="Y144"/>
  <c r="Y139"/>
  <c r="X139"/>
  <c r="Y133"/>
  <c r="X133"/>
  <c r="Y127"/>
  <c r="X127"/>
  <c r="Y121"/>
  <c r="X121"/>
  <c r="Y115"/>
  <c r="X115"/>
  <c r="Y109"/>
  <c r="X109"/>
  <c r="Y103"/>
  <c r="X103"/>
  <c r="Y98"/>
  <c r="X98"/>
  <c r="Y94"/>
  <c r="X94"/>
  <c r="Y90"/>
  <c r="X90"/>
  <c r="O91"/>
  <c r="X73"/>
  <c r="Z73"/>
  <c r="Y69"/>
  <c r="X69"/>
  <c r="Y64"/>
  <c r="X64"/>
  <c r="Y58"/>
  <c r="X58"/>
  <c r="Y52"/>
  <c r="X52"/>
  <c r="X40"/>
  <c r="Y34"/>
  <c r="X34"/>
  <c r="Y28"/>
  <c r="X28"/>
  <c r="Y23"/>
  <c r="X23"/>
  <c r="Y19"/>
  <c r="X19"/>
  <c r="X339"/>
  <c r="Y310"/>
  <c r="Y311"/>
  <c r="Y312"/>
  <c r="Y313"/>
  <c r="X310"/>
  <c r="X311"/>
  <c r="X312"/>
  <c r="X313"/>
  <c r="Y305"/>
  <c r="Y306"/>
  <c r="Y307"/>
  <c r="X305"/>
  <c r="X306"/>
  <c r="X307"/>
  <c r="Y301"/>
  <c r="Y302"/>
  <c r="X301"/>
  <c r="X302"/>
  <c r="Y298"/>
  <c r="X298"/>
  <c r="Y260"/>
  <c r="Y261"/>
  <c r="Y262"/>
  <c r="Y263"/>
  <c r="X260"/>
  <c r="X261"/>
  <c r="X262"/>
  <c r="X263"/>
  <c r="Y254"/>
  <c r="Y255"/>
  <c r="Y256"/>
  <c r="Y257"/>
  <c r="X254"/>
  <c r="X255"/>
  <c r="X256"/>
  <c r="X257"/>
  <c r="Y248"/>
  <c r="Y249"/>
  <c r="Y250"/>
  <c r="Y251"/>
  <c r="X248"/>
  <c r="X249"/>
  <c r="X250"/>
  <c r="X251"/>
  <c r="Y242"/>
  <c r="Y243"/>
  <c r="Y244"/>
  <c r="Y245"/>
  <c r="X242"/>
  <c r="X243"/>
  <c r="X244"/>
  <c r="X245"/>
  <c r="Y236"/>
  <c r="Y237"/>
  <c r="Y238"/>
  <c r="Y239"/>
  <c r="X236"/>
  <c r="X237"/>
  <c r="X238"/>
  <c r="X239"/>
  <c r="Y230"/>
  <c r="Y231"/>
  <c r="Y232"/>
  <c r="Y233"/>
  <c r="X230"/>
  <c r="X231"/>
  <c r="X232"/>
  <c r="X233"/>
  <c r="Y225"/>
  <c r="Y226"/>
  <c r="Y227"/>
  <c r="X225"/>
  <c r="X226"/>
  <c r="X227"/>
  <c r="Y221"/>
  <c r="Y222"/>
  <c r="X221"/>
  <c r="X222"/>
  <c r="Y214"/>
  <c r="Y215"/>
  <c r="Y216"/>
  <c r="Y217"/>
  <c r="Y218"/>
  <c r="X214"/>
  <c r="X215"/>
  <c r="X216"/>
  <c r="X217"/>
  <c r="X218"/>
  <c r="Y188"/>
  <c r="Y189"/>
  <c r="Y190"/>
  <c r="Y191"/>
  <c r="X188"/>
  <c r="X189"/>
  <c r="X190"/>
  <c r="X191"/>
  <c r="Y182"/>
  <c r="Y183"/>
  <c r="Y184"/>
  <c r="Y185"/>
  <c r="X182"/>
  <c r="X183"/>
  <c r="X184"/>
  <c r="X185"/>
  <c r="Y176"/>
  <c r="Y177"/>
  <c r="Y178"/>
  <c r="Y179"/>
  <c r="X176"/>
  <c r="X177"/>
  <c r="X178"/>
  <c r="X179"/>
  <c r="Y171"/>
  <c r="Y172"/>
  <c r="Y173"/>
  <c r="X171"/>
  <c r="X172"/>
  <c r="X173"/>
  <c r="Y164"/>
  <c r="Y166"/>
  <c r="Y167"/>
  <c r="Y168"/>
  <c r="X164"/>
  <c r="X166"/>
  <c r="X167"/>
  <c r="X168"/>
  <c r="X141"/>
  <c r="X142"/>
  <c r="X143"/>
  <c r="Y135"/>
  <c r="Y136"/>
  <c r="Y137"/>
  <c r="Y138"/>
  <c r="X135"/>
  <c r="X136"/>
  <c r="X137"/>
  <c r="X138"/>
  <c r="Y129"/>
  <c r="Y130"/>
  <c r="Y131"/>
  <c r="Y132"/>
  <c r="X129"/>
  <c r="X130"/>
  <c r="X131"/>
  <c r="X132"/>
  <c r="Y123"/>
  <c r="Y124"/>
  <c r="Y125"/>
  <c r="Y126"/>
  <c r="X123"/>
  <c r="X124"/>
  <c r="X125"/>
  <c r="X126"/>
  <c r="Y117"/>
  <c r="Y118"/>
  <c r="Y119"/>
  <c r="Y120"/>
  <c r="X117"/>
  <c r="X118"/>
  <c r="X119"/>
  <c r="X120"/>
  <c r="Y111"/>
  <c r="Y112"/>
  <c r="Y113"/>
  <c r="Y114"/>
  <c r="X111"/>
  <c r="X112"/>
  <c r="X113"/>
  <c r="X114"/>
  <c r="Y105"/>
  <c r="Y106"/>
  <c r="Y107"/>
  <c r="Y108"/>
  <c r="X105"/>
  <c r="X106"/>
  <c r="X107"/>
  <c r="X108"/>
  <c r="Y100"/>
  <c r="Y101"/>
  <c r="Y102"/>
  <c r="X100"/>
  <c r="X101"/>
  <c r="X102"/>
  <c r="Y96"/>
  <c r="Y97"/>
  <c r="X96"/>
  <c r="X97"/>
  <c r="Y89"/>
  <c r="Y91"/>
  <c r="Y92"/>
  <c r="Y93"/>
  <c r="X89"/>
  <c r="X91"/>
  <c r="X92"/>
  <c r="X93"/>
  <c r="Y66"/>
  <c r="Y67"/>
  <c r="Y68"/>
  <c r="X66"/>
  <c r="X67"/>
  <c r="X68"/>
  <c r="Y60"/>
  <c r="Y61"/>
  <c r="Y62"/>
  <c r="Y63"/>
  <c r="X60"/>
  <c r="X61"/>
  <c r="X62"/>
  <c r="X63"/>
  <c r="Y54"/>
  <c r="Y55"/>
  <c r="Y56"/>
  <c r="Y57"/>
  <c r="X54"/>
  <c r="X55"/>
  <c r="X56"/>
  <c r="X57"/>
  <c r="Y48"/>
  <c r="Y49"/>
  <c r="Y50"/>
  <c r="Y51"/>
  <c r="X48"/>
  <c r="X49"/>
  <c r="X50"/>
  <c r="X51"/>
  <c r="Y42"/>
  <c r="Y43"/>
  <c r="Y44"/>
  <c r="Y45"/>
  <c r="X42"/>
  <c r="X43"/>
  <c r="X44"/>
  <c r="X45"/>
  <c r="Y36"/>
  <c r="Y37"/>
  <c r="Y38"/>
  <c r="Y39"/>
  <c r="X36"/>
  <c r="X37"/>
  <c r="X38"/>
  <c r="X39"/>
  <c r="Y30"/>
  <c r="Y31"/>
  <c r="Y32"/>
  <c r="Y33"/>
  <c r="X30"/>
  <c r="X31"/>
  <c r="X32"/>
  <c r="X3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4"/>
  <c r="W75"/>
  <c r="W76"/>
  <c r="W77"/>
  <c r="W78"/>
  <c r="W79"/>
  <c r="W80"/>
  <c r="W81"/>
  <c r="W82"/>
  <c r="W84"/>
  <c r="W85"/>
  <c r="W86"/>
  <c r="W87"/>
  <c r="W88"/>
  <c r="W89"/>
  <c r="W91"/>
  <c r="W92"/>
  <c r="W93"/>
  <c r="W94"/>
  <c r="W95"/>
  <c r="W96"/>
  <c r="W97"/>
  <c r="W98"/>
  <c r="W99"/>
  <c r="W100"/>
  <c r="W101"/>
  <c r="W102"/>
  <c r="W103"/>
  <c r="W104"/>
  <c r="W105"/>
  <c r="W106"/>
  <c r="W107"/>
  <c r="W108"/>
  <c r="W109"/>
  <c r="W110"/>
  <c r="W111"/>
  <c r="W112"/>
  <c r="W113"/>
  <c r="W114"/>
  <c r="W115"/>
  <c r="W116"/>
  <c r="W117"/>
  <c r="W118"/>
  <c r="W119"/>
  <c r="W120"/>
  <c r="W12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42"/>
  <c r="W143"/>
  <c r="W144"/>
  <c r="W145"/>
  <c r="W146"/>
  <c r="W147"/>
  <c r="W148"/>
  <c r="W149"/>
  <c r="W150"/>
  <c r="W151"/>
  <c r="W152"/>
  <c r="W153"/>
  <c r="W154"/>
  <c r="W155"/>
  <c r="W156"/>
  <c r="W157"/>
  <c r="W159"/>
  <c r="W160"/>
  <c r="W161"/>
  <c r="W162"/>
  <c r="W163"/>
  <c r="W164"/>
  <c r="W165"/>
  <c r="W166"/>
  <c r="W167"/>
  <c r="W168"/>
  <c r="W169"/>
  <c r="W170"/>
  <c r="W171"/>
  <c r="W172"/>
  <c r="W173"/>
  <c r="W174"/>
  <c r="W175"/>
  <c r="W176"/>
  <c r="W177"/>
  <c r="W178"/>
  <c r="W179"/>
  <c r="W180"/>
  <c r="W181"/>
  <c r="W182"/>
  <c r="W183"/>
  <c r="W184"/>
  <c r="W185"/>
  <c r="W186"/>
  <c r="W187"/>
  <c r="W188"/>
  <c r="W189"/>
  <c r="W190"/>
  <c r="W191"/>
  <c r="W192"/>
  <c r="W193"/>
  <c r="W194"/>
  <c r="W195"/>
  <c r="W196"/>
  <c r="W197"/>
  <c r="W198"/>
  <c r="W199"/>
  <c r="W200"/>
  <c r="W201"/>
  <c r="W202"/>
  <c r="W203"/>
  <c r="W204"/>
  <c r="W205"/>
  <c r="W206"/>
  <c r="W207"/>
  <c r="W208"/>
  <c r="W209"/>
  <c r="W210"/>
  <c r="W212"/>
  <c r="W213"/>
  <c r="W214"/>
  <c r="W215"/>
  <c r="W216"/>
  <c r="W217"/>
  <c r="W218"/>
  <c r="W219"/>
  <c r="W220"/>
  <c r="W221"/>
  <c r="W222"/>
  <c r="W223"/>
  <c r="W224"/>
  <c r="W225"/>
  <c r="W226"/>
  <c r="W227"/>
  <c r="W228"/>
  <c r="W229"/>
  <c r="W230"/>
  <c r="W231"/>
  <c r="W232"/>
  <c r="W233"/>
  <c r="W234"/>
  <c r="W235"/>
  <c r="W236"/>
  <c r="W237"/>
  <c r="W238"/>
  <c r="W239"/>
  <c r="W240"/>
  <c r="W241"/>
  <c r="W242"/>
  <c r="W243"/>
  <c r="W244"/>
  <c r="W245"/>
  <c r="W246"/>
  <c r="W247"/>
  <c r="W248"/>
  <c r="W249"/>
  <c r="W250"/>
  <c r="W251"/>
  <c r="W252"/>
  <c r="W253"/>
  <c r="W254"/>
  <c r="W255"/>
  <c r="W256"/>
  <c r="W257"/>
  <c r="W258"/>
  <c r="W259"/>
  <c r="W260"/>
  <c r="W261"/>
  <c r="W262"/>
  <c r="W263"/>
  <c r="W264"/>
  <c r="W265"/>
  <c r="W266"/>
  <c r="W267"/>
  <c r="W268"/>
  <c r="W269"/>
  <c r="W270"/>
  <c r="W271"/>
  <c r="W272"/>
  <c r="W273"/>
  <c r="W274"/>
  <c r="W275"/>
  <c r="W276"/>
  <c r="W277"/>
  <c r="W278"/>
  <c r="W279"/>
  <c r="W280"/>
  <c r="W281"/>
  <c r="W282"/>
  <c r="W284"/>
  <c r="W285"/>
  <c r="W286"/>
  <c r="W287"/>
  <c r="W288"/>
  <c r="W289"/>
  <c r="W290"/>
  <c r="W291"/>
  <c r="W292"/>
  <c r="W293"/>
  <c r="W294"/>
  <c r="W295"/>
  <c r="W296"/>
  <c r="W297"/>
  <c r="W298"/>
  <c r="W299"/>
  <c r="W300"/>
  <c r="W301"/>
  <c r="W302"/>
  <c r="W303"/>
  <c r="W304"/>
  <c r="W305"/>
  <c r="W306"/>
  <c r="W307"/>
  <c r="W308"/>
  <c r="W309"/>
  <c r="W310"/>
  <c r="W311"/>
  <c r="W312"/>
  <c r="W313"/>
  <c r="W314"/>
  <c r="W315"/>
  <c r="W316"/>
  <c r="W317"/>
  <c r="W318"/>
  <c r="W319"/>
  <c r="W320"/>
  <c r="W321"/>
  <c r="W322"/>
  <c r="W323"/>
  <c r="W324"/>
  <c r="W325"/>
  <c r="W326"/>
  <c r="W327"/>
  <c r="W328"/>
  <c r="W329"/>
  <c r="W330"/>
  <c r="W331"/>
  <c r="W332"/>
  <c r="W334"/>
  <c r="W335"/>
  <c r="W336"/>
  <c r="W339"/>
  <c r="Y339" s="1"/>
  <c r="W393"/>
  <c r="W394"/>
  <c r="W395"/>
  <c r="W396"/>
  <c r="W397"/>
  <c r="W399"/>
  <c r="W400"/>
  <c r="W401"/>
  <c r="W402"/>
  <c r="W403"/>
  <c r="W404"/>
  <c r="W405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4"/>
  <c r="S75"/>
  <c r="S76"/>
  <c r="S77"/>
  <c r="S78"/>
  <c r="S79"/>
  <c r="S80"/>
  <c r="S81"/>
  <c r="S82"/>
  <c r="S84"/>
  <c r="S85"/>
  <c r="S86"/>
  <c r="S87"/>
  <c r="S88"/>
  <c r="S89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151"/>
  <c r="S152"/>
  <c r="S153"/>
  <c r="S154"/>
  <c r="S155"/>
  <c r="S156"/>
  <c r="S157"/>
  <c r="S159"/>
  <c r="S160"/>
  <c r="S161"/>
  <c r="S162"/>
  <c r="S163"/>
  <c r="S164"/>
  <c r="S165"/>
  <c r="S166"/>
  <c r="S167"/>
  <c r="S168"/>
  <c r="S169"/>
  <c r="S170"/>
  <c r="S171"/>
  <c r="S172"/>
  <c r="S173"/>
  <c r="S174"/>
  <c r="S175"/>
  <c r="S176"/>
  <c r="S177"/>
  <c r="S178"/>
  <c r="S179"/>
  <c r="S180"/>
  <c r="S181"/>
  <c r="S182"/>
  <c r="S183"/>
  <c r="S184"/>
  <c r="S185"/>
  <c r="S186"/>
  <c r="S187"/>
  <c r="S188"/>
  <c r="S189"/>
  <c r="S190"/>
  <c r="S191"/>
  <c r="S192"/>
  <c r="S193"/>
  <c r="S194"/>
  <c r="S195"/>
  <c r="S196"/>
  <c r="S197"/>
  <c r="S198"/>
  <c r="S199"/>
  <c r="S200"/>
  <c r="S201"/>
  <c r="S202"/>
  <c r="S203"/>
  <c r="S204"/>
  <c r="S205"/>
  <c r="S206"/>
  <c r="S207"/>
  <c r="S208"/>
  <c r="S209"/>
  <c r="S210"/>
  <c r="S212"/>
  <c r="S213"/>
  <c r="S214"/>
  <c r="S215"/>
  <c r="S216"/>
  <c r="S217"/>
  <c r="S218"/>
  <c r="S219"/>
  <c r="S220"/>
  <c r="S221"/>
  <c r="S222"/>
  <c r="S223"/>
  <c r="S224"/>
  <c r="S225"/>
  <c r="S226"/>
  <c r="S227"/>
  <c r="S228"/>
  <c r="S229"/>
  <c r="S230"/>
  <c r="S231"/>
  <c r="S232"/>
  <c r="S233"/>
  <c r="S234"/>
  <c r="S235"/>
  <c r="S236"/>
  <c r="S237"/>
  <c r="S238"/>
  <c r="S239"/>
  <c r="S240"/>
  <c r="S241"/>
  <c r="S242"/>
  <c r="S243"/>
  <c r="S244"/>
  <c r="S245"/>
  <c r="S246"/>
  <c r="S247"/>
  <c r="S248"/>
  <c r="S249"/>
  <c r="S250"/>
  <c r="S251"/>
  <c r="S252"/>
  <c r="S253"/>
  <c r="S254"/>
  <c r="S255"/>
  <c r="S256"/>
  <c r="S257"/>
  <c r="S258"/>
  <c r="S259"/>
  <c r="S260"/>
  <c r="S261"/>
  <c r="S262"/>
  <c r="S263"/>
  <c r="S264"/>
  <c r="S265"/>
  <c r="S266"/>
  <c r="S267"/>
  <c r="S268"/>
  <c r="S269"/>
  <c r="S270"/>
  <c r="S271"/>
  <c r="S272"/>
  <c r="S273"/>
  <c r="S274"/>
  <c r="S275"/>
  <c r="S276"/>
  <c r="S277"/>
  <c r="S278"/>
  <c r="S279"/>
  <c r="S280"/>
  <c r="S281"/>
  <c r="S282"/>
  <c r="S284"/>
  <c r="S285"/>
  <c r="S286"/>
  <c r="S287"/>
  <c r="S288"/>
  <c r="S289"/>
  <c r="S290"/>
  <c r="S291"/>
  <c r="S292"/>
  <c r="S293"/>
  <c r="S294"/>
  <c r="S295"/>
  <c r="S296"/>
  <c r="S297"/>
  <c r="S298"/>
  <c r="S299"/>
  <c r="S300"/>
  <c r="S301"/>
  <c r="S302"/>
  <c r="S303"/>
  <c r="S304"/>
  <c r="S305"/>
  <c r="S306"/>
  <c r="S307"/>
  <c r="S308"/>
  <c r="S309"/>
  <c r="S310"/>
  <c r="S311"/>
  <c r="S312"/>
  <c r="S313"/>
  <c r="S314"/>
  <c r="S315"/>
  <c r="S316"/>
  <c r="S317"/>
  <c r="S318"/>
  <c r="S319"/>
  <c r="S320"/>
  <c r="S321"/>
  <c r="S322"/>
  <c r="S323"/>
  <c r="S324"/>
  <c r="S325"/>
  <c r="S326"/>
  <c r="S327"/>
  <c r="S328"/>
  <c r="S329"/>
  <c r="S330"/>
  <c r="S331"/>
  <c r="S332"/>
  <c r="S334"/>
  <c r="S335"/>
  <c r="S336"/>
  <c r="S339"/>
  <c r="S393"/>
  <c r="S394"/>
  <c r="S395"/>
  <c r="S396"/>
  <c r="S397"/>
  <c r="S399"/>
  <c r="S400"/>
  <c r="S401"/>
  <c r="S402"/>
  <c r="S403"/>
  <c r="S404"/>
  <c r="S405"/>
  <c r="Y405" s="1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4"/>
  <c r="O75"/>
  <c r="O76"/>
  <c r="O77"/>
  <c r="O78"/>
  <c r="O79"/>
  <c r="O80"/>
  <c r="O81"/>
  <c r="O82"/>
  <c r="O84"/>
  <c r="O85"/>
  <c r="O86"/>
  <c r="O87"/>
  <c r="O88"/>
  <c r="O89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2"/>
  <c r="O213"/>
  <c r="O214"/>
  <c r="O215"/>
  <c r="O216"/>
  <c r="O217"/>
  <c r="O218"/>
  <c r="O219"/>
  <c r="O220"/>
  <c r="O221"/>
  <c r="O222"/>
  <c r="O223"/>
  <c r="O224"/>
  <c r="O225"/>
  <c r="O226"/>
  <c r="O227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3"/>
  <c r="O254"/>
  <c r="O255"/>
  <c r="O256"/>
  <c r="O257"/>
  <c r="O258"/>
  <c r="O259"/>
  <c r="O260"/>
  <c r="O261"/>
  <c r="O262"/>
  <c r="O263"/>
  <c r="O264"/>
  <c r="O265"/>
  <c r="O266"/>
  <c r="O267"/>
  <c r="O268"/>
  <c r="O269"/>
  <c r="O270"/>
  <c r="O271"/>
  <c r="O272"/>
  <c r="O273"/>
  <c r="O274"/>
  <c r="O275"/>
  <c r="O276"/>
  <c r="O277"/>
  <c r="O278"/>
  <c r="O279"/>
  <c r="O280"/>
  <c r="O281"/>
  <c r="O282"/>
  <c r="O284"/>
  <c r="O285"/>
  <c r="O286"/>
  <c r="O287"/>
  <c r="O288"/>
  <c r="O289"/>
  <c r="O290"/>
  <c r="O291"/>
  <c r="O292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3"/>
  <c r="O314"/>
  <c r="O315"/>
  <c r="O316"/>
  <c r="O317"/>
  <c r="O318"/>
  <c r="O319"/>
  <c r="O320"/>
  <c r="O321"/>
  <c r="O322"/>
  <c r="O323"/>
  <c r="O324"/>
  <c r="O325"/>
  <c r="O326"/>
  <c r="O327"/>
  <c r="O328"/>
  <c r="O329"/>
  <c r="O330"/>
  <c r="O331"/>
  <c r="O332"/>
  <c r="O334"/>
  <c r="O335"/>
  <c r="O336"/>
  <c r="O339"/>
  <c r="O393"/>
  <c r="O394"/>
  <c r="O395"/>
  <c r="O396"/>
  <c r="O397"/>
  <c r="O399"/>
  <c r="O400"/>
  <c r="O401"/>
  <c r="O402"/>
  <c r="O403"/>
  <c r="O404"/>
  <c r="O405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4"/>
  <c r="K75"/>
  <c r="K76"/>
  <c r="K77"/>
  <c r="K78"/>
  <c r="K79"/>
  <c r="K80"/>
  <c r="K81"/>
  <c r="K82"/>
  <c r="K84"/>
  <c r="K85"/>
  <c r="K86"/>
  <c r="K87"/>
  <c r="K88"/>
  <c r="K89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4"/>
  <c r="K335"/>
  <c r="K336"/>
  <c r="K339"/>
  <c r="K393"/>
  <c r="K394"/>
  <c r="K395"/>
  <c r="K396"/>
  <c r="K397"/>
  <c r="K399"/>
  <c r="K400"/>
  <c r="K401"/>
  <c r="K402"/>
  <c r="K403"/>
  <c r="K404"/>
  <c r="K405"/>
  <c r="Y25"/>
  <c r="Y26"/>
  <c r="Y27"/>
  <c r="X25"/>
  <c r="X26"/>
  <c r="X27"/>
  <c r="Y21"/>
  <c r="Y22"/>
  <c r="X21"/>
  <c r="X22"/>
  <c r="Y14"/>
  <c r="Y15"/>
  <c r="Y16"/>
  <c r="Y17"/>
  <c r="Y18"/>
  <c r="X14"/>
  <c r="X16"/>
  <c r="X17"/>
  <c r="X18"/>
  <c r="Y89" i="5" l="1"/>
  <c r="Y91" s="1"/>
  <c r="W11" i="4"/>
  <c r="Y11"/>
  <c r="Y95" i="3"/>
  <c r="X88"/>
  <c r="X83"/>
  <c r="X98" s="1"/>
  <c r="X71"/>
  <c r="X107"/>
  <c r="X126" s="1"/>
  <c r="X92"/>
  <c r="Y83"/>
  <c r="X99"/>
  <c r="X95"/>
  <c r="X77"/>
  <c r="X65"/>
  <c r="O13"/>
  <c r="O11"/>
  <c r="W11"/>
  <c r="Y11" s="1"/>
  <c r="X11"/>
  <c r="K11"/>
  <c r="X13"/>
  <c r="Y404" i="9"/>
  <c r="E8" i="6"/>
  <c r="D7"/>
  <c r="E7"/>
  <c r="E6"/>
  <c r="D6"/>
  <c r="D8" s="1"/>
  <c r="Y224" i="10"/>
  <c r="X224"/>
  <c r="Y137"/>
  <c r="X137"/>
  <c r="X134"/>
  <c r="Y136"/>
  <c r="X136"/>
  <c r="X223"/>
  <c r="Y225"/>
  <c r="X225"/>
  <c r="Y75"/>
  <c r="F75"/>
  <c r="Y72"/>
  <c r="F72"/>
  <c r="F80" i="5"/>
  <c r="F81"/>
  <c r="F82"/>
  <c r="F83"/>
  <c r="F84"/>
  <c r="F86"/>
  <c r="F87"/>
  <c r="F89"/>
  <c r="F90"/>
  <c r="F92"/>
  <c r="F93"/>
  <c r="F94"/>
  <c r="F95"/>
  <c r="F96"/>
  <c r="F97"/>
  <c r="F98"/>
  <c r="F99"/>
  <c r="F100"/>
  <c r="F102"/>
  <c r="F58"/>
  <c r="F59"/>
  <c r="F60"/>
  <c r="F61"/>
  <c r="F62"/>
  <c r="F63"/>
  <c r="X63" s="1"/>
  <c r="F64"/>
  <c r="F65"/>
  <c r="F66"/>
  <c r="F67"/>
  <c r="X67" s="1"/>
  <c r="F51"/>
  <c r="F52"/>
  <c r="F53"/>
  <c r="F54"/>
  <c r="F55"/>
  <c r="F57"/>
  <c r="F36"/>
  <c r="F32"/>
  <c r="F23"/>
  <c r="F24"/>
  <c r="F25"/>
  <c r="F26"/>
  <c r="F27"/>
  <c r="F28"/>
  <c r="F29"/>
  <c r="F30"/>
  <c r="F92" i="4"/>
  <c r="F86"/>
  <c r="F80"/>
  <c r="F74"/>
  <c r="F68"/>
  <c r="F64"/>
  <c r="F54"/>
  <c r="F55"/>
  <c r="F56"/>
  <c r="F57"/>
  <c r="F58"/>
  <c r="F60"/>
  <c r="F61"/>
  <c r="F62"/>
  <c r="F40"/>
  <c r="F34"/>
  <c r="F28"/>
  <c r="F22"/>
  <c r="F17"/>
  <c r="F13"/>
  <c r="F97" i="3"/>
  <c r="F98"/>
  <c r="F99"/>
  <c r="F100"/>
  <c r="F101"/>
  <c r="F103"/>
  <c r="F104"/>
  <c r="F105"/>
  <c r="F107"/>
  <c r="F76"/>
  <c r="F70"/>
  <c r="F64"/>
  <c r="F54"/>
  <c r="F58"/>
  <c r="F42"/>
  <c r="F43"/>
  <c r="F44"/>
  <c r="F45"/>
  <c r="F46"/>
  <c r="F47"/>
  <c r="F48"/>
  <c r="F49"/>
  <c r="F51"/>
  <c r="F52"/>
  <c r="F53"/>
  <c r="F34"/>
  <c r="F23"/>
  <c r="F18"/>
  <c r="F14"/>
  <c r="F401" i="9"/>
  <c r="F402"/>
  <c r="F403"/>
  <c r="F404"/>
  <c r="F405"/>
  <c r="F374"/>
  <c r="F375"/>
  <c r="F376"/>
  <c r="F377"/>
  <c r="F378"/>
  <c r="F380"/>
  <c r="F384"/>
  <c r="F359"/>
  <c r="F353"/>
  <c r="F347"/>
  <c r="F342"/>
  <c r="F328"/>
  <c r="F329"/>
  <c r="F330"/>
  <c r="F331"/>
  <c r="F332"/>
  <c r="F334"/>
  <c r="F335"/>
  <c r="F313"/>
  <c r="F307"/>
  <c r="F302"/>
  <c r="F298"/>
  <c r="F294"/>
  <c r="F295"/>
  <c r="F278"/>
  <c r="F279"/>
  <c r="F280"/>
  <c r="F281"/>
  <c r="F282"/>
  <c r="F284"/>
  <c r="F285"/>
  <c r="F263"/>
  <c r="F257"/>
  <c r="F251"/>
  <c r="F245"/>
  <c r="F239"/>
  <c r="F233"/>
  <c r="F227"/>
  <c r="F222"/>
  <c r="F218"/>
  <c r="F214"/>
  <c r="F191"/>
  <c r="F185"/>
  <c r="F179"/>
  <c r="F173"/>
  <c r="F164"/>
  <c r="F165"/>
  <c r="F166"/>
  <c r="F167"/>
  <c r="F168"/>
  <c r="F169"/>
  <c r="F170"/>
  <c r="F171"/>
  <c r="F172"/>
  <c r="F174"/>
  <c r="F175"/>
  <c r="F176"/>
  <c r="F177"/>
  <c r="F178"/>
  <c r="F180"/>
  <c r="F153"/>
  <c r="F154"/>
  <c r="F155"/>
  <c r="F156"/>
  <c r="F157"/>
  <c r="F159"/>
  <c r="F160"/>
  <c r="F161"/>
  <c r="F138"/>
  <c r="F132"/>
  <c r="F126"/>
  <c r="F120"/>
  <c r="F114"/>
  <c r="F108"/>
  <c r="F102"/>
  <c r="F97"/>
  <c r="F93"/>
  <c r="F89"/>
  <c r="F63"/>
  <c r="F57"/>
  <c r="F51"/>
  <c r="F45"/>
  <c r="F39"/>
  <c r="F33"/>
  <c r="F27"/>
  <c r="F22"/>
  <c r="F14"/>
  <c r="F15"/>
  <c r="F16"/>
  <c r="F17"/>
  <c r="F18"/>
  <c r="F19"/>
  <c r="F20"/>
  <c r="F21"/>
  <c r="F204" i="10"/>
  <c r="W204" s="1"/>
  <c r="F200"/>
  <c r="W200" s="1"/>
  <c r="F196"/>
  <c r="W196" s="1"/>
  <c r="F185"/>
  <c r="X185" s="1"/>
  <c r="F179"/>
  <c r="W179" s="1"/>
  <c r="F174"/>
  <c r="X174" s="1"/>
  <c r="F170"/>
  <c r="X170" s="1"/>
  <c r="F209"/>
  <c r="W209" s="1"/>
  <c r="F167"/>
  <c r="F168"/>
  <c r="X168" s="1"/>
  <c r="F166"/>
  <c r="W166" s="1"/>
  <c r="F155"/>
  <c r="X155" s="1"/>
  <c r="F149"/>
  <c r="X149" s="1"/>
  <c r="F144"/>
  <c r="X144" s="1"/>
  <c r="F138"/>
  <c r="W138" s="1"/>
  <c r="F139"/>
  <c r="F140"/>
  <c r="W140" s="1"/>
  <c r="F142"/>
  <c r="F143"/>
  <c r="F146"/>
  <c r="F147"/>
  <c r="F148"/>
  <c r="F150"/>
  <c r="F151"/>
  <c r="K151" s="1"/>
  <c r="F152"/>
  <c r="F153"/>
  <c r="K153" s="1"/>
  <c r="F154"/>
  <c r="F156"/>
  <c r="F157"/>
  <c r="F158"/>
  <c r="K158" s="1"/>
  <c r="F159"/>
  <c r="F160"/>
  <c r="K160" s="1"/>
  <c r="F133"/>
  <c r="X133" s="1"/>
  <c r="F127"/>
  <c r="X127" s="1"/>
  <c r="F121"/>
  <c r="W121" s="1"/>
  <c r="F116"/>
  <c r="W116" s="1"/>
  <c r="F112"/>
  <c r="K112" s="1"/>
  <c r="F110"/>
  <c r="W110" s="1"/>
  <c r="F71"/>
  <c r="X71" s="1"/>
  <c r="F73"/>
  <c r="W73" s="1"/>
  <c r="F100"/>
  <c r="W100" s="1"/>
  <c r="F94"/>
  <c r="W94" s="1"/>
  <c r="F88"/>
  <c r="W88" s="1"/>
  <c r="F83"/>
  <c r="W83" s="1"/>
  <c r="F77"/>
  <c r="W77" s="1"/>
  <c r="F62"/>
  <c r="X62" s="1"/>
  <c r="F58"/>
  <c r="X58" s="1"/>
  <c r="F56"/>
  <c r="X56" s="1"/>
  <c r="F47"/>
  <c r="K47" s="1"/>
  <c r="F43"/>
  <c r="W43" s="1"/>
  <c r="F41"/>
  <c r="W41" s="1"/>
  <c r="F31"/>
  <c r="W31" s="1"/>
  <c r="F20"/>
  <c r="W20" s="1"/>
  <c r="F25"/>
  <c r="W25" s="1"/>
  <c r="F16"/>
  <c r="W16" s="1"/>
  <c r="F13"/>
  <c r="W13" s="1"/>
  <c r="X95" i="5"/>
  <c r="F68"/>
  <c r="F69"/>
  <c r="F70"/>
  <c r="F71"/>
  <c r="X71" s="1"/>
  <c r="F72"/>
  <c r="F73"/>
  <c r="X73" s="1"/>
  <c r="F74"/>
  <c r="F75"/>
  <c r="F76"/>
  <c r="X76" s="1"/>
  <c r="F77"/>
  <c r="F78"/>
  <c r="F79"/>
  <c r="F31"/>
  <c r="F33"/>
  <c r="F34"/>
  <c r="F35"/>
  <c r="F37"/>
  <c r="F38"/>
  <c r="F39"/>
  <c r="F40"/>
  <c r="X34"/>
  <c r="X31"/>
  <c r="X33" s="1"/>
  <c r="Y31"/>
  <c r="Y33" s="1"/>
  <c r="F41"/>
  <c r="F42"/>
  <c r="F43"/>
  <c r="F44"/>
  <c r="F45"/>
  <c r="F46"/>
  <c r="F47"/>
  <c r="F48"/>
  <c r="F49"/>
  <c r="F50"/>
  <c r="F13"/>
  <c r="F14"/>
  <c r="F11"/>
  <c r="F12"/>
  <c r="F15"/>
  <c r="F16"/>
  <c r="F17"/>
  <c r="F18"/>
  <c r="F19"/>
  <c r="F20"/>
  <c r="F21"/>
  <c r="W13"/>
  <c r="X13"/>
  <c r="S13"/>
  <c r="Y13" s="1"/>
  <c r="O13"/>
  <c r="K13"/>
  <c r="F117" i="4"/>
  <c r="X117"/>
  <c r="F63"/>
  <c r="F65"/>
  <c r="F66"/>
  <c r="F67"/>
  <c r="F69"/>
  <c r="F70"/>
  <c r="F71"/>
  <c r="F72"/>
  <c r="F73"/>
  <c r="F75"/>
  <c r="F76"/>
  <c r="F77"/>
  <c r="F78"/>
  <c r="F79"/>
  <c r="F81"/>
  <c r="F82"/>
  <c r="F83"/>
  <c r="F84"/>
  <c r="F85"/>
  <c r="F87"/>
  <c r="F88"/>
  <c r="X88" s="1"/>
  <c r="F89"/>
  <c r="F90"/>
  <c r="F91"/>
  <c r="F93"/>
  <c r="F94"/>
  <c r="F95"/>
  <c r="F96"/>
  <c r="F97"/>
  <c r="F98"/>
  <c r="F99"/>
  <c r="X99" s="1"/>
  <c r="F100"/>
  <c r="F101"/>
  <c r="X101" s="1"/>
  <c r="F102"/>
  <c r="F103"/>
  <c r="F104"/>
  <c r="F105"/>
  <c r="F106"/>
  <c r="X63"/>
  <c r="X70"/>
  <c r="X76"/>
  <c r="X82"/>
  <c r="X94"/>
  <c r="X100"/>
  <c r="X103"/>
  <c r="X104"/>
  <c r="F12"/>
  <c r="X12" s="1"/>
  <c r="F14"/>
  <c r="F15"/>
  <c r="X15" s="1"/>
  <c r="F16"/>
  <c r="F18"/>
  <c r="F19"/>
  <c r="F20"/>
  <c r="F21"/>
  <c r="F23"/>
  <c r="F24"/>
  <c r="F25"/>
  <c r="F26"/>
  <c r="F27"/>
  <c r="F29"/>
  <c r="F30"/>
  <c r="F31"/>
  <c r="F32"/>
  <c r="F33"/>
  <c r="F35"/>
  <c r="F36"/>
  <c r="F37"/>
  <c r="F38"/>
  <c r="F39"/>
  <c r="F41"/>
  <c r="F42"/>
  <c r="F43"/>
  <c r="F44"/>
  <c r="F45"/>
  <c r="F46"/>
  <c r="F47"/>
  <c r="F48"/>
  <c r="F49"/>
  <c r="F50"/>
  <c r="F51"/>
  <c r="W12"/>
  <c r="X19"/>
  <c r="X24"/>
  <c r="X36"/>
  <c r="X47"/>
  <c r="X51"/>
  <c r="S12"/>
  <c r="F52"/>
  <c r="F53"/>
  <c r="F110" i="3"/>
  <c r="F111"/>
  <c r="F112"/>
  <c r="F113"/>
  <c r="F114"/>
  <c r="F116"/>
  <c r="F117"/>
  <c r="F118"/>
  <c r="F119"/>
  <c r="F120"/>
  <c r="F55"/>
  <c r="F56"/>
  <c r="F57"/>
  <c r="F60"/>
  <c r="F61"/>
  <c r="F62"/>
  <c r="F63"/>
  <c r="F65"/>
  <c r="F66"/>
  <c r="F67"/>
  <c r="F68"/>
  <c r="F69"/>
  <c r="F71"/>
  <c r="F72"/>
  <c r="F73"/>
  <c r="F74"/>
  <c r="F75"/>
  <c r="F77"/>
  <c r="F78"/>
  <c r="F79"/>
  <c r="F80"/>
  <c r="F81"/>
  <c r="F83"/>
  <c r="F84"/>
  <c r="F85"/>
  <c r="F86"/>
  <c r="F87"/>
  <c r="F88"/>
  <c r="F89"/>
  <c r="F90"/>
  <c r="F91"/>
  <c r="F92"/>
  <c r="F93"/>
  <c r="F94"/>
  <c r="F95"/>
  <c r="F96"/>
  <c r="F15"/>
  <c r="F16"/>
  <c r="F17"/>
  <c r="F19"/>
  <c r="F20"/>
  <c r="F21"/>
  <c r="F22"/>
  <c r="F24"/>
  <c r="F25"/>
  <c r="F26"/>
  <c r="F27"/>
  <c r="F28"/>
  <c r="F29"/>
  <c r="F30"/>
  <c r="F31"/>
  <c r="F32"/>
  <c r="X32" s="1"/>
  <c r="F33"/>
  <c r="X21"/>
  <c r="F35"/>
  <c r="F36"/>
  <c r="F37"/>
  <c r="F38"/>
  <c r="F39"/>
  <c r="F40"/>
  <c r="F41"/>
  <c r="S13"/>
  <c r="F386" i="9"/>
  <c r="F387"/>
  <c r="F388"/>
  <c r="F389"/>
  <c r="F390"/>
  <c r="F391"/>
  <c r="F392"/>
  <c r="F383"/>
  <c r="F337"/>
  <c r="F338"/>
  <c r="F340"/>
  <c r="F341"/>
  <c r="F343"/>
  <c r="F344"/>
  <c r="F345"/>
  <c r="F346"/>
  <c r="F348"/>
  <c r="F349"/>
  <c r="F350"/>
  <c r="F351"/>
  <c r="F352"/>
  <c r="F354"/>
  <c r="F355"/>
  <c r="F356"/>
  <c r="F357"/>
  <c r="F358"/>
  <c r="F360"/>
  <c r="F361"/>
  <c r="F362"/>
  <c r="F363"/>
  <c r="F364"/>
  <c r="F365"/>
  <c r="F366"/>
  <c r="F367"/>
  <c r="F368"/>
  <c r="F369"/>
  <c r="F370"/>
  <c r="F371"/>
  <c r="F372"/>
  <c r="F373"/>
  <c r="X364"/>
  <c r="F287"/>
  <c r="F289"/>
  <c r="F291"/>
  <c r="X291" s="1"/>
  <c r="F293"/>
  <c r="F297"/>
  <c r="X297" s="1"/>
  <c r="F299"/>
  <c r="F300"/>
  <c r="F301"/>
  <c r="F303"/>
  <c r="F304"/>
  <c r="X304" s="1"/>
  <c r="F305"/>
  <c r="F306"/>
  <c r="F308"/>
  <c r="F309"/>
  <c r="F310"/>
  <c r="F311"/>
  <c r="F312"/>
  <c r="F314"/>
  <c r="F315"/>
  <c r="F316"/>
  <c r="F317"/>
  <c r="F318"/>
  <c r="F319"/>
  <c r="F320"/>
  <c r="F321"/>
  <c r="F322"/>
  <c r="F323"/>
  <c r="F324"/>
  <c r="F325"/>
  <c r="F326"/>
  <c r="F327"/>
  <c r="X318"/>
  <c r="X293"/>
  <c r="F213"/>
  <c r="X213" s="1"/>
  <c r="F215"/>
  <c r="F216"/>
  <c r="F217"/>
  <c r="F219"/>
  <c r="F220"/>
  <c r="X220" s="1"/>
  <c r="F221"/>
  <c r="F223"/>
  <c r="F224"/>
  <c r="F225"/>
  <c r="F226"/>
  <c r="F228"/>
  <c r="F229"/>
  <c r="F230"/>
  <c r="F231"/>
  <c r="F232"/>
  <c r="F234"/>
  <c r="F235"/>
  <c r="F236"/>
  <c r="F237"/>
  <c r="F238"/>
  <c r="F240"/>
  <c r="F241"/>
  <c r="F242"/>
  <c r="F243"/>
  <c r="F244"/>
  <c r="F246"/>
  <c r="F247"/>
  <c r="F248"/>
  <c r="F249"/>
  <c r="F250"/>
  <c r="F252"/>
  <c r="F253"/>
  <c r="F254"/>
  <c r="F255"/>
  <c r="F256"/>
  <c r="F258"/>
  <c r="F259"/>
  <c r="F260"/>
  <c r="F261"/>
  <c r="F262"/>
  <c r="F264"/>
  <c r="F265"/>
  <c r="F266"/>
  <c r="F267"/>
  <c r="F268"/>
  <c r="X268" s="1"/>
  <c r="F269"/>
  <c r="F270"/>
  <c r="F271"/>
  <c r="F272"/>
  <c r="F273"/>
  <c r="F274"/>
  <c r="F275"/>
  <c r="F276"/>
  <c r="X224"/>
  <c r="F163"/>
  <c r="X163" s="1"/>
  <c r="F181"/>
  <c r="F182"/>
  <c r="F183"/>
  <c r="F184"/>
  <c r="F186"/>
  <c r="F187"/>
  <c r="F188"/>
  <c r="F189"/>
  <c r="F190"/>
  <c r="F192"/>
  <c r="F193"/>
  <c r="F194"/>
  <c r="F195"/>
  <c r="F196"/>
  <c r="F197"/>
  <c r="F198"/>
  <c r="F199"/>
  <c r="F200"/>
  <c r="F201"/>
  <c r="F202"/>
  <c r="F203"/>
  <c r="F204"/>
  <c r="F205"/>
  <c r="X170"/>
  <c r="F88"/>
  <c r="F90"/>
  <c r="F91"/>
  <c r="F92"/>
  <c r="F94"/>
  <c r="F95"/>
  <c r="F96"/>
  <c r="F98"/>
  <c r="F99"/>
  <c r="F100"/>
  <c r="F101"/>
  <c r="F103"/>
  <c r="F104"/>
  <c r="F105"/>
  <c r="F106"/>
  <c r="F107"/>
  <c r="F109"/>
  <c r="F110"/>
  <c r="F111"/>
  <c r="F112"/>
  <c r="F113"/>
  <c r="F115"/>
  <c r="F116"/>
  <c r="F117"/>
  <c r="F118"/>
  <c r="F119"/>
  <c r="F121"/>
  <c r="F122"/>
  <c r="F123"/>
  <c r="F124"/>
  <c r="F125"/>
  <c r="F127"/>
  <c r="F128"/>
  <c r="F129"/>
  <c r="F130"/>
  <c r="F131"/>
  <c r="F133"/>
  <c r="F134"/>
  <c r="F135"/>
  <c r="F136"/>
  <c r="F137"/>
  <c r="F139"/>
  <c r="F140"/>
  <c r="F141"/>
  <c r="F142"/>
  <c r="F143"/>
  <c r="F144"/>
  <c r="F145"/>
  <c r="F146"/>
  <c r="F147"/>
  <c r="F148"/>
  <c r="F149"/>
  <c r="F150"/>
  <c r="F151"/>
  <c r="F152"/>
  <c r="X99"/>
  <c r="X88"/>
  <c r="F13"/>
  <c r="X13" s="1"/>
  <c r="F23"/>
  <c r="F24"/>
  <c r="F25"/>
  <c r="F26"/>
  <c r="F28"/>
  <c r="F29"/>
  <c r="F30"/>
  <c r="F31"/>
  <c r="F32"/>
  <c r="F34"/>
  <c r="F35"/>
  <c r="F36"/>
  <c r="F37"/>
  <c r="F38"/>
  <c r="F40"/>
  <c r="F41"/>
  <c r="F42"/>
  <c r="F43"/>
  <c r="F44"/>
  <c r="F46"/>
  <c r="F47"/>
  <c r="F48"/>
  <c r="F49"/>
  <c r="F50"/>
  <c r="F52"/>
  <c r="F53"/>
  <c r="F54"/>
  <c r="F55"/>
  <c r="F56"/>
  <c r="F58"/>
  <c r="F59"/>
  <c r="F60"/>
  <c r="F61"/>
  <c r="F62"/>
  <c r="F64"/>
  <c r="F65"/>
  <c r="F66"/>
  <c r="F67"/>
  <c r="F68"/>
  <c r="F69"/>
  <c r="F70"/>
  <c r="F71"/>
  <c r="F72"/>
  <c r="F73"/>
  <c r="F74"/>
  <c r="F75"/>
  <c r="F76"/>
  <c r="S13"/>
  <c r="F195" i="10"/>
  <c r="W195" s="1"/>
  <c r="F198"/>
  <c r="F199"/>
  <c r="X199" s="1"/>
  <c r="F201"/>
  <c r="F202"/>
  <c r="S202" s="1"/>
  <c r="F203"/>
  <c r="X203" s="1"/>
  <c r="F205"/>
  <c r="F206"/>
  <c r="O206" s="1"/>
  <c r="F207"/>
  <c r="K207" s="1"/>
  <c r="F208"/>
  <c r="W208" s="1"/>
  <c r="F210"/>
  <c r="F211"/>
  <c r="O211" s="1"/>
  <c r="F212"/>
  <c r="K212" s="1"/>
  <c r="F213"/>
  <c r="O213" s="1"/>
  <c r="F214"/>
  <c r="S214" s="1"/>
  <c r="F169"/>
  <c r="F172"/>
  <c r="S172" s="1"/>
  <c r="F173"/>
  <c r="F176"/>
  <c r="F177"/>
  <c r="F178"/>
  <c r="F181"/>
  <c r="F182"/>
  <c r="F183"/>
  <c r="F184"/>
  <c r="F186"/>
  <c r="F187"/>
  <c r="F188"/>
  <c r="F189"/>
  <c r="F190"/>
  <c r="F191"/>
  <c r="F165"/>
  <c r="S165" s="1"/>
  <c r="F111"/>
  <c r="F113"/>
  <c r="F114"/>
  <c r="F115"/>
  <c r="F117"/>
  <c r="F118"/>
  <c r="F119"/>
  <c r="F120"/>
  <c r="F123"/>
  <c r="F124"/>
  <c r="F125"/>
  <c r="F126"/>
  <c r="F128"/>
  <c r="F129"/>
  <c r="F130"/>
  <c r="F131"/>
  <c r="F132"/>
  <c r="F78"/>
  <c r="F79"/>
  <c r="W79" s="1"/>
  <c r="F81"/>
  <c r="F82"/>
  <c r="F84"/>
  <c r="F85"/>
  <c r="F86"/>
  <c r="F87"/>
  <c r="F89"/>
  <c r="F90"/>
  <c r="F91"/>
  <c r="F92"/>
  <c r="F93"/>
  <c r="F96"/>
  <c r="F97"/>
  <c r="F98"/>
  <c r="F99"/>
  <c r="F101"/>
  <c r="F102"/>
  <c r="F103"/>
  <c r="F104"/>
  <c r="F105"/>
  <c r="F57"/>
  <c r="F60"/>
  <c r="F61"/>
  <c r="F64"/>
  <c r="F65"/>
  <c r="F66"/>
  <c r="F42"/>
  <c r="X42" s="1"/>
  <c r="F45"/>
  <c r="F46"/>
  <c r="F49"/>
  <c r="F50"/>
  <c r="K50" s="1"/>
  <c r="F51"/>
  <c r="F12"/>
  <c r="K12" s="1"/>
  <c r="F14"/>
  <c r="F15"/>
  <c r="F18"/>
  <c r="O18" s="1"/>
  <c r="F19"/>
  <c r="O19" s="1"/>
  <c r="F22"/>
  <c r="O22" s="1"/>
  <c r="F23"/>
  <c r="F24"/>
  <c r="O24" s="1"/>
  <c r="F27"/>
  <c r="O27" s="1"/>
  <c r="F28"/>
  <c r="F29"/>
  <c r="O29" s="1"/>
  <c r="F30"/>
  <c r="F33"/>
  <c r="F34"/>
  <c r="O34" s="1"/>
  <c r="F35"/>
  <c r="F36"/>
  <c r="O36" s="1"/>
  <c r="F106" i="3"/>
  <c r="F221" i="10"/>
  <c r="F219"/>
  <c r="K219" s="1"/>
  <c r="W52" i="4" l="1"/>
  <c r="S52"/>
  <c r="O52"/>
  <c r="K52"/>
  <c r="W51"/>
  <c r="S51"/>
  <c r="O51"/>
  <c r="K51"/>
  <c r="W49"/>
  <c r="S49"/>
  <c r="O49"/>
  <c r="K49"/>
  <c r="W47"/>
  <c r="S47"/>
  <c r="O47"/>
  <c r="K47"/>
  <c r="W45"/>
  <c r="S45"/>
  <c r="O45"/>
  <c r="K45"/>
  <c r="X43"/>
  <c r="W43"/>
  <c r="S43"/>
  <c r="O43"/>
  <c r="K43"/>
  <c r="W41"/>
  <c r="S41"/>
  <c r="O41"/>
  <c r="K41"/>
  <c r="W38"/>
  <c r="S38"/>
  <c r="O38"/>
  <c r="K38"/>
  <c r="X38"/>
  <c r="W36"/>
  <c r="S36"/>
  <c r="O36"/>
  <c r="K36"/>
  <c r="X33"/>
  <c r="W33"/>
  <c r="S33"/>
  <c r="O33"/>
  <c r="K33"/>
  <c r="X31"/>
  <c r="W31"/>
  <c r="S31"/>
  <c r="Y31" s="1"/>
  <c r="O31"/>
  <c r="K31"/>
  <c r="W29"/>
  <c r="S29"/>
  <c r="O29"/>
  <c r="K29"/>
  <c r="W26"/>
  <c r="S26"/>
  <c r="Y26" s="1"/>
  <c r="O26"/>
  <c r="K26"/>
  <c r="X26"/>
  <c r="W24"/>
  <c r="S24"/>
  <c r="O24"/>
  <c r="K24"/>
  <c r="X21"/>
  <c r="W21"/>
  <c r="S21"/>
  <c r="Y21" s="1"/>
  <c r="O21"/>
  <c r="K21"/>
  <c r="W19"/>
  <c r="S19"/>
  <c r="O19"/>
  <c r="K19"/>
  <c r="W16"/>
  <c r="S16"/>
  <c r="Y16" s="1"/>
  <c r="O16"/>
  <c r="K16"/>
  <c r="X16"/>
  <c r="W106"/>
  <c r="S106"/>
  <c r="O106"/>
  <c r="K106"/>
  <c r="W104"/>
  <c r="S104"/>
  <c r="O104"/>
  <c r="K104"/>
  <c r="W102"/>
  <c r="S102"/>
  <c r="O102"/>
  <c r="K102"/>
  <c r="W100"/>
  <c r="S100"/>
  <c r="O100"/>
  <c r="K100"/>
  <c r="W98"/>
  <c r="S98"/>
  <c r="O98"/>
  <c r="K98"/>
  <c r="X96"/>
  <c r="W96"/>
  <c r="S96"/>
  <c r="Y96" s="1"/>
  <c r="O96"/>
  <c r="K96"/>
  <c r="W94"/>
  <c r="S94"/>
  <c r="Y94" s="1"/>
  <c r="O94"/>
  <c r="K94"/>
  <c r="W91"/>
  <c r="S91"/>
  <c r="Y91" s="1"/>
  <c r="O91"/>
  <c r="K91"/>
  <c r="X91"/>
  <c r="W89"/>
  <c r="S89"/>
  <c r="O89"/>
  <c r="K89"/>
  <c r="X89"/>
  <c r="W87"/>
  <c r="S87"/>
  <c r="O87"/>
  <c r="K87"/>
  <c r="X84"/>
  <c r="W84"/>
  <c r="S84"/>
  <c r="O84"/>
  <c r="K84"/>
  <c r="W82"/>
  <c r="S82"/>
  <c r="O82"/>
  <c r="K82"/>
  <c r="W79"/>
  <c r="S79"/>
  <c r="O79"/>
  <c r="K79"/>
  <c r="X79"/>
  <c r="W77"/>
  <c r="S77"/>
  <c r="Y77" s="1"/>
  <c r="O77"/>
  <c r="K77"/>
  <c r="X77"/>
  <c r="W75"/>
  <c r="S75"/>
  <c r="O75"/>
  <c r="K75"/>
  <c r="X72"/>
  <c r="W72"/>
  <c r="S72"/>
  <c r="Y72" s="1"/>
  <c r="O72"/>
  <c r="K72"/>
  <c r="W70"/>
  <c r="S70"/>
  <c r="Y70" s="1"/>
  <c r="O70"/>
  <c r="K70"/>
  <c r="W67"/>
  <c r="S67"/>
  <c r="Y67" s="1"/>
  <c r="O67"/>
  <c r="K67"/>
  <c r="X67"/>
  <c r="W65"/>
  <c r="S65"/>
  <c r="O65"/>
  <c r="K65"/>
  <c r="W117"/>
  <c r="S117"/>
  <c r="O117"/>
  <c r="K117"/>
  <c r="X17"/>
  <c r="X18" s="1"/>
  <c r="W17"/>
  <c r="S17"/>
  <c r="Y17" s="1"/>
  <c r="Y18" s="1"/>
  <c r="O17"/>
  <c r="K17"/>
  <c r="W28"/>
  <c r="S28"/>
  <c r="Y28" s="1"/>
  <c r="O28"/>
  <c r="K28"/>
  <c r="X28"/>
  <c r="W40"/>
  <c r="S40"/>
  <c r="O40"/>
  <c r="K40"/>
  <c r="X40"/>
  <c r="W61"/>
  <c r="S61"/>
  <c r="O61"/>
  <c r="K61"/>
  <c r="W58"/>
  <c r="S58"/>
  <c r="O58"/>
  <c r="K58"/>
  <c r="W56"/>
  <c r="S56"/>
  <c r="O56"/>
  <c r="K56"/>
  <c r="W54"/>
  <c r="S54"/>
  <c r="O54"/>
  <c r="K54"/>
  <c r="X68"/>
  <c r="W68"/>
  <c r="S68"/>
  <c r="O68"/>
  <c r="K68"/>
  <c r="X80"/>
  <c r="W80"/>
  <c r="S80"/>
  <c r="Y80" s="1"/>
  <c r="O80"/>
  <c r="K80"/>
  <c r="X92"/>
  <c r="W92"/>
  <c r="S92"/>
  <c r="O92"/>
  <c r="K92"/>
  <c r="W53"/>
  <c r="S53"/>
  <c r="O53"/>
  <c r="K53"/>
  <c r="W50"/>
  <c r="S50"/>
  <c r="O50"/>
  <c r="K50"/>
  <c r="W48"/>
  <c r="S48"/>
  <c r="O48"/>
  <c r="K48"/>
  <c r="W46"/>
  <c r="S46"/>
  <c r="O46"/>
  <c r="K46"/>
  <c r="W44"/>
  <c r="S44"/>
  <c r="O44"/>
  <c r="K44"/>
  <c r="X44"/>
  <c r="X45" s="1"/>
  <c r="W42"/>
  <c r="S42"/>
  <c r="O42"/>
  <c r="K42"/>
  <c r="X39"/>
  <c r="W39"/>
  <c r="S39"/>
  <c r="O39"/>
  <c r="K39"/>
  <c r="X37"/>
  <c r="W37"/>
  <c r="S37"/>
  <c r="O37"/>
  <c r="K37"/>
  <c r="W35"/>
  <c r="S35"/>
  <c r="O35"/>
  <c r="K35"/>
  <c r="W32"/>
  <c r="S32"/>
  <c r="O32"/>
  <c r="K32"/>
  <c r="X32"/>
  <c r="W30"/>
  <c r="S30"/>
  <c r="O30"/>
  <c r="K30"/>
  <c r="X27"/>
  <c r="W27"/>
  <c r="S27"/>
  <c r="O27"/>
  <c r="K27"/>
  <c r="X25"/>
  <c r="W25"/>
  <c r="S25"/>
  <c r="O25"/>
  <c r="K25"/>
  <c r="W23"/>
  <c r="S23"/>
  <c r="O23"/>
  <c r="K23"/>
  <c r="X20"/>
  <c r="W20"/>
  <c r="S20"/>
  <c r="O20"/>
  <c r="K20"/>
  <c r="W18"/>
  <c r="S18"/>
  <c r="O18"/>
  <c r="K18"/>
  <c r="W105"/>
  <c r="S105"/>
  <c r="O105"/>
  <c r="K105"/>
  <c r="W103"/>
  <c r="S103"/>
  <c r="O103"/>
  <c r="K103"/>
  <c r="W101"/>
  <c r="S101"/>
  <c r="O101"/>
  <c r="K101"/>
  <c r="W99"/>
  <c r="S99"/>
  <c r="O99"/>
  <c r="K99"/>
  <c r="X97"/>
  <c r="W97"/>
  <c r="S97"/>
  <c r="Y97" s="1"/>
  <c r="O97"/>
  <c r="K97"/>
  <c r="X95"/>
  <c r="W95"/>
  <c r="S95"/>
  <c r="O95"/>
  <c r="K95"/>
  <c r="W93"/>
  <c r="S93"/>
  <c r="O93"/>
  <c r="K93"/>
  <c r="X90"/>
  <c r="W90"/>
  <c r="S90"/>
  <c r="Y90" s="1"/>
  <c r="O90"/>
  <c r="K90"/>
  <c r="W88"/>
  <c r="S88"/>
  <c r="Y88" s="1"/>
  <c r="O88"/>
  <c r="K88"/>
  <c r="W85"/>
  <c r="S85"/>
  <c r="Y85" s="1"/>
  <c r="O85"/>
  <c r="K85"/>
  <c r="X85"/>
  <c r="X87" s="1"/>
  <c r="W83"/>
  <c r="S83"/>
  <c r="O83"/>
  <c r="K83"/>
  <c r="X83"/>
  <c r="W81"/>
  <c r="S81"/>
  <c r="O81"/>
  <c r="K81"/>
  <c r="X78"/>
  <c r="W78"/>
  <c r="S78"/>
  <c r="O78"/>
  <c r="K78"/>
  <c r="W76"/>
  <c r="S76"/>
  <c r="O76"/>
  <c r="K76"/>
  <c r="W73"/>
  <c r="S73"/>
  <c r="O73"/>
  <c r="K73"/>
  <c r="X73"/>
  <c r="W71"/>
  <c r="S71"/>
  <c r="O71"/>
  <c r="K71"/>
  <c r="X71"/>
  <c r="W69"/>
  <c r="S69"/>
  <c r="O69"/>
  <c r="K69"/>
  <c r="W66"/>
  <c r="S66"/>
  <c r="O66"/>
  <c r="K66"/>
  <c r="W63"/>
  <c r="S63"/>
  <c r="O63"/>
  <c r="K63"/>
  <c r="O13"/>
  <c r="W13"/>
  <c r="Y13" s="1"/>
  <c r="K13"/>
  <c r="X13"/>
  <c r="X22"/>
  <c r="X23" s="1"/>
  <c r="W22"/>
  <c r="S22"/>
  <c r="O22"/>
  <c r="K22"/>
  <c r="W34"/>
  <c r="S34"/>
  <c r="O34"/>
  <c r="K34"/>
  <c r="X34"/>
  <c r="X35" s="1"/>
  <c r="W62"/>
  <c r="S62"/>
  <c r="O62"/>
  <c r="K62"/>
  <c r="W60"/>
  <c r="S60"/>
  <c r="O60"/>
  <c r="K60"/>
  <c r="W57"/>
  <c r="S57"/>
  <c r="O57"/>
  <c r="K57"/>
  <c r="W55"/>
  <c r="S55"/>
  <c r="O55"/>
  <c r="K55"/>
  <c r="X64"/>
  <c r="X65" s="1"/>
  <c r="W64"/>
  <c r="S64"/>
  <c r="O64"/>
  <c r="K64"/>
  <c r="X74"/>
  <c r="W74"/>
  <c r="S74"/>
  <c r="O74"/>
  <c r="K74"/>
  <c r="X86"/>
  <c r="W86"/>
  <c r="S86"/>
  <c r="Y86" s="1"/>
  <c r="O86"/>
  <c r="K86"/>
  <c r="W40" i="3"/>
  <c r="S40"/>
  <c r="O40"/>
  <c r="K40"/>
  <c r="W38"/>
  <c r="S38"/>
  <c r="O38"/>
  <c r="K38"/>
  <c r="W36"/>
  <c r="S36"/>
  <c r="O36"/>
  <c r="K36"/>
  <c r="W32"/>
  <c r="S32"/>
  <c r="O32"/>
  <c r="K32"/>
  <c r="X30"/>
  <c r="W30"/>
  <c r="S30"/>
  <c r="O30"/>
  <c r="K30"/>
  <c r="W28"/>
  <c r="S28"/>
  <c r="O28"/>
  <c r="K28"/>
  <c r="X26"/>
  <c r="X52" s="1"/>
  <c r="W26"/>
  <c r="S26"/>
  <c r="O26"/>
  <c r="K26"/>
  <c r="W24"/>
  <c r="S24"/>
  <c r="O24"/>
  <c r="K24"/>
  <c r="S21"/>
  <c r="O21"/>
  <c r="K21"/>
  <c r="W21"/>
  <c r="S19"/>
  <c r="O19"/>
  <c r="K19"/>
  <c r="W19"/>
  <c r="W16"/>
  <c r="S16"/>
  <c r="O16"/>
  <c r="K16"/>
  <c r="W95"/>
  <c r="S95"/>
  <c r="O95"/>
  <c r="K95"/>
  <c r="W93"/>
  <c r="S93"/>
  <c r="O93"/>
  <c r="K93"/>
  <c r="W91"/>
  <c r="S91"/>
  <c r="O91"/>
  <c r="K91"/>
  <c r="W89"/>
  <c r="S89"/>
  <c r="O89"/>
  <c r="K89"/>
  <c r="W87"/>
  <c r="S87"/>
  <c r="O87"/>
  <c r="K87"/>
  <c r="W85"/>
  <c r="S85"/>
  <c r="O85"/>
  <c r="K85"/>
  <c r="W83"/>
  <c r="S83"/>
  <c r="O83"/>
  <c r="K83"/>
  <c r="S80"/>
  <c r="O80"/>
  <c r="W80"/>
  <c r="S78"/>
  <c r="O78"/>
  <c r="K78"/>
  <c r="W78"/>
  <c r="W75"/>
  <c r="Y75" s="1"/>
  <c r="S75"/>
  <c r="O75"/>
  <c r="K75"/>
  <c r="W73"/>
  <c r="Y73" s="1"/>
  <c r="Y98" s="1"/>
  <c r="S73"/>
  <c r="O73"/>
  <c r="K73"/>
  <c r="W71"/>
  <c r="S71"/>
  <c r="O71"/>
  <c r="K71"/>
  <c r="S68"/>
  <c r="O68"/>
  <c r="K68"/>
  <c r="W68"/>
  <c r="Y68" s="1"/>
  <c r="S66"/>
  <c r="O66"/>
  <c r="K66"/>
  <c r="W66"/>
  <c r="Y66" s="1"/>
  <c r="W63"/>
  <c r="Y63" s="1"/>
  <c r="S63"/>
  <c r="O63"/>
  <c r="K63"/>
  <c r="W61"/>
  <c r="Y61" s="1"/>
  <c r="S61"/>
  <c r="O61"/>
  <c r="K61"/>
  <c r="W57"/>
  <c r="Y57" s="1"/>
  <c r="S57"/>
  <c r="O57"/>
  <c r="K57"/>
  <c r="W55"/>
  <c r="S55"/>
  <c r="O55"/>
  <c r="K55"/>
  <c r="W119"/>
  <c r="S119"/>
  <c r="O119"/>
  <c r="K119"/>
  <c r="W117"/>
  <c r="S117"/>
  <c r="O117"/>
  <c r="K117"/>
  <c r="S114"/>
  <c r="O114"/>
  <c r="K114"/>
  <c r="W114"/>
  <c r="S112"/>
  <c r="O112"/>
  <c r="K112"/>
  <c r="W112"/>
  <c r="S110"/>
  <c r="O110"/>
  <c r="K110"/>
  <c r="W110"/>
  <c r="W14"/>
  <c r="O14"/>
  <c r="S14"/>
  <c r="Y14" s="1"/>
  <c r="K14"/>
  <c r="X14"/>
  <c r="X23"/>
  <c r="S23"/>
  <c r="O23"/>
  <c r="K23"/>
  <c r="W23"/>
  <c r="W53"/>
  <c r="Y53" s="1"/>
  <c r="S53"/>
  <c r="O53"/>
  <c r="K53"/>
  <c r="W51"/>
  <c r="S51"/>
  <c r="O51"/>
  <c r="K51"/>
  <c r="W48"/>
  <c r="S48"/>
  <c r="O48"/>
  <c r="K48"/>
  <c r="W46"/>
  <c r="S46"/>
  <c r="O46"/>
  <c r="K46"/>
  <c r="W44"/>
  <c r="S44"/>
  <c r="O44"/>
  <c r="K44"/>
  <c r="W42"/>
  <c r="S42"/>
  <c r="O42"/>
  <c r="K42"/>
  <c r="S54"/>
  <c r="O54"/>
  <c r="K54"/>
  <c r="W54"/>
  <c r="Y54" s="1"/>
  <c r="S70"/>
  <c r="O70"/>
  <c r="K70"/>
  <c r="W70"/>
  <c r="Y70" s="1"/>
  <c r="S107"/>
  <c r="O107"/>
  <c r="K107"/>
  <c r="W107"/>
  <c r="W104"/>
  <c r="S104"/>
  <c r="O104"/>
  <c r="K104"/>
  <c r="W101"/>
  <c r="S101"/>
  <c r="O101"/>
  <c r="K101"/>
  <c r="W99"/>
  <c r="S99"/>
  <c r="O99"/>
  <c r="K99"/>
  <c r="W97"/>
  <c r="S97"/>
  <c r="O97"/>
  <c r="K97"/>
  <c r="W106"/>
  <c r="S106"/>
  <c r="O106"/>
  <c r="K106"/>
  <c r="X41"/>
  <c r="S41"/>
  <c r="O41"/>
  <c r="K41"/>
  <c r="W41"/>
  <c r="S39"/>
  <c r="O39"/>
  <c r="K39"/>
  <c r="W39"/>
  <c r="X37"/>
  <c r="S37"/>
  <c r="O37"/>
  <c r="K37"/>
  <c r="W37"/>
  <c r="S35"/>
  <c r="O35"/>
  <c r="K35"/>
  <c r="W35"/>
  <c r="S33"/>
  <c r="O33"/>
  <c r="K33"/>
  <c r="W33"/>
  <c r="S31"/>
  <c r="O31"/>
  <c r="K31"/>
  <c r="W31"/>
  <c r="S29"/>
  <c r="O29"/>
  <c r="K29"/>
  <c r="W29"/>
  <c r="S27"/>
  <c r="O27"/>
  <c r="K27"/>
  <c r="W27"/>
  <c r="S25"/>
  <c r="O25"/>
  <c r="K25"/>
  <c r="W25"/>
  <c r="W22"/>
  <c r="S22"/>
  <c r="O22"/>
  <c r="K22"/>
  <c r="W20"/>
  <c r="Y20" s="1"/>
  <c r="S20"/>
  <c r="O20"/>
  <c r="K20"/>
  <c r="X17"/>
  <c r="S17"/>
  <c r="O17"/>
  <c r="K17"/>
  <c r="W17"/>
  <c r="S15"/>
  <c r="O15"/>
  <c r="K15"/>
  <c r="W15"/>
  <c r="S96"/>
  <c r="O96"/>
  <c r="K96"/>
  <c r="W96"/>
  <c r="S94"/>
  <c r="O94"/>
  <c r="K94"/>
  <c r="W94"/>
  <c r="S92"/>
  <c r="O92"/>
  <c r="K92"/>
  <c r="W92"/>
  <c r="S90"/>
  <c r="O90"/>
  <c r="K90"/>
  <c r="W90"/>
  <c r="S88"/>
  <c r="O88"/>
  <c r="K88"/>
  <c r="W88"/>
  <c r="S86"/>
  <c r="O86"/>
  <c r="K86"/>
  <c r="W86"/>
  <c r="S84"/>
  <c r="O84"/>
  <c r="K84"/>
  <c r="W84"/>
  <c r="W81"/>
  <c r="S81"/>
  <c r="O81"/>
  <c r="W79"/>
  <c r="S79"/>
  <c r="O79"/>
  <c r="W77"/>
  <c r="S77"/>
  <c r="O77"/>
  <c r="K77"/>
  <c r="S74"/>
  <c r="O74"/>
  <c r="K74"/>
  <c r="W74"/>
  <c r="Y74" s="1"/>
  <c r="Y99" s="1"/>
  <c r="S72"/>
  <c r="O72"/>
  <c r="K72"/>
  <c r="W72"/>
  <c r="Y72" s="1"/>
  <c r="W69"/>
  <c r="Y69" s="1"/>
  <c r="Y71" s="1"/>
  <c r="S69"/>
  <c r="O69"/>
  <c r="K69"/>
  <c r="W67"/>
  <c r="Y67" s="1"/>
  <c r="S67"/>
  <c r="O67"/>
  <c r="K67"/>
  <c r="W65"/>
  <c r="S65"/>
  <c r="O65"/>
  <c r="K65"/>
  <c r="S62"/>
  <c r="O62"/>
  <c r="K62"/>
  <c r="W62"/>
  <c r="Y62" s="1"/>
  <c r="S60"/>
  <c r="O60"/>
  <c r="K60"/>
  <c r="W60"/>
  <c r="S56"/>
  <c r="O56"/>
  <c r="K56"/>
  <c r="W56"/>
  <c r="Y56" s="1"/>
  <c r="S120"/>
  <c r="O120"/>
  <c r="K120"/>
  <c r="W120"/>
  <c r="S118"/>
  <c r="O118"/>
  <c r="K118"/>
  <c r="W118"/>
  <c r="S116"/>
  <c r="O116"/>
  <c r="K116"/>
  <c r="W116"/>
  <c r="W113"/>
  <c r="S113"/>
  <c r="O113"/>
  <c r="K113"/>
  <c r="W111"/>
  <c r="S111"/>
  <c r="O111"/>
  <c r="K111"/>
  <c r="X18"/>
  <c r="W18"/>
  <c r="S18"/>
  <c r="O18"/>
  <c r="K18"/>
  <c r="X34"/>
  <c r="W34"/>
  <c r="S34"/>
  <c r="O34"/>
  <c r="K34"/>
  <c r="S52"/>
  <c r="O52"/>
  <c r="K52"/>
  <c r="W52"/>
  <c r="S49"/>
  <c r="O49"/>
  <c r="K49"/>
  <c r="W49"/>
  <c r="S47"/>
  <c r="O47"/>
  <c r="K47"/>
  <c r="W47"/>
  <c r="S45"/>
  <c r="O45"/>
  <c r="K45"/>
  <c r="W45"/>
  <c r="X43"/>
  <c r="S43"/>
  <c r="O43"/>
  <c r="K43"/>
  <c r="W43"/>
  <c r="S58"/>
  <c r="O58"/>
  <c r="K58"/>
  <c r="W58"/>
  <c r="Y58" s="1"/>
  <c r="S64"/>
  <c r="O64"/>
  <c r="K64"/>
  <c r="W64"/>
  <c r="Y64" s="1"/>
  <c r="S76"/>
  <c r="O76"/>
  <c r="K76"/>
  <c r="W76"/>
  <c r="Y76" s="1"/>
  <c r="S105"/>
  <c r="O105"/>
  <c r="K105"/>
  <c r="W105"/>
  <c r="S103"/>
  <c r="O103"/>
  <c r="K103"/>
  <c r="W103"/>
  <c r="S100"/>
  <c r="O100"/>
  <c r="K100"/>
  <c r="W100"/>
  <c r="S98"/>
  <c r="O98"/>
  <c r="K98"/>
  <c r="W98"/>
  <c r="X28"/>
  <c r="W372" i="9"/>
  <c r="K372"/>
  <c r="S372"/>
  <c r="O372"/>
  <c r="W370"/>
  <c r="K370"/>
  <c r="S370"/>
  <c r="O370"/>
  <c r="W368"/>
  <c r="K368"/>
  <c r="S368"/>
  <c r="O368"/>
  <c r="W366"/>
  <c r="K366"/>
  <c r="S366"/>
  <c r="O366"/>
  <c r="W364"/>
  <c r="Y364" s="1"/>
  <c r="K364"/>
  <c r="S364"/>
  <c r="O364"/>
  <c r="W362"/>
  <c r="K362"/>
  <c r="S362"/>
  <c r="O362"/>
  <c r="W360"/>
  <c r="K360"/>
  <c r="S360"/>
  <c r="O360"/>
  <c r="S357"/>
  <c r="O357"/>
  <c r="K357"/>
  <c r="X357"/>
  <c r="W357"/>
  <c r="S355"/>
  <c r="O355"/>
  <c r="K355"/>
  <c r="W355"/>
  <c r="X352"/>
  <c r="W352"/>
  <c r="K352"/>
  <c r="S352"/>
  <c r="Y352" s="1"/>
  <c r="O352"/>
  <c r="X350"/>
  <c r="W350"/>
  <c r="K350"/>
  <c r="S350"/>
  <c r="Y350" s="1"/>
  <c r="O350"/>
  <c r="W348"/>
  <c r="K348"/>
  <c r="S348"/>
  <c r="O348"/>
  <c r="S345"/>
  <c r="O345"/>
  <c r="K345"/>
  <c r="X345"/>
  <c r="W345"/>
  <c r="S343"/>
  <c r="O343"/>
  <c r="K343"/>
  <c r="W343"/>
  <c r="W340"/>
  <c r="K340"/>
  <c r="X340"/>
  <c r="S340"/>
  <c r="O340"/>
  <c r="S337"/>
  <c r="O337"/>
  <c r="K337"/>
  <c r="W337"/>
  <c r="S392"/>
  <c r="O392"/>
  <c r="W392"/>
  <c r="K392"/>
  <c r="X390"/>
  <c r="S390"/>
  <c r="O390"/>
  <c r="W390"/>
  <c r="K390"/>
  <c r="S388"/>
  <c r="O388"/>
  <c r="W388"/>
  <c r="K388"/>
  <c r="X386"/>
  <c r="S386"/>
  <c r="O386"/>
  <c r="K386"/>
  <c r="W386"/>
  <c r="S347"/>
  <c r="O347"/>
  <c r="K347"/>
  <c r="X347"/>
  <c r="W347"/>
  <c r="S359"/>
  <c r="O359"/>
  <c r="K359"/>
  <c r="X359"/>
  <c r="X360" s="1"/>
  <c r="W359"/>
  <c r="S380"/>
  <c r="O380"/>
  <c r="K380"/>
  <c r="W380"/>
  <c r="S377"/>
  <c r="O377"/>
  <c r="K377"/>
  <c r="W377"/>
  <c r="S375"/>
  <c r="O375"/>
  <c r="K375"/>
  <c r="W375"/>
  <c r="S373"/>
  <c r="O373"/>
  <c r="K373"/>
  <c r="W373"/>
  <c r="S371"/>
  <c r="O371"/>
  <c r="K371"/>
  <c r="W371"/>
  <c r="S369"/>
  <c r="O369"/>
  <c r="K369"/>
  <c r="W369"/>
  <c r="S367"/>
  <c r="O367"/>
  <c r="K367"/>
  <c r="W367"/>
  <c r="S365"/>
  <c r="O365"/>
  <c r="K365"/>
  <c r="W365"/>
  <c r="S363"/>
  <c r="O363"/>
  <c r="K363"/>
  <c r="W363"/>
  <c r="S361"/>
  <c r="O361"/>
  <c r="K361"/>
  <c r="W361"/>
  <c r="X358"/>
  <c r="W358"/>
  <c r="K358"/>
  <c r="S358"/>
  <c r="Y358" s="1"/>
  <c r="O358"/>
  <c r="X356"/>
  <c r="W356"/>
  <c r="K356"/>
  <c r="S356"/>
  <c r="Y356" s="1"/>
  <c r="O356"/>
  <c r="W354"/>
  <c r="K354"/>
  <c r="S354"/>
  <c r="O354"/>
  <c r="S351"/>
  <c r="O351"/>
  <c r="K351"/>
  <c r="X351"/>
  <c r="W351"/>
  <c r="S349"/>
  <c r="O349"/>
  <c r="K349"/>
  <c r="W349"/>
  <c r="X346"/>
  <c r="W346"/>
  <c r="K346"/>
  <c r="S346"/>
  <c r="Y346" s="1"/>
  <c r="O346"/>
  <c r="X344"/>
  <c r="W344"/>
  <c r="Y344" s="1"/>
  <c r="K344"/>
  <c r="S344"/>
  <c r="O344"/>
  <c r="X341"/>
  <c r="S341"/>
  <c r="O341"/>
  <c r="K341"/>
  <c r="W341"/>
  <c r="W338"/>
  <c r="K338"/>
  <c r="X338"/>
  <c r="S338"/>
  <c r="O338"/>
  <c r="X383"/>
  <c r="X397" s="1"/>
  <c r="X399" s="1"/>
  <c r="W383"/>
  <c r="K383"/>
  <c r="S383"/>
  <c r="Y383" s="1"/>
  <c r="Y397" s="1"/>
  <c r="Y399" s="1"/>
  <c r="O383"/>
  <c r="W391"/>
  <c r="K391"/>
  <c r="S391"/>
  <c r="O391"/>
  <c r="X389"/>
  <c r="W389"/>
  <c r="K389"/>
  <c r="S389"/>
  <c r="Y389" s="1"/>
  <c r="O389"/>
  <c r="X387"/>
  <c r="W387"/>
  <c r="K387"/>
  <c r="S387"/>
  <c r="Y387" s="1"/>
  <c r="O387"/>
  <c r="W342"/>
  <c r="K342"/>
  <c r="X342"/>
  <c r="S342"/>
  <c r="O342"/>
  <c r="S353"/>
  <c r="O353"/>
  <c r="K353"/>
  <c r="X353"/>
  <c r="X354" s="1"/>
  <c r="W353"/>
  <c r="W384"/>
  <c r="K384"/>
  <c r="S384"/>
  <c r="O384"/>
  <c r="W378"/>
  <c r="K378"/>
  <c r="S378"/>
  <c r="O378"/>
  <c r="W376"/>
  <c r="K376"/>
  <c r="S376"/>
  <c r="O376"/>
  <c r="W374"/>
  <c r="K374"/>
  <c r="S374"/>
  <c r="O374"/>
  <c r="K200" i="10"/>
  <c r="X200"/>
  <c r="X201" s="1"/>
  <c r="S209"/>
  <c r="Y209" s="1"/>
  <c r="X195"/>
  <c r="S200"/>
  <c r="Y200" s="1"/>
  <c r="K209"/>
  <c r="X209"/>
  <c r="S166"/>
  <c r="W170"/>
  <c r="S179"/>
  <c r="Y179" s="1"/>
  <c r="K196"/>
  <c r="S196"/>
  <c r="Y196" s="1"/>
  <c r="X196"/>
  <c r="X197" s="1"/>
  <c r="K204"/>
  <c r="S204"/>
  <c r="Y204" s="1"/>
  <c r="X204"/>
  <c r="K166"/>
  <c r="X166"/>
  <c r="K179"/>
  <c r="X179"/>
  <c r="X193" s="1"/>
  <c r="O196"/>
  <c r="O200"/>
  <c r="O204"/>
  <c r="O209"/>
  <c r="Y166"/>
  <c r="K168"/>
  <c r="O168"/>
  <c r="S168"/>
  <c r="W168"/>
  <c r="O174"/>
  <c r="W174"/>
  <c r="O185"/>
  <c r="W185"/>
  <c r="O166"/>
  <c r="K170"/>
  <c r="O170"/>
  <c r="S170"/>
  <c r="Y170" s="1"/>
  <c r="K174"/>
  <c r="S174"/>
  <c r="Y174" s="1"/>
  <c r="O179"/>
  <c r="K185"/>
  <c r="S185"/>
  <c r="O138"/>
  <c r="X138"/>
  <c r="O149"/>
  <c r="K138"/>
  <c r="S138"/>
  <c r="Y138" s="1"/>
  <c r="W149"/>
  <c r="O144"/>
  <c r="W144"/>
  <c r="O155"/>
  <c r="W155"/>
  <c r="K140"/>
  <c r="O140"/>
  <c r="S140"/>
  <c r="Y140" s="1"/>
  <c r="X140"/>
  <c r="X163" s="1"/>
  <c r="K144"/>
  <c r="S144"/>
  <c r="Y144" s="1"/>
  <c r="K149"/>
  <c r="S149"/>
  <c r="Y149" s="1"/>
  <c r="K155"/>
  <c r="S155"/>
  <c r="Y155" s="1"/>
  <c r="S88"/>
  <c r="Y88" s="1"/>
  <c r="K100"/>
  <c r="X100"/>
  <c r="K116"/>
  <c r="S116"/>
  <c r="Y116" s="1"/>
  <c r="X116"/>
  <c r="K121"/>
  <c r="S121"/>
  <c r="Y121" s="1"/>
  <c r="X121"/>
  <c r="O127"/>
  <c r="W127"/>
  <c r="O133"/>
  <c r="W133"/>
  <c r="K88"/>
  <c r="X88"/>
  <c r="S100"/>
  <c r="Y100" s="1"/>
  <c r="O116"/>
  <c r="O121"/>
  <c r="K127"/>
  <c r="S127"/>
  <c r="K133"/>
  <c r="S133"/>
  <c r="K110"/>
  <c r="S83"/>
  <c r="Y83" s="1"/>
  <c r="X83"/>
  <c r="K94"/>
  <c r="S94"/>
  <c r="Y94" s="1"/>
  <c r="X94"/>
  <c r="X110"/>
  <c r="O83"/>
  <c r="O88"/>
  <c r="O94"/>
  <c r="O100"/>
  <c r="O112"/>
  <c r="S112"/>
  <c r="W112"/>
  <c r="X112"/>
  <c r="O110"/>
  <c r="S110"/>
  <c r="Y110" s="1"/>
  <c r="X69"/>
  <c r="K77"/>
  <c r="S77"/>
  <c r="Y77" s="1"/>
  <c r="X77"/>
  <c r="K79"/>
  <c r="S79"/>
  <c r="Y79" s="1"/>
  <c r="X79"/>
  <c r="O77"/>
  <c r="O79"/>
  <c r="S73"/>
  <c r="Y73" s="1"/>
  <c r="Y74" s="1"/>
  <c r="K73"/>
  <c r="X73"/>
  <c r="X74" s="1"/>
  <c r="K71"/>
  <c r="S71"/>
  <c r="W71"/>
  <c r="O71"/>
  <c r="O73"/>
  <c r="W62"/>
  <c r="O62"/>
  <c r="O58"/>
  <c r="W58"/>
  <c r="O56"/>
  <c r="W56"/>
  <c r="K58"/>
  <c r="S58"/>
  <c r="K62"/>
  <c r="S62"/>
  <c r="K56"/>
  <c r="S56"/>
  <c r="X47"/>
  <c r="S47"/>
  <c r="O47"/>
  <c r="W47"/>
  <c r="S41"/>
  <c r="Y41" s="1"/>
  <c r="K43"/>
  <c r="S43"/>
  <c r="Y43" s="1"/>
  <c r="X43"/>
  <c r="X44" s="1"/>
  <c r="K41"/>
  <c r="X41"/>
  <c r="O43"/>
  <c r="O41"/>
  <c r="K13"/>
  <c r="S13"/>
  <c r="Y13" s="1"/>
  <c r="X13"/>
  <c r="K16"/>
  <c r="S16"/>
  <c r="Y16" s="1"/>
  <c r="X16"/>
  <c r="K20"/>
  <c r="S20"/>
  <c r="Y20" s="1"/>
  <c r="X20"/>
  <c r="K25"/>
  <c r="S25"/>
  <c r="Y25" s="1"/>
  <c r="X25"/>
  <c r="K31"/>
  <c r="S31"/>
  <c r="Y31" s="1"/>
  <c r="X31"/>
  <c r="O13"/>
  <c r="O16"/>
  <c r="O20"/>
  <c r="O25"/>
  <c r="O31"/>
  <c r="X392" i="9"/>
  <c r="X48" i="4"/>
  <c r="X57" s="1"/>
  <c r="X46"/>
  <c r="Y46"/>
  <c r="W15"/>
  <c r="O15"/>
  <c r="K12"/>
  <c r="X60" i="5"/>
  <c r="X92"/>
  <c r="O165" i="10"/>
  <c r="Y370" i="9"/>
  <c r="S15" i="4"/>
  <c r="X50"/>
  <c r="X42"/>
  <c r="X30"/>
  <c r="X93" i="5"/>
  <c r="Y69"/>
  <c r="X70"/>
  <c r="Y68"/>
  <c r="Y60"/>
  <c r="Y93"/>
  <c r="Y74" i="4"/>
  <c r="W13" i="9"/>
  <c r="X24"/>
  <c r="Y324"/>
  <c r="Y318"/>
  <c r="Y304"/>
  <c r="Y291"/>
  <c r="Y392"/>
  <c r="X20"/>
  <c r="Y13"/>
  <c r="O13"/>
  <c r="Y224"/>
  <c r="X300"/>
  <c r="Y390"/>
  <c r="X388"/>
  <c r="Y403"/>
  <c r="Y24"/>
  <c r="W165" i="10"/>
  <c r="Y165" s="1"/>
  <c r="X282" i="9"/>
  <c r="Y300"/>
  <c r="Y293"/>
  <c r="X391"/>
  <c r="Y12" i="4"/>
  <c r="O12"/>
  <c r="Y50"/>
  <c r="Y44"/>
  <c r="Y42"/>
  <c r="Y30"/>
  <c r="X111"/>
  <c r="Y95" i="5"/>
  <c r="Y92"/>
  <c r="X94"/>
  <c r="X78"/>
  <c r="X75"/>
  <c r="X77" s="1"/>
  <c r="X72"/>
  <c r="X74" s="1"/>
  <c r="Y78"/>
  <c r="Y75"/>
  <c r="Y72"/>
  <c r="Y34"/>
  <c r="X47"/>
  <c r="Y46"/>
  <c r="X48"/>
  <c r="X46"/>
  <c r="X38"/>
  <c r="Y27"/>
  <c r="X27"/>
  <c r="Y48" i="4"/>
  <c r="Y47"/>
  <c r="Y36"/>
  <c r="Y24"/>
  <c r="Y51"/>
  <c r="Y43"/>
  <c r="Y19"/>
  <c r="W13" i="3"/>
  <c r="Y13" s="1"/>
  <c r="X40"/>
  <c r="X42" s="1"/>
  <c r="X38"/>
  <c r="X36"/>
  <c r="X33"/>
  <c r="X31"/>
  <c r="X27"/>
  <c r="X25"/>
  <c r="X22"/>
  <c r="X20"/>
  <c r="Y40"/>
  <c r="Y38"/>
  <c r="Y36"/>
  <c r="Y33"/>
  <c r="Y27"/>
  <c r="Y22"/>
  <c r="X403" i="9"/>
  <c r="Y337"/>
  <c r="X337"/>
  <c r="X378" s="1"/>
  <c r="Y287"/>
  <c r="X287"/>
  <c r="X332" s="1"/>
  <c r="Y268"/>
  <c r="Y220"/>
  <c r="Y196"/>
  <c r="Y163"/>
  <c r="X196"/>
  <c r="Y88"/>
  <c r="X95"/>
  <c r="Y99"/>
  <c r="Y95"/>
  <c r="X165" i="10"/>
  <c r="X167" s="1"/>
  <c r="W14"/>
  <c r="S14"/>
  <c r="W169"/>
  <c r="O169"/>
  <c r="X169"/>
  <c r="X171" s="1"/>
  <c r="S169"/>
  <c r="X221"/>
  <c r="W221"/>
  <c r="O221"/>
  <c r="S221"/>
  <c r="Y221" s="1"/>
  <c r="X12"/>
  <c r="S12"/>
  <c r="W12"/>
  <c r="X51"/>
  <c r="O51"/>
  <c r="W51"/>
  <c r="S51"/>
  <c r="O49"/>
  <c r="S49"/>
  <c r="W46"/>
  <c r="O46"/>
  <c r="X46"/>
  <c r="S46"/>
  <c r="O45"/>
  <c r="S45"/>
  <c r="W42"/>
  <c r="S42"/>
  <c r="W35"/>
  <c r="S35"/>
  <c r="W33"/>
  <c r="S33"/>
  <c r="X30"/>
  <c r="W30"/>
  <c r="S30"/>
  <c r="W28"/>
  <c r="S28"/>
  <c r="X23"/>
  <c r="W23"/>
  <c r="S23"/>
  <c r="X15"/>
  <c r="W15"/>
  <c r="S15"/>
  <c r="S57"/>
  <c r="X57"/>
  <c r="X59" s="1"/>
  <c r="W57"/>
  <c r="O57"/>
  <c r="S66"/>
  <c r="X66"/>
  <c r="W66"/>
  <c r="O66"/>
  <c r="S64"/>
  <c r="X64"/>
  <c r="W64"/>
  <c r="O64"/>
  <c r="S61"/>
  <c r="X61"/>
  <c r="X63" s="1"/>
  <c r="W61"/>
  <c r="O61"/>
  <c r="S104"/>
  <c r="O104"/>
  <c r="S102"/>
  <c r="O102"/>
  <c r="W99"/>
  <c r="X99"/>
  <c r="S99"/>
  <c r="Y99" s="1"/>
  <c r="O99"/>
  <c r="S97"/>
  <c r="O97"/>
  <c r="S92"/>
  <c r="O92"/>
  <c r="S90"/>
  <c r="O90"/>
  <c r="X87"/>
  <c r="W87"/>
  <c r="S87"/>
  <c r="O87"/>
  <c r="W85"/>
  <c r="X85"/>
  <c r="S85"/>
  <c r="Y85" s="1"/>
  <c r="O85"/>
  <c r="X111"/>
  <c r="W111"/>
  <c r="S111"/>
  <c r="O111"/>
  <c r="W132"/>
  <c r="S132"/>
  <c r="X132"/>
  <c r="O132"/>
  <c r="W130"/>
  <c r="S130"/>
  <c r="O130"/>
  <c r="W125"/>
  <c r="S125"/>
  <c r="O125"/>
  <c r="W123"/>
  <c r="S123"/>
  <c r="O123"/>
  <c r="W120"/>
  <c r="S120"/>
  <c r="X120"/>
  <c r="O120"/>
  <c r="W118"/>
  <c r="S118"/>
  <c r="X118"/>
  <c r="O118"/>
  <c r="X139"/>
  <c r="W139"/>
  <c r="S139"/>
  <c r="O139"/>
  <c r="X148"/>
  <c r="X150" s="1"/>
  <c r="S148"/>
  <c r="W148"/>
  <c r="O148"/>
  <c r="S146"/>
  <c r="O146"/>
  <c r="O159"/>
  <c r="S159"/>
  <c r="O157"/>
  <c r="S157"/>
  <c r="X154"/>
  <c r="X156" s="1"/>
  <c r="O154"/>
  <c r="W154"/>
  <c r="S154"/>
  <c r="O152"/>
  <c r="S152"/>
  <c r="S189"/>
  <c r="O189"/>
  <c r="S187"/>
  <c r="O187"/>
  <c r="W184"/>
  <c r="S184"/>
  <c r="X184"/>
  <c r="X186" s="1"/>
  <c r="O184"/>
  <c r="S182"/>
  <c r="O182"/>
  <c r="W177"/>
  <c r="S177"/>
  <c r="X177"/>
  <c r="O177"/>
  <c r="K35"/>
  <c r="K33"/>
  <c r="K30"/>
  <c r="K28"/>
  <c r="K23"/>
  <c r="K15"/>
  <c r="K14"/>
  <c r="K57"/>
  <c r="K66"/>
  <c r="K64"/>
  <c r="K61"/>
  <c r="K104"/>
  <c r="K102"/>
  <c r="K99"/>
  <c r="K97"/>
  <c r="K92"/>
  <c r="K90"/>
  <c r="K87"/>
  <c r="K85"/>
  <c r="K111"/>
  <c r="K132"/>
  <c r="K130"/>
  <c r="K125"/>
  <c r="K123"/>
  <c r="K120"/>
  <c r="K118"/>
  <c r="K139"/>
  <c r="K148"/>
  <c r="K146"/>
  <c r="K165"/>
  <c r="K189"/>
  <c r="K187"/>
  <c r="K184"/>
  <c r="K182"/>
  <c r="K177"/>
  <c r="O12"/>
  <c r="S219"/>
  <c r="X219"/>
  <c r="W219"/>
  <c r="O219"/>
  <c r="S50"/>
  <c r="O50"/>
  <c r="S36"/>
  <c r="X36"/>
  <c r="W36"/>
  <c r="S34"/>
  <c r="W34"/>
  <c r="S29"/>
  <c r="W29"/>
  <c r="S27"/>
  <c r="W27"/>
  <c r="S24"/>
  <c r="X24"/>
  <c r="W24"/>
  <c r="S22"/>
  <c r="X22"/>
  <c r="W22"/>
  <c r="S19"/>
  <c r="X19"/>
  <c r="W19"/>
  <c r="S18"/>
  <c r="X18"/>
  <c r="W18"/>
  <c r="X65"/>
  <c r="W65"/>
  <c r="O65"/>
  <c r="S65"/>
  <c r="W78"/>
  <c r="S78"/>
  <c r="O78"/>
  <c r="X78"/>
  <c r="W105"/>
  <c r="S105"/>
  <c r="O105"/>
  <c r="X105"/>
  <c r="S103"/>
  <c r="O103"/>
  <c r="S98"/>
  <c r="O98"/>
  <c r="S96"/>
  <c r="O96"/>
  <c r="W93"/>
  <c r="S93"/>
  <c r="O93"/>
  <c r="X93"/>
  <c r="S91"/>
  <c r="O91"/>
  <c r="X86"/>
  <c r="S86"/>
  <c r="O86"/>
  <c r="W86"/>
  <c r="W82"/>
  <c r="S82"/>
  <c r="O82"/>
  <c r="X82"/>
  <c r="O131"/>
  <c r="W131"/>
  <c r="S131"/>
  <c r="O129"/>
  <c r="W129"/>
  <c r="S129"/>
  <c r="X126"/>
  <c r="X128" s="1"/>
  <c r="O126"/>
  <c r="W126"/>
  <c r="S126"/>
  <c r="O124"/>
  <c r="W124"/>
  <c r="S124"/>
  <c r="X119"/>
  <c r="O119"/>
  <c r="W119"/>
  <c r="S119"/>
  <c r="X115"/>
  <c r="O115"/>
  <c r="W115"/>
  <c r="S115"/>
  <c r="X147"/>
  <c r="O147"/>
  <c r="W147"/>
  <c r="S147"/>
  <c r="X143"/>
  <c r="X145" s="1"/>
  <c r="O143"/>
  <c r="W143"/>
  <c r="S143"/>
  <c r="X160"/>
  <c r="S160"/>
  <c r="W160"/>
  <c r="O160"/>
  <c r="S158"/>
  <c r="O158"/>
  <c r="S153"/>
  <c r="O153"/>
  <c r="S151"/>
  <c r="O151"/>
  <c r="X190"/>
  <c r="O190"/>
  <c r="W190"/>
  <c r="S190"/>
  <c r="O188"/>
  <c r="S188"/>
  <c r="O183"/>
  <c r="S183"/>
  <c r="O181"/>
  <c r="S181"/>
  <c r="X178"/>
  <c r="X180" s="1"/>
  <c r="O178"/>
  <c r="W178"/>
  <c r="S178"/>
  <c r="X176"/>
  <c r="O176"/>
  <c r="W176"/>
  <c r="S176"/>
  <c r="X173"/>
  <c r="X175" s="1"/>
  <c r="O173"/>
  <c r="W173"/>
  <c r="S173"/>
  <c r="K36"/>
  <c r="K34"/>
  <c r="K29"/>
  <c r="K27"/>
  <c r="K24"/>
  <c r="K22"/>
  <c r="K19"/>
  <c r="K18"/>
  <c r="K42"/>
  <c r="K51"/>
  <c r="K49"/>
  <c r="K46"/>
  <c r="K45"/>
  <c r="K65"/>
  <c r="K78"/>
  <c r="K105"/>
  <c r="K103"/>
  <c r="K98"/>
  <c r="K96"/>
  <c r="K93"/>
  <c r="K91"/>
  <c r="K86"/>
  <c r="K82"/>
  <c r="K131"/>
  <c r="K129"/>
  <c r="K126"/>
  <c r="K124"/>
  <c r="K119"/>
  <c r="K115"/>
  <c r="K159"/>
  <c r="K157"/>
  <c r="K154"/>
  <c r="K152"/>
  <c r="K147"/>
  <c r="K143"/>
  <c r="K169"/>
  <c r="K190"/>
  <c r="K188"/>
  <c r="K183"/>
  <c r="K181"/>
  <c r="K178"/>
  <c r="K176"/>
  <c r="K173"/>
  <c r="K221"/>
  <c r="O35"/>
  <c r="O33"/>
  <c r="O30"/>
  <c r="O28"/>
  <c r="O23"/>
  <c r="O15"/>
  <c r="O42"/>
  <c r="K213"/>
  <c r="K211"/>
  <c r="K208"/>
  <c r="K206"/>
  <c r="K202"/>
  <c r="O195"/>
  <c r="O214"/>
  <c r="O212"/>
  <c r="O207"/>
  <c r="O203"/>
  <c r="O199"/>
  <c r="W214"/>
  <c r="Y214" s="1"/>
  <c r="S208"/>
  <c r="Y208" s="1"/>
  <c r="X208"/>
  <c r="W203"/>
  <c r="X202"/>
  <c r="X205" s="1"/>
  <c r="W199"/>
  <c r="S203"/>
  <c r="S199"/>
  <c r="Y199" s="1"/>
  <c r="K195"/>
  <c r="K214"/>
  <c r="K203"/>
  <c r="K199"/>
  <c r="O208"/>
  <c r="O202"/>
  <c r="X214"/>
  <c r="W202"/>
  <c r="Y202" s="1"/>
  <c r="S195"/>
  <c r="Y195" s="1"/>
  <c r="X207"/>
  <c r="X211"/>
  <c r="X212"/>
  <c r="W213"/>
  <c r="X198"/>
  <c r="X181"/>
  <c r="X182"/>
  <c r="X183"/>
  <c r="X187"/>
  <c r="X188"/>
  <c r="X172"/>
  <c r="W151"/>
  <c r="W153"/>
  <c r="X151"/>
  <c r="X152"/>
  <c r="X153"/>
  <c r="X157"/>
  <c r="X158"/>
  <c r="X159"/>
  <c r="X123"/>
  <c r="X124"/>
  <c r="X129"/>
  <c r="X130"/>
  <c r="X131"/>
  <c r="W98"/>
  <c r="X90"/>
  <c r="X91"/>
  <c r="X92"/>
  <c r="X96"/>
  <c r="X97"/>
  <c r="X98"/>
  <c r="X102"/>
  <c r="X103"/>
  <c r="X104"/>
  <c r="X49"/>
  <c r="X50"/>
  <c r="X28"/>
  <c r="X29"/>
  <c r="X33"/>
  <c r="X35"/>
  <c r="X27"/>
  <c r="X14"/>
  <c r="W49"/>
  <c r="W50"/>
  <c r="W104"/>
  <c r="W159"/>
  <c r="W207"/>
  <c r="S207"/>
  <c r="S213"/>
  <c r="O114"/>
  <c r="O172"/>
  <c r="O198"/>
  <c r="O14"/>
  <c r="K172"/>
  <c r="K198"/>
  <c r="X206"/>
  <c r="W181"/>
  <c r="W157"/>
  <c r="X146"/>
  <c r="X45"/>
  <c r="X402" i="9"/>
  <c r="X104"/>
  <c r="X116"/>
  <c r="X128"/>
  <c r="X140"/>
  <c r="X146"/>
  <c r="X149"/>
  <c r="X181"/>
  <c r="X193"/>
  <c r="X195"/>
  <c r="X199"/>
  <c r="X202"/>
  <c r="X229"/>
  <c r="X241"/>
  <c r="X259"/>
  <c r="X266"/>
  <c r="X270"/>
  <c r="X272"/>
  <c r="X275"/>
  <c r="X315"/>
  <c r="X317"/>
  <c r="X321"/>
  <c r="X324"/>
  <c r="X361"/>
  <c r="X363"/>
  <c r="X365" s="1"/>
  <c r="X367"/>
  <c r="X370"/>
  <c r="F382"/>
  <c r="Y104"/>
  <c r="Y128"/>
  <c r="Y140"/>
  <c r="Y142"/>
  <c r="Y146"/>
  <c r="Y193"/>
  <c r="Y199"/>
  <c r="Y116"/>
  <c r="Y149"/>
  <c r="Y259"/>
  <c r="Y266"/>
  <c r="Y272"/>
  <c r="Y317"/>
  <c r="Y363"/>
  <c r="F77"/>
  <c r="F400"/>
  <c r="X400" s="1"/>
  <c r="X373"/>
  <c r="X327"/>
  <c r="F277"/>
  <c r="F86"/>
  <c r="F85"/>
  <c r="Y64" i="4" l="1"/>
  <c r="Y34"/>
  <c r="Y22"/>
  <c r="Y23" s="1"/>
  <c r="Y71"/>
  <c r="Y25"/>
  <c r="Y39"/>
  <c r="X52"/>
  <c r="X61" s="1"/>
  <c r="X59"/>
  <c r="Y45"/>
  <c r="Y92"/>
  <c r="Y68"/>
  <c r="Y69" s="1"/>
  <c r="Y40"/>
  <c r="Y41" s="1"/>
  <c r="X29"/>
  <c r="Y117"/>
  <c r="Y79"/>
  <c r="Y82"/>
  <c r="Y84"/>
  <c r="Y89"/>
  <c r="Y104"/>
  <c r="Y33"/>
  <c r="Y35" s="1"/>
  <c r="Y38"/>
  <c r="Y63"/>
  <c r="Y65" s="1"/>
  <c r="Y73"/>
  <c r="Y75" s="1"/>
  <c r="Y76"/>
  <c r="Y78"/>
  <c r="Y83"/>
  <c r="Y95"/>
  <c r="Y99"/>
  <c r="Y101"/>
  <c r="Y103"/>
  <c r="Y20"/>
  <c r="Y27"/>
  <c r="Y32"/>
  <c r="Y37"/>
  <c r="X41"/>
  <c r="Y29"/>
  <c r="X81"/>
  <c r="Y94" i="5"/>
  <c r="Y52" i="4"/>
  <c r="Y61" s="1"/>
  <c r="Y25" i="3"/>
  <c r="Y31"/>
  <c r="Y101"/>
  <c r="Y105"/>
  <c r="Y106"/>
  <c r="Y102"/>
  <c r="Y107"/>
  <c r="X53"/>
  <c r="X48"/>
  <c r="X57" s="1"/>
  <c r="X105" s="1"/>
  <c r="X51"/>
  <c r="X19"/>
  <c r="Y60"/>
  <c r="Y104" s="1"/>
  <c r="Y100"/>
  <c r="Y65"/>
  <c r="Y77"/>
  <c r="X35"/>
  <c r="X29"/>
  <c r="X49" s="1"/>
  <c r="X24"/>
  <c r="Y18"/>
  <c r="Y34"/>
  <c r="Y35" s="1"/>
  <c r="Y23"/>
  <c r="Y24" s="1"/>
  <c r="Y386" i="9"/>
  <c r="Y388" s="1"/>
  <c r="Y340"/>
  <c r="Y342"/>
  <c r="Y338"/>
  <c r="X382"/>
  <c r="X396" s="1"/>
  <c r="S382"/>
  <c r="O382"/>
  <c r="K382"/>
  <c r="W382"/>
  <c r="Y365"/>
  <c r="X343"/>
  <c r="Y341"/>
  <c r="Y378" s="1"/>
  <c r="Y351"/>
  <c r="Y359"/>
  <c r="Y360" s="1"/>
  <c r="X348"/>
  <c r="Y357"/>
  <c r="Y353"/>
  <c r="Y354" s="1"/>
  <c r="Y347"/>
  <c r="Y348" s="1"/>
  <c r="Y345"/>
  <c r="Y217" i="10"/>
  <c r="Y163"/>
  <c r="X216"/>
  <c r="X217"/>
  <c r="Y197"/>
  <c r="Y201"/>
  <c r="Y185"/>
  <c r="Y168"/>
  <c r="Y167"/>
  <c r="X162"/>
  <c r="X164" s="1"/>
  <c r="Y112"/>
  <c r="X161"/>
  <c r="X141"/>
  <c r="X107"/>
  <c r="Y133"/>
  <c r="Y127"/>
  <c r="X113"/>
  <c r="X84"/>
  <c r="Y101"/>
  <c r="Y108"/>
  <c r="X89"/>
  <c r="X122"/>
  <c r="X101"/>
  <c r="X108"/>
  <c r="X109" s="1"/>
  <c r="X106"/>
  <c r="X80"/>
  <c r="X95"/>
  <c r="X117"/>
  <c r="X53"/>
  <c r="X52"/>
  <c r="X54"/>
  <c r="X55" s="1"/>
  <c r="X48"/>
  <c r="Y62"/>
  <c r="X67"/>
  <c r="X68"/>
  <c r="X70" s="1"/>
  <c r="Y71"/>
  <c r="Y58"/>
  <c r="Y56"/>
  <c r="Y47"/>
  <c r="X39"/>
  <c r="X37"/>
  <c r="X26"/>
  <c r="Y39"/>
  <c r="X122" i="4"/>
  <c r="H6" i="6" s="1"/>
  <c r="X49" i="4"/>
  <c r="X58" s="1"/>
  <c r="Y49"/>
  <c r="Y58" s="1"/>
  <c r="Y38" i="5"/>
  <c r="Y67"/>
  <c r="Y81" i="4"/>
  <c r="Y100"/>
  <c r="Y15"/>
  <c r="Y70" i="5"/>
  <c r="Y43"/>
  <c r="Y48"/>
  <c r="Y63"/>
  <c r="Y402" i="9"/>
  <c r="Y391"/>
  <c r="Y20"/>
  <c r="Y297"/>
  <c r="Y332" s="1"/>
  <c r="X82"/>
  <c r="Y213"/>
  <c r="Y282" s="1"/>
  <c r="Y82"/>
  <c r="Y71" i="5"/>
  <c r="Y76"/>
  <c r="Y77" s="1"/>
  <c r="Y73"/>
  <c r="Y74" s="1"/>
  <c r="X49"/>
  <c r="X54"/>
  <c r="X55"/>
  <c r="Y41"/>
  <c r="Y44"/>
  <c r="Y45" s="1"/>
  <c r="X45"/>
  <c r="Y42"/>
  <c r="Y47"/>
  <c r="Y125" i="3"/>
  <c r="Y17"/>
  <c r="Y28"/>
  <c r="Y29" s="1"/>
  <c r="Y32"/>
  <c r="Y37"/>
  <c r="Y39" s="1"/>
  <c r="Y41"/>
  <c r="Y42" s="1"/>
  <c r="Y51" s="1"/>
  <c r="Y21"/>
  <c r="Y26"/>
  <c r="Y30"/>
  <c r="X210" i="9"/>
  <c r="Y210"/>
  <c r="X157"/>
  <c r="Y202"/>
  <c r="Y195"/>
  <c r="Y181"/>
  <c r="Y143"/>
  <c r="X210" i="10"/>
  <c r="X192"/>
  <c r="X194" s="1"/>
  <c r="X135"/>
  <c r="Y139"/>
  <c r="Y132"/>
  <c r="Y134" s="1"/>
  <c r="Y111"/>
  <c r="Y113" s="1"/>
  <c r="Y119"/>
  <c r="Y93"/>
  <c r="Y95" s="1"/>
  <c r="Y105"/>
  <c r="Y78"/>
  <c r="Y80" s="1"/>
  <c r="Y87"/>
  <c r="Y89" s="1"/>
  <c r="Y42"/>
  <c r="Y44" s="1"/>
  <c r="Y213"/>
  <c r="Y215" s="1"/>
  <c r="Y176"/>
  <c r="Y178"/>
  <c r="Y180" s="1"/>
  <c r="Y190"/>
  <c r="Y160"/>
  <c r="Y143"/>
  <c r="Y145" s="1"/>
  <c r="X38"/>
  <c r="Y30"/>
  <c r="X17"/>
  <c r="Y115"/>
  <c r="Y117" s="1"/>
  <c r="Y82"/>
  <c r="Y84" s="1"/>
  <c r="X21"/>
  <c r="X32"/>
  <c r="Y173"/>
  <c r="Y175" s="1"/>
  <c r="Y147"/>
  <c r="X114"/>
  <c r="W114"/>
  <c r="S114"/>
  <c r="X142"/>
  <c r="S142"/>
  <c r="W142"/>
  <c r="Y203"/>
  <c r="Y205" s="1"/>
  <c r="Y126"/>
  <c r="Y128" s="1"/>
  <c r="Y19"/>
  <c r="Y24"/>
  <c r="Y177"/>
  <c r="Y184"/>
  <c r="Y154"/>
  <c r="Y156" s="1"/>
  <c r="Y148"/>
  <c r="Y150" s="1"/>
  <c r="Y118"/>
  <c r="Y120"/>
  <c r="Y122" s="1"/>
  <c r="Y15"/>
  <c r="Y23"/>
  <c r="X60"/>
  <c r="W60"/>
  <c r="S60"/>
  <c r="X81"/>
  <c r="S81"/>
  <c r="Y86"/>
  <c r="Y65"/>
  <c r="Y18"/>
  <c r="Y22"/>
  <c r="Y36"/>
  <c r="Y219"/>
  <c r="Y61"/>
  <c r="Y63" s="1"/>
  <c r="Y64"/>
  <c r="Y66"/>
  <c r="Y57"/>
  <c r="Y46"/>
  <c r="Y51"/>
  <c r="Y12"/>
  <c r="Y169"/>
  <c r="Y171" s="1"/>
  <c r="O60"/>
  <c r="Y229" i="9"/>
  <c r="S198" i="10"/>
  <c r="W198"/>
  <c r="Y207"/>
  <c r="Y210" s="1"/>
  <c r="W187"/>
  <c r="Y187" s="1"/>
  <c r="W189"/>
  <c r="Y189" s="1"/>
  <c r="K142"/>
  <c r="W183"/>
  <c r="W172"/>
  <c r="Y172" s="1"/>
  <c r="W92"/>
  <c r="Y92" s="1"/>
  <c r="X34"/>
  <c r="K60"/>
  <c r="Y50"/>
  <c r="Y29"/>
  <c r="Y27"/>
  <c r="Y98"/>
  <c r="Y35"/>
  <c r="Y14"/>
  <c r="X371" i="9"/>
  <c r="X368"/>
  <c r="X369" s="1"/>
  <c r="X366"/>
  <c r="X362"/>
  <c r="X355"/>
  <c r="X349"/>
  <c r="X274"/>
  <c r="X271"/>
  <c r="X267"/>
  <c r="X265"/>
  <c r="Y265"/>
  <c r="X253"/>
  <c r="X247"/>
  <c r="X235"/>
  <c r="X203"/>
  <c r="X200"/>
  <c r="X198"/>
  <c r="X194"/>
  <c r="X187"/>
  <c r="Y170"/>
  <c r="X150"/>
  <c r="X151" s="1"/>
  <c r="Y150"/>
  <c r="Y151" s="1"/>
  <c r="X147"/>
  <c r="X145"/>
  <c r="Y145"/>
  <c r="X134"/>
  <c r="X122"/>
  <c r="Y122"/>
  <c r="X110"/>
  <c r="X394"/>
  <c r="X289"/>
  <c r="X322"/>
  <c r="X316"/>
  <c r="X309"/>
  <c r="Y382"/>
  <c r="Y367"/>
  <c r="Y361"/>
  <c r="Y321"/>
  <c r="Y315"/>
  <c r="Y275"/>
  <c r="Y270"/>
  <c r="X325"/>
  <c r="X320"/>
  <c r="X329" s="1"/>
  <c r="X213" i="10"/>
  <c r="X215" s="1"/>
  <c r="Y104"/>
  <c r="Y125"/>
  <c r="Y153"/>
  <c r="X125"/>
  <c r="X189"/>
  <c r="X191" s="1"/>
  <c r="K114"/>
  <c r="O142"/>
  <c r="Y159"/>
  <c r="Y49"/>
  <c r="Y34"/>
  <c r="Y28"/>
  <c r="K81"/>
  <c r="S212"/>
  <c r="S206"/>
  <c r="Y181"/>
  <c r="Y157"/>
  <c r="Y151"/>
  <c r="W211"/>
  <c r="W188"/>
  <c r="W182"/>
  <c r="W158"/>
  <c r="W152"/>
  <c r="W146"/>
  <c r="Y129"/>
  <c r="W102"/>
  <c r="Y102" s="1"/>
  <c r="W96"/>
  <c r="Y96" s="1"/>
  <c r="W90"/>
  <c r="Y90" s="1"/>
  <c r="W45"/>
  <c r="Y45" s="1"/>
  <c r="O81"/>
  <c r="S211"/>
  <c r="W212"/>
  <c r="W206"/>
  <c r="W103"/>
  <c r="W97"/>
  <c r="W91"/>
  <c r="W81"/>
  <c r="X152" i="9"/>
  <c r="X154" s="1"/>
  <c r="Y152"/>
  <c r="X401"/>
  <c r="X72"/>
  <c r="X47"/>
  <c r="X35"/>
  <c r="X86"/>
  <c r="X175"/>
  <c r="X205"/>
  <c r="X277"/>
  <c r="X77"/>
  <c r="X74"/>
  <c r="X71"/>
  <c r="X65"/>
  <c r="X53"/>
  <c r="X46"/>
  <c r="X41"/>
  <c r="X29"/>
  <c r="X75"/>
  <c r="X70"/>
  <c r="X59"/>
  <c r="Y247"/>
  <c r="Y241"/>
  <c r="Y235"/>
  <c r="X395"/>
  <c r="X85"/>
  <c r="Y59" i="4" l="1"/>
  <c r="Y112"/>
  <c r="Y113" s="1"/>
  <c r="Y60"/>
  <c r="X60"/>
  <c r="Y108" i="3"/>
  <c r="Y126"/>
  <c r="Y127" s="1"/>
  <c r="Y103"/>
  <c r="Y48"/>
  <c r="X101"/>
  <c r="X58"/>
  <c r="X106" s="1"/>
  <c r="X50"/>
  <c r="Y49"/>
  <c r="Y50" s="1"/>
  <c r="Y19"/>
  <c r="Y343" i="9"/>
  <c r="Y193" i="10"/>
  <c r="X218"/>
  <c r="Y191"/>
  <c r="Y186"/>
  <c r="Y141"/>
  <c r="Y162"/>
  <c r="Y164" s="1"/>
  <c r="Y161"/>
  <c r="Y106"/>
  <c r="Y54"/>
  <c r="Y48"/>
  <c r="Y59"/>
  <c r="Y53"/>
  <c r="Y52"/>
  <c r="X40"/>
  <c r="Y67"/>
  <c r="Y68"/>
  <c r="Y69"/>
  <c r="Y198"/>
  <c r="Y17"/>
  <c r="Y114"/>
  <c r="Y401" i="9"/>
  <c r="Y111" i="4"/>
  <c r="Y122" s="1"/>
  <c r="I6" i="6" s="1"/>
  <c r="Y49" i="5"/>
  <c r="X375" i="9"/>
  <c r="X207"/>
  <c r="X409"/>
  <c r="B6" i="6" s="1"/>
  <c r="X76" i="9"/>
  <c r="Y60" i="10"/>
  <c r="Y32"/>
  <c r="Y38"/>
  <c r="Y40" s="1"/>
  <c r="Y206"/>
  <c r="Y211"/>
  <c r="Y192"/>
  <c r="Y194" s="1"/>
  <c r="Y55" i="5"/>
  <c r="Y106" s="1"/>
  <c r="K6" i="6" s="1"/>
  <c r="Y396" i="9"/>
  <c r="X377"/>
  <c r="X331"/>
  <c r="X281"/>
  <c r="X209"/>
  <c r="Y157"/>
  <c r="Y409" s="1"/>
  <c r="X156"/>
  <c r="Y198"/>
  <c r="Y85"/>
  <c r="Y203"/>
  <c r="Y271"/>
  <c r="X81"/>
  <c r="Y216" i="10"/>
  <c r="Y218" s="1"/>
  <c r="Y135"/>
  <c r="Y107"/>
  <c r="Y109" s="1"/>
  <c r="Y142"/>
  <c r="Y37"/>
  <c r="Y26"/>
  <c r="Y21"/>
  <c r="Y33"/>
  <c r="Y131"/>
  <c r="Y316" i="9"/>
  <c r="Y320"/>
  <c r="Y322"/>
  <c r="Y325"/>
  <c r="Y289"/>
  <c r="X330"/>
  <c r="X155"/>
  <c r="Y183" i="10"/>
  <c r="Y123"/>
  <c r="Y152"/>
  <c r="Y188"/>
  <c r="Y146"/>
  <c r="X280" i="9"/>
  <c r="Y70"/>
  <c r="Y75"/>
  <c r="Y394"/>
  <c r="Y29"/>
  <c r="Y41"/>
  <c r="Y46"/>
  <c r="Y53"/>
  <c r="Y65"/>
  <c r="Y71"/>
  <c r="Y74"/>
  <c r="X79"/>
  <c r="Y400"/>
  <c r="Y327"/>
  <c r="Y309"/>
  <c r="Y277"/>
  <c r="X279"/>
  <c r="Y35"/>
  <c r="Y47"/>
  <c r="Y158" i="10"/>
  <c r="Y182"/>
  <c r="Y110" i="9"/>
  <c r="Y134"/>
  <c r="Y141"/>
  <c r="Y147"/>
  <c r="Y148" s="1"/>
  <c r="Y187"/>
  <c r="Y194"/>
  <c r="Y200"/>
  <c r="Y253"/>
  <c r="Y267"/>
  <c r="Y274"/>
  <c r="Y349"/>
  <c r="Y355"/>
  <c r="Y362"/>
  <c r="Y366"/>
  <c r="Y368"/>
  <c r="Y369" s="1"/>
  <c r="Y371"/>
  <c r="Y212" i="10"/>
  <c r="Y130"/>
  <c r="Y124"/>
  <c r="Y97"/>
  <c r="Y91"/>
  <c r="Y103"/>
  <c r="Y81"/>
  <c r="X376" i="9"/>
  <c r="Y373"/>
  <c r="X208"/>
  <c r="Y77"/>
  <c r="Y86"/>
  <c r="X80"/>
  <c r="Y40"/>
  <c r="Y59"/>
  <c r="Y205"/>
  <c r="Y175"/>
  <c r="Y72"/>
  <c r="Y395"/>
  <c r="X125" i="3" l="1"/>
  <c r="X127" s="1"/>
  <c r="X108"/>
  <c r="X131"/>
  <c r="F6" i="6" s="1"/>
  <c r="Y70" i="10"/>
  <c r="Y55"/>
  <c r="Y131" i="3"/>
  <c r="G6" i="6" s="1"/>
  <c r="Y79" i="9"/>
  <c r="Y223" i="10"/>
  <c r="C6" i="6"/>
  <c r="X408" i="9"/>
  <c r="Y73"/>
  <c r="Y331"/>
  <c r="Y376"/>
  <c r="Y280"/>
  <c r="Y279"/>
  <c r="Y155"/>
  <c r="Y329"/>
  <c r="Y375"/>
  <c r="Y209"/>
  <c r="Y76"/>
  <c r="Y377"/>
  <c r="Y330"/>
  <c r="X407"/>
  <c r="X406"/>
  <c r="Y80"/>
  <c r="Y208"/>
  <c r="Y281"/>
  <c r="Y156"/>
  <c r="Y81"/>
  <c r="Y207"/>
  <c r="Y154"/>
  <c r="M6" i="6" l="1"/>
  <c r="B7"/>
  <c r="Y408" i="9"/>
  <c r="Y407"/>
  <c r="Y406"/>
  <c r="B8" i="6" l="1"/>
  <c r="C7"/>
  <c r="C8" l="1"/>
  <c r="F115" i="4" l="1"/>
  <c r="F114"/>
  <c r="X11" i="5"/>
  <c r="W115" i="4" l="1"/>
  <c r="S115"/>
  <c r="O115"/>
  <c r="K115"/>
  <c r="X114"/>
  <c r="W114"/>
  <c r="S114"/>
  <c r="O114"/>
  <c r="K114"/>
  <c r="K11" i="5"/>
  <c r="O11"/>
  <c r="S11"/>
  <c r="W11"/>
  <c r="Y114" i="4" l="1"/>
  <c r="Y11" i="5"/>
  <c r="F22" l="1"/>
  <c r="X20"/>
  <c r="Y43" i="3"/>
  <c r="Y52" s="1"/>
  <c r="Y79" i="5" l="1"/>
  <c r="Y80" s="1"/>
  <c r="X79"/>
  <c r="X80" s="1"/>
  <c r="X50"/>
  <c r="X22"/>
  <c r="Y50"/>
  <c r="Y19"/>
  <c r="X19"/>
  <c r="X21" s="1"/>
  <c r="Y22"/>
  <c r="X53" i="4"/>
  <c r="X62" s="1"/>
  <c r="X106"/>
  <c r="Y106"/>
  <c r="Y53"/>
  <c r="Y62" s="1"/>
  <c r="W15" i="5"/>
  <c r="X52" l="1"/>
  <c r="Y52"/>
  <c r="X81"/>
  <c r="Y81"/>
  <c r="K15"/>
  <c r="X15"/>
  <c r="X24" s="1"/>
  <c r="Y20"/>
  <c r="Y21" s="1"/>
  <c r="S15"/>
  <c r="Y15" s="1"/>
  <c r="Y24" s="1"/>
  <c r="O15"/>
  <c r="Y45" i="3" l="1"/>
  <c r="X45"/>
  <c r="X54" s="1"/>
  <c r="X102" s="1"/>
  <c r="X103" s="1"/>
  <c r="X108" i="4"/>
  <c r="X55"/>
  <c r="X119" s="1"/>
  <c r="Y55"/>
  <c r="Y103" i="5"/>
  <c r="X103"/>
  <c r="X98" l="1"/>
  <c r="X66" i="4" l="1"/>
  <c r="Y96" i="5"/>
  <c r="X96"/>
  <c r="W12"/>
  <c r="X115" i="4"/>
  <c r="X97" i="5" l="1"/>
  <c r="Y97"/>
  <c r="X110" i="4"/>
  <c r="Y66"/>
  <c r="Y98" i="5"/>
  <c r="Y115" i="4"/>
  <c r="X53" i="5"/>
  <c r="X17"/>
  <c r="Y17"/>
  <c r="K12"/>
  <c r="X12"/>
  <c r="S12"/>
  <c r="Y12" s="1"/>
  <c r="O12"/>
  <c r="K15" i="4"/>
  <c r="X26" i="5" l="1"/>
  <c r="X28" s="1"/>
  <c r="Y53"/>
  <c r="Y26"/>
  <c r="X105" l="1"/>
  <c r="Y28"/>
  <c r="X16" i="3" l="1"/>
  <c r="Y16"/>
  <c r="Y46"/>
  <c r="X47" l="1"/>
  <c r="X56" s="1"/>
  <c r="X46"/>
  <c r="X100" l="1"/>
  <c r="X60"/>
  <c r="X104" s="1"/>
  <c r="F116" i="4"/>
  <c r="X116" l="1"/>
  <c r="X121" s="1"/>
  <c r="H7" i="6" s="1"/>
  <c r="H8" s="1"/>
  <c r="W116" i="4"/>
  <c r="S116"/>
  <c r="Y116" s="1"/>
  <c r="O116"/>
  <c r="K116"/>
  <c r="X16" i="5"/>
  <c r="X25" l="1"/>
  <c r="X104"/>
  <c r="Y16"/>
  <c r="Y25" l="1"/>
  <c r="Y104" s="1"/>
  <c r="Y54"/>
  <c r="Y105" l="1"/>
  <c r="X130" i="3"/>
  <c r="X129"/>
  <c r="K7" i="6" l="1"/>
  <c r="K8" s="1"/>
  <c r="F7"/>
  <c r="X109" i="4"/>
  <c r="X56"/>
  <c r="Y129" i="3"/>
  <c r="Y109" i="4"/>
  <c r="F8" i="6" l="1"/>
  <c r="X120" i="4"/>
  <c r="X128" i="3"/>
  <c r="Y47"/>
  <c r="Y110" i="4"/>
  <c r="Y56"/>
  <c r="Y57"/>
  <c r="Y108"/>
  <c r="Y119" s="1"/>
  <c r="Y130" i="3" l="1"/>
  <c r="Y128"/>
  <c r="Y121" i="4"/>
  <c r="Y120"/>
  <c r="I7" i="6" l="1"/>
  <c r="I8" s="1"/>
  <c r="G7"/>
  <c r="G8" l="1"/>
  <c r="M7"/>
  <c r="M8" s="1"/>
  <c r="X90" i="5"/>
  <c r="X89"/>
  <c r="X100" s="1"/>
  <c r="X106" s="1"/>
  <c r="X91" l="1"/>
  <c r="J6" i="6"/>
  <c r="L6" s="1"/>
  <c r="J7"/>
  <c r="X101" i="5"/>
  <c r="J8" i="6" l="1"/>
  <c r="L7"/>
  <c r="L8" s="1"/>
</calcChain>
</file>

<file path=xl/comments1.xml><?xml version="1.0" encoding="utf-8"?>
<comments xmlns="http://schemas.openxmlformats.org/spreadsheetml/2006/main">
  <authors>
    <author>Автор</author>
  </authors>
  <commentList>
    <comment ref="K28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O28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S28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W28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Y28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K33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O33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S33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W33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K17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O17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S17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W17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Y17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K18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O18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S18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W18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K3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O3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S3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W3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Y3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K35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O35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S35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W35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K3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O3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S3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W3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K3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O3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S3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W3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</commentList>
</comments>
</file>

<file path=xl/sharedStrings.xml><?xml version="1.0" encoding="utf-8"?>
<sst xmlns="http://schemas.openxmlformats.org/spreadsheetml/2006/main" count="2246" uniqueCount="181">
  <si>
    <t>Додаток 12а</t>
  </si>
  <si>
    <t>ІІ. Моніторинг якості здійснення освітнього процесу</t>
  </si>
  <si>
    <t>2.1. Рівень навчальної діяльності учнів</t>
  </si>
  <si>
    <t>УВАГА! НЕ ЗАПОВНЮВАТИ КЛІТИНКИ ВИДІЛЕНІ ЧЕРВОНИМ!!!</t>
  </si>
  <si>
    <t>№ 
з/п</t>
  </si>
  <si>
    <t>ПІБ учителя</t>
  </si>
  <si>
    <t>Навчальний рік</t>
  </si>
  <si>
    <t>Клас</t>
  </si>
  <si>
    <t>К-сть 
уч-нів</t>
  </si>
  <si>
    <t>Контроль</t>
  </si>
  <si>
    <t>Предмет</t>
  </si>
  <si>
    <t>Рівні</t>
  </si>
  <si>
    <t>Початковий</t>
  </si>
  <si>
    <t>Середній</t>
  </si>
  <si>
    <t>Достатній</t>
  </si>
  <si>
    <t>Високий</t>
  </si>
  <si>
    <t>Бали</t>
  </si>
  <si>
    <t>Я/п</t>
  </si>
  <si>
    <t>%</t>
  </si>
  <si>
    <t>2016/2017</t>
  </si>
  <si>
    <t>Математика</t>
  </si>
  <si>
    <t>Алгебра</t>
  </si>
  <si>
    <t>Геометрія</t>
  </si>
  <si>
    <t>біологія</t>
  </si>
  <si>
    <t>Біологія</t>
  </si>
  <si>
    <t>Географія</t>
  </si>
  <si>
    <t>Фізика</t>
  </si>
  <si>
    <t>хімія</t>
  </si>
  <si>
    <t>Природозн.</t>
  </si>
  <si>
    <t>Економіка</t>
  </si>
  <si>
    <t>Додаток 13а</t>
  </si>
  <si>
    <t>Середній 
бал</t>
  </si>
  <si>
    <t>Укр. мова</t>
  </si>
  <si>
    <t>читання</t>
  </si>
  <si>
    <t>Укр. літ.</t>
  </si>
  <si>
    <t>заруб. літ.</t>
  </si>
  <si>
    <t>Англ. мова</t>
  </si>
  <si>
    <t>Історія Укр.</t>
  </si>
  <si>
    <t>Всесв. історія</t>
  </si>
  <si>
    <t>Правозн.</t>
  </si>
  <si>
    <t>Назва навчального закладу</t>
  </si>
  <si>
    <t>Додаток 14а</t>
  </si>
  <si>
    <t>2.1.5.1. Освітній моніторинг предметів фізкультурно-оздоровчого циклу 
(основи здоров’я, фізична культура, захист Вітчизни)</t>
  </si>
  <si>
    <t>Основи зд.</t>
  </si>
  <si>
    <t xml:space="preserve">Фіз. культ. </t>
  </si>
  <si>
    <t>Захист Віт.</t>
  </si>
  <si>
    <t>Додаток 15а</t>
  </si>
  <si>
    <t>2.1.6.1. Освітній моніторинг предметів інформаційно-технологічного, естетичного циклу 
(інформатика, трудове навчання, обслуговуюча праця, художня культура, етика)</t>
  </si>
  <si>
    <t>Інформатика</t>
  </si>
  <si>
    <t>Труд. навч.</t>
  </si>
  <si>
    <t>Худ. культ.</t>
  </si>
  <si>
    <t xml:space="preserve">Обр. мист. </t>
  </si>
  <si>
    <t>Муз. мист.</t>
  </si>
  <si>
    <t>Мистецтво</t>
  </si>
  <si>
    <t>Ведута Н.М.</t>
  </si>
  <si>
    <t>Кіосак І.О.</t>
  </si>
  <si>
    <t>Куриленко М.М.</t>
  </si>
  <si>
    <t>Мащенко л.П.</t>
  </si>
  <si>
    <t>Вихристюк</t>
  </si>
  <si>
    <t>Вихристюк М.І.</t>
  </si>
  <si>
    <t>Козаченко Е.Г.</t>
  </si>
  <si>
    <t>Літостанський С.В.</t>
  </si>
  <si>
    <t>Алєксєєнко М.І.</t>
  </si>
  <si>
    <t>Ляшан А.І.</t>
  </si>
  <si>
    <t>Вознюк Т.Ю</t>
  </si>
  <si>
    <t>Григориця М.В.</t>
  </si>
  <si>
    <t>Єфремов В.М.</t>
  </si>
  <si>
    <t>Ількевич В.І.</t>
  </si>
  <si>
    <t>Креслення</t>
  </si>
  <si>
    <t>Буза І.А</t>
  </si>
  <si>
    <t>Буза І.А.</t>
  </si>
  <si>
    <t>Матвєєва Н.В.</t>
  </si>
  <si>
    <t>Літостанська І.О.</t>
  </si>
  <si>
    <t>Лисинюк Н.О.</t>
  </si>
  <si>
    <t>Самойлова О.О.</t>
  </si>
  <si>
    <t>Трапівська ЗОШ І-ІІІ ступенів</t>
  </si>
  <si>
    <t>2.1.3.1. Освітній моніторинг предметів природничо-математичного циклу 
(математика, алгебра, геометрія, біологія, географія, фізика, астрономія, хімія, екологія)</t>
  </si>
  <si>
    <t>2.1.4.1. Освітній моніторинг предметів суспільно-гуманітарного циклу (українська мова та література, 
російська мова, англійська мова, зарубіжна література, історія, правознавство, людина і світ)</t>
  </si>
  <si>
    <t>Додаток 16а</t>
  </si>
  <si>
    <t>К-сть 
учнів</t>
  </si>
  <si>
    <t>2.1.6.1. Освітній моніторинг предметів інформаційно-технологічного циклу 
(інформатика, трудове навчання, обслуговуюча праця, креслення)</t>
  </si>
  <si>
    <t>Цикли</t>
  </si>
  <si>
    <t xml:space="preserve">Художньо-естетичний </t>
  </si>
  <si>
    <t xml:space="preserve">Інформаційно-технологічний </t>
  </si>
  <si>
    <t xml:space="preserve">Фізкультурно-оздоровчий </t>
  </si>
  <si>
    <t xml:space="preserve">Суспільно-гуманітарний </t>
  </si>
  <si>
    <t xml:space="preserve">Природничо-математичний </t>
  </si>
  <si>
    <t>С.б.</t>
  </si>
  <si>
    <t>2015/2016</t>
  </si>
  <si>
    <t>Астрономія</t>
  </si>
  <si>
    <t>Екологія</t>
  </si>
  <si>
    <t>Людина і світ</t>
  </si>
  <si>
    <t>Мащенко Л.М.</t>
  </si>
  <si>
    <t>Природозн</t>
  </si>
  <si>
    <t>Загальні показники по циклу</t>
  </si>
  <si>
    <t>Правознавст</t>
  </si>
  <si>
    <t>Меліхов М.В.</t>
  </si>
  <si>
    <t>Смірнова Ю.М.</t>
  </si>
  <si>
    <t>Я у світі</t>
  </si>
  <si>
    <t>РІЧНА</t>
  </si>
  <si>
    <t>2017/2018</t>
  </si>
  <si>
    <t>Савчук С.С.</t>
  </si>
  <si>
    <t>Зажиренко І.В.</t>
  </si>
  <si>
    <t>Лоза А.І.</t>
  </si>
  <si>
    <t>Укр.мова</t>
  </si>
  <si>
    <t>Читання</t>
  </si>
  <si>
    <t>Таїр О.М.</t>
  </si>
  <si>
    <t>Мащенко Л.П.</t>
  </si>
  <si>
    <t xml:space="preserve">2017/2018 </t>
  </si>
  <si>
    <t>Вознюк Т.Ю.</t>
  </si>
  <si>
    <t>1-зарах</t>
  </si>
  <si>
    <t>Карпова В.О.</t>
  </si>
  <si>
    <t>Зарубіжна літ.</t>
  </si>
  <si>
    <t>Бондаренко Д.А.</t>
  </si>
  <si>
    <t>Технології</t>
  </si>
  <si>
    <t>Ільевич В.І.</t>
  </si>
  <si>
    <t>Худ культ.</t>
  </si>
  <si>
    <t>Порівняльний моніторинг якості знань учнів з предметів  інваріантної складової за циклами за  підсумками навчального року</t>
  </si>
  <si>
    <t>РІЗНИЦЯ</t>
  </si>
  <si>
    <t>КЗ "Трапівський НВК "ЗОШ І-ІІІ ст.-ДНЗ"</t>
  </si>
  <si>
    <t>ІІ. Моніторинг якості здійснення освітнього процесу за підсумками навчального року</t>
  </si>
  <si>
    <t>2-А</t>
  </si>
  <si>
    <t>2-Б</t>
  </si>
  <si>
    <t>Укр.літ.</t>
  </si>
  <si>
    <t>заруб.літ.</t>
  </si>
  <si>
    <t>Анг.мова</t>
  </si>
  <si>
    <t>2017/2017</t>
  </si>
  <si>
    <t>Істор.Укр.</t>
  </si>
  <si>
    <t>МащенкоЛ.П.</t>
  </si>
  <si>
    <t>Всесв.історія</t>
  </si>
  <si>
    <t xml:space="preserve">2016/2017 </t>
  </si>
  <si>
    <t>математика</t>
  </si>
  <si>
    <t>алгебра</t>
  </si>
  <si>
    <t>Врємєнко П.А.</t>
  </si>
  <si>
    <t>геометрія</t>
  </si>
  <si>
    <t>природозн.</t>
  </si>
  <si>
    <t>Лунгу І.В.</t>
  </si>
  <si>
    <t>2018/2019</t>
  </si>
  <si>
    <t>3-Б</t>
  </si>
  <si>
    <t>3-А</t>
  </si>
  <si>
    <t>Корецька М.Ф.</t>
  </si>
  <si>
    <t>Корецька М. Ф.</t>
  </si>
  <si>
    <t>Лоза А. І.</t>
  </si>
  <si>
    <t>укр.мова</t>
  </si>
  <si>
    <t>укр. мова</t>
  </si>
  <si>
    <t>Лунгу І. В.</t>
  </si>
  <si>
    <t>ЛітостанськийС.В.</t>
  </si>
  <si>
    <t>Таїр О. М.</t>
  </si>
  <si>
    <t>Козаченко Е. Г.</t>
  </si>
  <si>
    <t>2018/209</t>
  </si>
  <si>
    <t>всесв.історія</t>
  </si>
  <si>
    <t>всесвіт.історія</t>
  </si>
  <si>
    <t>Алєксєєнко М. І.</t>
  </si>
  <si>
    <t>Григориця М. В.</t>
  </si>
  <si>
    <t>2-зарах</t>
  </si>
  <si>
    <t>1-звільн</t>
  </si>
  <si>
    <t>Лукіна М.С.</t>
  </si>
  <si>
    <t>Лукіна М. С.</t>
  </si>
  <si>
    <t>Техноогії</t>
  </si>
  <si>
    <t>Матвєєва В. І.</t>
  </si>
  <si>
    <t>Матвєєва Н. В.</t>
  </si>
  <si>
    <t xml:space="preserve"> Мистецтво</t>
  </si>
  <si>
    <t xml:space="preserve">Літостанський С.В. </t>
  </si>
  <si>
    <t xml:space="preserve">2018/2019 </t>
  </si>
  <si>
    <t>2019/2020</t>
  </si>
  <si>
    <t>4-А</t>
  </si>
  <si>
    <t>4-Б</t>
  </si>
  <si>
    <t>Ярмолюк Н.О.</t>
  </si>
  <si>
    <t>Літ. Чит.</t>
  </si>
  <si>
    <t>Королюк Т.І.</t>
  </si>
  <si>
    <t>Англ.мова</t>
  </si>
  <si>
    <t>Козачекно Е.Г.</t>
  </si>
  <si>
    <t>Всесв.  Історія</t>
  </si>
  <si>
    <t>Громад. освіта</t>
  </si>
  <si>
    <t>Ярмолюк Н. О.</t>
  </si>
  <si>
    <t>Рубанська І. О.</t>
  </si>
  <si>
    <t>1 звільнений</t>
  </si>
  <si>
    <t>1 зарах</t>
  </si>
  <si>
    <r>
      <t>РІЧНА 2019</t>
    </r>
    <r>
      <rPr>
        <b/>
        <sz val="11"/>
        <color indexed="8"/>
        <rFont val="Calibri"/>
        <family val="2"/>
        <charset val="204"/>
      </rPr>
      <t>/2020 навчального  року</t>
    </r>
  </si>
  <si>
    <r>
      <t>РІЧНА 20</t>
    </r>
    <r>
      <rPr>
        <b/>
        <u/>
        <sz val="11"/>
        <color indexed="8"/>
        <rFont val="Arial"/>
        <family val="2"/>
        <charset val="204"/>
      </rPr>
      <t>19</t>
    </r>
    <r>
      <rPr>
        <b/>
        <sz val="11"/>
        <color indexed="8"/>
        <rFont val="Arial"/>
        <family val="2"/>
        <charset val="204"/>
      </rPr>
      <t>/2020</t>
    </r>
    <r>
      <rPr>
        <b/>
        <u/>
        <sz val="11"/>
        <color indexed="8"/>
        <rFont val="Arial"/>
        <family val="2"/>
        <charset val="204"/>
      </rPr>
      <t xml:space="preserve"> </t>
    </r>
    <r>
      <rPr>
        <b/>
        <sz val="11"/>
        <color indexed="8"/>
        <rFont val="Arial"/>
        <family val="2"/>
        <charset val="204"/>
      </rPr>
      <t>навчального  року</t>
    </r>
  </si>
  <si>
    <t>СБ</t>
  </si>
</sst>
</file>

<file path=xl/styles.xml><?xml version="1.0" encoding="utf-8"?>
<styleSheet xmlns="http://schemas.openxmlformats.org/spreadsheetml/2006/main">
  <numFmts count="1">
    <numFmt numFmtId="164" formatCode="0.0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u/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i/>
      <sz val="11"/>
      <color theme="1"/>
      <name val="Arial"/>
      <family val="2"/>
      <charset val="204"/>
    </font>
    <font>
      <b/>
      <u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rgb="FF0070C0"/>
      <name val="Arial"/>
      <family val="2"/>
      <charset val="204"/>
    </font>
    <font>
      <b/>
      <sz val="11"/>
      <color rgb="FF7030A0"/>
      <name val="Arial"/>
      <family val="2"/>
      <charset val="204"/>
    </font>
    <font>
      <b/>
      <sz val="1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E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7C8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1" fillId="0" borderId="0"/>
  </cellStyleXfs>
  <cellXfs count="506">
    <xf numFmtId="0" fontId="0" fillId="0" borderId="0" xfId="0"/>
    <xf numFmtId="0" fontId="0" fillId="0" borderId="0" xfId="0" applyAlignment="1">
      <alignment horizontal="center"/>
    </xf>
    <xf numFmtId="1" fontId="0" fillId="3" borderId="1" xfId="0" applyNumberFormat="1" applyFill="1" applyBorder="1" applyAlignment="1">
      <alignment horizontal="center" vertical="top"/>
    </xf>
    <xf numFmtId="1" fontId="12" fillId="3" borderId="1" xfId="0" applyNumberFormat="1" applyFont="1" applyFill="1" applyBorder="1" applyAlignment="1">
      <alignment horizontal="center" vertical="top"/>
    </xf>
    <xf numFmtId="0" fontId="0" fillId="0" borderId="0" xfId="0" applyBorder="1"/>
    <xf numFmtId="0" fontId="0" fillId="3" borderId="1" xfId="0" applyFill="1" applyBorder="1" applyAlignment="1">
      <alignment horizontal="center" vertical="top"/>
    </xf>
    <xf numFmtId="0" fontId="0" fillId="2" borderId="7" xfId="0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vertical="top"/>
    </xf>
    <xf numFmtId="0" fontId="12" fillId="3" borderId="1" xfId="0" applyFont="1" applyFill="1" applyBorder="1" applyAlignment="1">
      <alignment horizontal="center" vertical="top"/>
    </xf>
    <xf numFmtId="1" fontId="0" fillId="3" borderId="7" xfId="0" applyNumberFormat="1" applyFill="1" applyBorder="1" applyAlignment="1">
      <alignment horizontal="center" vertical="top"/>
    </xf>
    <xf numFmtId="0" fontId="0" fillId="2" borderId="7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wrapText="1"/>
    </xf>
    <xf numFmtId="0" fontId="0" fillId="3" borderId="1" xfId="0" applyFill="1" applyBorder="1" applyAlignment="1">
      <alignment vertical="top"/>
    </xf>
    <xf numFmtId="0" fontId="12" fillId="3" borderId="1" xfId="0" applyFont="1" applyFill="1" applyBorder="1" applyAlignment="1">
      <alignment vertical="top"/>
    </xf>
    <xf numFmtId="0" fontId="0" fillId="0" borderId="1" xfId="0" applyBorder="1"/>
    <xf numFmtId="0" fontId="0" fillId="0" borderId="1" xfId="0" applyFill="1" applyBorder="1"/>
    <xf numFmtId="0" fontId="0" fillId="0" borderId="7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164" fontId="0" fillId="2" borderId="1" xfId="0" applyNumberFormat="1" applyFill="1" applyBorder="1" applyAlignment="1">
      <alignment horizontal="center" vertical="top"/>
    </xf>
    <xf numFmtId="164" fontId="20" fillId="0" borderId="0" xfId="0" applyNumberFormat="1" applyFont="1" applyFill="1" applyBorder="1" applyAlignment="1">
      <alignment horizontal="center" vertical="center"/>
    </xf>
    <xf numFmtId="1" fontId="19" fillId="0" borderId="0" xfId="0" applyNumberFormat="1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top"/>
    </xf>
    <xf numFmtId="164" fontId="0" fillId="3" borderId="1" xfId="0" applyNumberFormat="1" applyFill="1" applyBorder="1" applyAlignment="1">
      <alignment horizontal="center" vertical="top"/>
    </xf>
    <xf numFmtId="164" fontId="0" fillId="3" borderId="7" xfId="0" applyNumberFormat="1" applyFill="1" applyBorder="1" applyAlignment="1">
      <alignment horizontal="center" vertical="top" wrapText="1"/>
    </xf>
    <xf numFmtId="0" fontId="0" fillId="3" borderId="7" xfId="0" applyFill="1" applyBorder="1" applyAlignment="1">
      <alignment vertical="top"/>
    </xf>
    <xf numFmtId="0" fontId="0" fillId="3" borderId="7" xfId="0" applyFill="1" applyBorder="1" applyAlignment="1">
      <alignment horizontal="center" vertical="top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164" fontId="0" fillId="3" borderId="7" xfId="0" applyNumberFormat="1" applyFill="1" applyBorder="1" applyAlignment="1">
      <alignment horizontal="center" vertical="top"/>
    </xf>
    <xf numFmtId="0" fontId="12" fillId="3" borderId="1" xfId="0" applyFont="1" applyFill="1" applyBorder="1" applyAlignment="1">
      <alignment horizontal="center" vertical="top" wrapText="1"/>
    </xf>
    <xf numFmtId="0" fontId="0" fillId="3" borderId="0" xfId="0" applyFill="1"/>
    <xf numFmtId="0" fontId="0" fillId="3" borderId="1" xfId="0" applyFill="1" applyBorder="1" applyAlignment="1">
      <alignment vertical="top" wrapText="1"/>
    </xf>
    <xf numFmtId="164" fontId="19" fillId="5" borderId="1" xfId="0" applyNumberFormat="1" applyFont="1" applyFill="1" applyBorder="1" applyAlignment="1">
      <alignment horizontal="center" vertical="top"/>
    </xf>
    <xf numFmtId="0" fontId="19" fillId="5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164" fontId="22" fillId="3" borderId="1" xfId="0" applyNumberFormat="1" applyFont="1" applyFill="1" applyBorder="1" applyAlignment="1">
      <alignment horizontal="center" vertical="top"/>
    </xf>
    <xf numFmtId="0" fontId="0" fillId="2" borderId="7" xfId="0" applyFont="1" applyFill="1" applyBorder="1" applyAlignment="1">
      <alignment horizontal="center" vertical="top" wrapText="1"/>
    </xf>
    <xf numFmtId="0" fontId="0" fillId="0" borderId="7" xfId="0" applyFont="1" applyFill="1" applyBorder="1" applyAlignment="1">
      <alignment horizontal="center" vertical="top" wrapText="1"/>
    </xf>
    <xf numFmtId="164" fontId="19" fillId="6" borderId="1" xfId="0" applyNumberFormat="1" applyFont="1" applyFill="1" applyBorder="1" applyAlignment="1">
      <alignment horizontal="center" vertical="top"/>
    </xf>
    <xf numFmtId="164" fontId="7" fillId="0" borderId="0" xfId="0" applyNumberFormat="1" applyFont="1" applyBorder="1" applyAlignment="1">
      <alignment horizontal="center" vertical="top"/>
    </xf>
    <xf numFmtId="0" fontId="7" fillId="0" borderId="0" xfId="0" applyFont="1"/>
    <xf numFmtId="1" fontId="19" fillId="3" borderId="1" xfId="0" applyNumberFormat="1" applyFont="1" applyFill="1" applyBorder="1" applyAlignment="1">
      <alignment horizontal="center" vertical="top"/>
    </xf>
    <xf numFmtId="164" fontId="19" fillId="3" borderId="1" xfId="0" applyNumberFormat="1" applyFont="1" applyFill="1" applyBorder="1" applyAlignment="1">
      <alignment horizontal="center" vertical="top"/>
    </xf>
    <xf numFmtId="0" fontId="12" fillId="3" borderId="1" xfId="0" applyFont="1" applyFill="1" applyBorder="1" applyAlignment="1">
      <alignment horizontal="center" vertical="top"/>
    </xf>
    <xf numFmtId="0" fontId="12" fillId="3" borderId="1" xfId="0" applyFont="1" applyFill="1" applyBorder="1" applyAlignment="1">
      <alignment horizontal="center" vertical="top" wrapText="1"/>
    </xf>
    <xf numFmtId="0" fontId="0" fillId="0" borderId="0" xfId="0" applyAlignment="1">
      <alignment horizontal="left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/>
    </xf>
    <xf numFmtId="0" fontId="6" fillId="0" borderId="0" xfId="0" applyFont="1" applyAlignment="1">
      <alignment horizontal="left"/>
    </xf>
    <xf numFmtId="0" fontId="6" fillId="0" borderId="7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0" fillId="3" borderId="0" xfId="0" applyFill="1" applyAlignment="1">
      <alignment horizontal="center"/>
    </xf>
    <xf numFmtId="0" fontId="6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/>
    </xf>
    <xf numFmtId="164" fontId="6" fillId="3" borderId="7" xfId="0" applyNumberFormat="1" applyFont="1" applyFill="1" applyBorder="1" applyAlignment="1">
      <alignment horizontal="center" vertical="top"/>
    </xf>
    <xf numFmtId="164" fontId="6" fillId="3" borderId="7" xfId="0" applyNumberFormat="1" applyFont="1" applyFill="1" applyBorder="1" applyAlignment="1">
      <alignment horizontal="center" vertical="top" wrapText="1"/>
    </xf>
    <xf numFmtId="1" fontId="6" fillId="3" borderId="1" xfId="0" applyNumberFormat="1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3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top"/>
    </xf>
    <xf numFmtId="164" fontId="6" fillId="0" borderId="1" xfId="0" applyNumberFormat="1" applyFont="1" applyFill="1" applyBorder="1" applyAlignment="1">
      <alignment horizontal="center" vertical="top"/>
    </xf>
    <xf numFmtId="164" fontId="6" fillId="0" borderId="7" xfId="0" applyNumberFormat="1" applyFont="1" applyFill="1" applyBorder="1" applyAlignment="1">
      <alignment horizontal="center" vertical="top" wrapText="1"/>
    </xf>
    <xf numFmtId="0" fontId="6" fillId="0" borderId="0" xfId="0" applyFont="1"/>
    <xf numFmtId="0" fontId="6" fillId="5" borderId="1" xfId="0" applyFont="1" applyFill="1" applyBorder="1" applyAlignment="1">
      <alignment horizontal="center" vertical="top"/>
    </xf>
    <xf numFmtId="0" fontId="6" fillId="5" borderId="1" xfId="0" applyFont="1" applyFill="1" applyBorder="1" applyAlignment="1">
      <alignment horizontal="left" vertical="top"/>
    </xf>
    <xf numFmtId="0" fontId="6" fillId="5" borderId="1" xfId="0" applyFont="1" applyFill="1" applyBorder="1" applyAlignment="1">
      <alignment horizontal="left"/>
    </xf>
    <xf numFmtId="1" fontId="6" fillId="3" borderId="1" xfId="0" applyNumberFormat="1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top"/>
    </xf>
    <xf numFmtId="164" fontId="0" fillId="8" borderId="1" xfId="0" applyNumberFormat="1" applyFill="1" applyBorder="1" applyAlignment="1">
      <alignment horizontal="center" vertical="top"/>
    </xf>
    <xf numFmtId="164" fontId="0" fillId="8" borderId="7" xfId="0" applyNumberFormat="1" applyFill="1" applyBorder="1" applyAlignment="1">
      <alignment horizontal="center" vertical="top" wrapText="1"/>
    </xf>
    <xf numFmtId="0" fontId="6" fillId="8" borderId="1" xfId="0" applyFont="1" applyFill="1" applyBorder="1" applyAlignment="1">
      <alignment horizontal="center" vertical="top"/>
    </xf>
    <xf numFmtId="0" fontId="6" fillId="8" borderId="1" xfId="0" applyFont="1" applyFill="1" applyBorder="1" applyAlignment="1">
      <alignment horizontal="left" vertical="top"/>
    </xf>
    <xf numFmtId="0" fontId="6" fillId="8" borderId="7" xfId="0" applyFont="1" applyFill="1" applyBorder="1" applyAlignment="1">
      <alignment horizontal="center" vertical="top" wrapText="1"/>
    </xf>
    <xf numFmtId="1" fontId="6" fillId="8" borderId="1" xfId="0" applyNumberFormat="1" applyFont="1" applyFill="1" applyBorder="1" applyAlignment="1">
      <alignment horizontal="center" vertical="top"/>
    </xf>
    <xf numFmtId="164" fontId="6" fillId="8" borderId="7" xfId="0" applyNumberFormat="1" applyFont="1" applyFill="1" applyBorder="1" applyAlignment="1">
      <alignment horizontal="center" vertical="top"/>
    </xf>
    <xf numFmtId="164" fontId="6" fillId="8" borderId="1" xfId="0" applyNumberFormat="1" applyFont="1" applyFill="1" applyBorder="1" applyAlignment="1">
      <alignment horizontal="center" vertical="top"/>
    </xf>
    <xf numFmtId="164" fontId="6" fillId="8" borderId="7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top"/>
    </xf>
    <xf numFmtId="0" fontId="6" fillId="8" borderId="1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top"/>
    </xf>
    <xf numFmtId="0" fontId="6" fillId="5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top"/>
    </xf>
    <xf numFmtId="1" fontId="6" fillId="3" borderId="7" xfId="0" applyNumberFormat="1" applyFont="1" applyFill="1" applyBorder="1" applyAlignment="1">
      <alignment horizontal="center" vertical="top"/>
    </xf>
    <xf numFmtId="0" fontId="6" fillId="5" borderId="1" xfId="0" applyFont="1" applyFill="1" applyBorder="1" applyAlignment="1">
      <alignment horizontal="left" vertical="center"/>
    </xf>
    <xf numFmtId="0" fontId="6" fillId="0" borderId="1" xfId="0" applyNumberFormat="1" applyFont="1" applyBorder="1" applyAlignment="1">
      <alignment horizontal="center" vertical="top"/>
    </xf>
    <xf numFmtId="0" fontId="6" fillId="5" borderId="1" xfId="0" applyNumberFormat="1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 wrapText="1"/>
    </xf>
    <xf numFmtId="164" fontId="6" fillId="5" borderId="1" xfId="0" applyNumberFormat="1" applyFont="1" applyFill="1" applyBorder="1" applyAlignment="1">
      <alignment horizontal="center" vertical="top"/>
    </xf>
    <xf numFmtId="0" fontId="6" fillId="6" borderId="1" xfId="0" applyFont="1" applyFill="1" applyBorder="1" applyAlignment="1">
      <alignment horizontal="center" vertical="top"/>
    </xf>
    <xf numFmtId="0" fontId="6" fillId="6" borderId="1" xfId="0" applyFont="1" applyFill="1" applyBorder="1" applyAlignment="1">
      <alignment horizontal="left" vertical="top"/>
    </xf>
    <xf numFmtId="0" fontId="6" fillId="6" borderId="7" xfId="0" applyFont="1" applyFill="1" applyBorder="1" applyAlignment="1">
      <alignment horizontal="center" wrapText="1"/>
    </xf>
    <xf numFmtId="1" fontId="6" fillId="6" borderId="1" xfId="0" applyNumberFormat="1" applyFont="1" applyFill="1" applyBorder="1" applyAlignment="1">
      <alignment horizontal="center" vertical="top"/>
    </xf>
    <xf numFmtId="164" fontId="6" fillId="6" borderId="1" xfId="0" applyNumberFormat="1" applyFont="1" applyFill="1" applyBorder="1" applyAlignment="1">
      <alignment horizontal="center" vertical="top"/>
    </xf>
    <xf numFmtId="0" fontId="6" fillId="3" borderId="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/>
    </xf>
    <xf numFmtId="164" fontId="6" fillId="6" borderId="1" xfId="0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wrapText="1"/>
    </xf>
    <xf numFmtId="164" fontId="6" fillId="0" borderId="7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0" fontId="6" fillId="5" borderId="1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/>
    </xf>
    <xf numFmtId="0" fontId="6" fillId="3" borderId="0" xfId="0" applyFont="1" applyFill="1"/>
    <xf numFmtId="164" fontId="6" fillId="3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Fill="1" applyBorder="1" applyAlignment="1">
      <alignment horizontal="center" vertical="top" wrapText="1"/>
    </xf>
    <xf numFmtId="164" fontId="6" fillId="3" borderId="1" xfId="0" applyNumberFormat="1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top"/>
    </xf>
    <xf numFmtId="164" fontId="6" fillId="6" borderId="7" xfId="0" applyNumberFormat="1" applyFont="1" applyFill="1" applyBorder="1" applyAlignment="1">
      <alignment horizontal="center" vertical="top" wrapText="1"/>
    </xf>
    <xf numFmtId="164" fontId="6" fillId="3" borderId="7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top" wrapText="1"/>
    </xf>
    <xf numFmtId="0" fontId="6" fillId="5" borderId="7" xfId="0" applyFont="1" applyFill="1" applyBorder="1" applyAlignment="1">
      <alignment horizontal="center" vertical="top"/>
    </xf>
    <xf numFmtId="164" fontId="19" fillId="0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top" wrapText="1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3" borderId="0" xfId="0" applyFont="1" applyFill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left"/>
    </xf>
    <xf numFmtId="0" fontId="6" fillId="5" borderId="7" xfId="0" applyFont="1" applyFill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6" fillId="0" borderId="7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horizontal="left"/>
    </xf>
    <xf numFmtId="0" fontId="6" fillId="8" borderId="7" xfId="0" applyFont="1" applyFill="1" applyBorder="1" applyAlignment="1">
      <alignment horizontal="center" wrapText="1"/>
    </xf>
    <xf numFmtId="0" fontId="6" fillId="8" borderId="1" xfId="0" applyFont="1" applyFill="1" applyBorder="1" applyAlignment="1">
      <alignment horizontal="center" vertical="top" wrapText="1"/>
    </xf>
    <xf numFmtId="0" fontId="6" fillId="8" borderId="1" xfId="0" applyFont="1" applyFill="1" applyBorder="1" applyAlignment="1">
      <alignment horizontal="left" vertical="top" wrapText="1"/>
    </xf>
    <xf numFmtId="0" fontId="6" fillId="8" borderId="1" xfId="0" applyFont="1" applyFill="1" applyBorder="1" applyAlignment="1">
      <alignment horizontal="center"/>
    </xf>
    <xf numFmtId="0" fontId="6" fillId="8" borderId="7" xfId="0" applyFont="1" applyFill="1" applyBorder="1" applyAlignment="1">
      <alignment horizontal="left"/>
    </xf>
    <xf numFmtId="0" fontId="6" fillId="8" borderId="7" xfId="0" applyFont="1" applyFill="1" applyBorder="1" applyAlignment="1">
      <alignment horizontal="center" vertical="top"/>
    </xf>
    <xf numFmtId="0" fontId="6" fillId="8" borderId="7" xfId="0" applyFont="1" applyFill="1" applyBorder="1" applyAlignment="1">
      <alignment horizontal="left" vertical="top"/>
    </xf>
    <xf numFmtId="1" fontId="6" fillId="8" borderId="7" xfId="0" applyNumberFormat="1" applyFont="1" applyFill="1" applyBorder="1" applyAlignment="1">
      <alignment horizontal="center" vertical="top"/>
    </xf>
    <xf numFmtId="0" fontId="6" fillId="8" borderId="1" xfId="0" applyNumberFormat="1" applyFont="1" applyFill="1" applyBorder="1" applyAlignment="1">
      <alignment horizontal="center" vertical="top"/>
    </xf>
    <xf numFmtId="164" fontId="6" fillId="8" borderId="1" xfId="0" applyNumberFormat="1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left" vertical="center"/>
    </xf>
    <xf numFmtId="0" fontId="6" fillId="8" borderId="7" xfId="0" applyFont="1" applyFill="1" applyBorder="1" applyAlignment="1">
      <alignment horizontal="center"/>
    </xf>
    <xf numFmtId="164" fontId="6" fillId="8" borderId="7" xfId="0" applyNumberFormat="1" applyFont="1" applyFill="1" applyBorder="1" applyAlignment="1">
      <alignment horizontal="center" vertical="center"/>
    </xf>
    <xf numFmtId="164" fontId="6" fillId="8" borderId="1" xfId="0" applyNumberFormat="1" applyFont="1" applyFill="1" applyBorder="1" applyAlignment="1">
      <alignment horizontal="center" vertical="top" wrapText="1"/>
    </xf>
    <xf numFmtId="0" fontId="6" fillId="8" borderId="1" xfId="0" applyFont="1" applyFill="1" applyBorder="1" applyAlignment="1">
      <alignment horizontal="left"/>
    </xf>
    <xf numFmtId="164" fontId="19" fillId="8" borderId="1" xfId="0" applyNumberFormat="1" applyFont="1" applyFill="1" applyBorder="1" applyAlignment="1">
      <alignment horizontal="center" vertical="top"/>
    </xf>
    <xf numFmtId="0" fontId="6" fillId="3" borderId="1" xfId="0" applyNumberFormat="1" applyFont="1" applyFill="1" applyBorder="1" applyAlignment="1">
      <alignment horizontal="center" vertical="top"/>
    </xf>
    <xf numFmtId="0" fontId="19" fillId="3" borderId="1" xfId="0" applyFont="1" applyFill="1" applyBorder="1" applyAlignment="1">
      <alignment horizontal="center" vertical="top"/>
    </xf>
    <xf numFmtId="0" fontId="6" fillId="3" borderId="0" xfId="0" applyFont="1" applyFill="1" applyAlignment="1">
      <alignment horizontal="left"/>
    </xf>
    <xf numFmtId="0" fontId="6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left" vertical="top" wrapText="1"/>
    </xf>
    <xf numFmtId="0" fontId="19" fillId="3" borderId="1" xfId="0" applyFont="1" applyFill="1" applyBorder="1" applyAlignment="1">
      <alignment horizontal="left" vertical="top"/>
    </xf>
    <xf numFmtId="2" fontId="6" fillId="3" borderId="1" xfId="0" applyNumberFormat="1" applyFont="1" applyFill="1" applyBorder="1" applyAlignment="1">
      <alignment horizontal="left" vertical="top"/>
    </xf>
    <xf numFmtId="0" fontId="19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/>
    </xf>
    <xf numFmtId="0" fontId="5" fillId="8" borderId="1" xfId="0" applyFont="1" applyFill="1" applyBorder="1" applyAlignment="1">
      <alignment horizontal="center" vertical="top"/>
    </xf>
    <xf numFmtId="0" fontId="0" fillId="3" borderId="1" xfId="0" applyFill="1" applyBorder="1"/>
    <xf numFmtId="0" fontId="5" fillId="3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 vertical="top"/>
    </xf>
    <xf numFmtId="0" fontId="5" fillId="8" borderId="7" xfId="0" applyFont="1" applyFill="1" applyBorder="1" applyAlignment="1">
      <alignment horizontal="center" vertical="top"/>
    </xf>
    <xf numFmtId="0" fontId="0" fillId="3" borderId="1" xfId="0" applyFill="1" applyBorder="1" applyAlignment="1">
      <alignment horizontal="left" vertical="top" wrapText="1"/>
    </xf>
    <xf numFmtId="0" fontId="5" fillId="3" borderId="0" xfId="0" applyFont="1" applyFill="1"/>
    <xf numFmtId="0" fontId="5" fillId="3" borderId="7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left" vertical="top" wrapText="1"/>
    </xf>
    <xf numFmtId="0" fontId="22" fillId="3" borderId="7" xfId="0" applyFont="1" applyFill="1" applyBorder="1" applyAlignment="1">
      <alignment horizontal="left" vertical="top" wrapText="1"/>
    </xf>
    <xf numFmtId="0" fontId="22" fillId="3" borderId="1" xfId="0" applyFont="1" applyFill="1" applyBorder="1" applyAlignment="1">
      <alignment horizontal="center" vertical="top"/>
    </xf>
    <xf numFmtId="0" fontId="22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/>
    <xf numFmtId="0" fontId="5" fillId="3" borderId="1" xfId="0" applyFont="1" applyFill="1" applyBorder="1" applyAlignment="1">
      <alignment vertical="top"/>
    </xf>
    <xf numFmtId="0" fontId="22" fillId="3" borderId="1" xfId="0" applyFont="1" applyFill="1" applyBorder="1" applyAlignment="1">
      <alignment horizontal="left" vertical="top" wrapText="1"/>
    </xf>
    <xf numFmtId="0" fontId="22" fillId="3" borderId="7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top"/>
    </xf>
    <xf numFmtId="0" fontId="5" fillId="3" borderId="7" xfId="0" applyNumberFormat="1" applyFont="1" applyFill="1" applyBorder="1" applyAlignment="1">
      <alignment horizontal="center" vertical="top"/>
    </xf>
    <xf numFmtId="0" fontId="5" fillId="3" borderId="7" xfId="0" applyFont="1" applyFill="1" applyBorder="1" applyAlignment="1">
      <alignment horizontal="left" vertical="top"/>
    </xf>
    <xf numFmtId="0" fontId="22" fillId="3" borderId="1" xfId="0" applyNumberFormat="1" applyFont="1" applyFill="1" applyBorder="1" applyAlignment="1">
      <alignment horizontal="center" vertical="top"/>
    </xf>
    <xf numFmtId="0" fontId="22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/>
    </xf>
    <xf numFmtId="0" fontId="5" fillId="3" borderId="0" xfId="0" applyFont="1" applyFill="1" applyAlignment="1">
      <alignment horizontal="center"/>
    </xf>
    <xf numFmtId="0" fontId="22" fillId="3" borderId="7" xfId="0" applyFont="1" applyFill="1" applyBorder="1" applyAlignment="1">
      <alignment horizontal="center" vertical="top" wrapText="1"/>
    </xf>
    <xf numFmtId="0" fontId="5" fillId="3" borderId="0" xfId="0" applyFont="1" applyFill="1" applyAlignment="1">
      <alignment horizontal="left"/>
    </xf>
    <xf numFmtId="0" fontId="5" fillId="3" borderId="1" xfId="0" applyFont="1" applyFill="1" applyBorder="1" applyAlignment="1">
      <alignment horizontal="left"/>
    </xf>
    <xf numFmtId="164" fontId="5" fillId="3" borderId="7" xfId="0" applyNumberFormat="1" applyFont="1" applyFill="1" applyBorder="1" applyAlignment="1">
      <alignment horizontal="center" vertical="top" wrapText="1"/>
    </xf>
    <xf numFmtId="164" fontId="5" fillId="3" borderId="7" xfId="0" applyNumberFormat="1" applyFont="1" applyFill="1" applyBorder="1" applyAlignment="1">
      <alignment horizontal="center" vertical="top"/>
    </xf>
    <xf numFmtId="164" fontId="5" fillId="3" borderId="1" xfId="0" applyNumberFormat="1" applyFont="1" applyFill="1" applyBorder="1" applyAlignment="1">
      <alignment horizontal="center" vertical="center"/>
    </xf>
    <xf numFmtId="164" fontId="22" fillId="3" borderId="7" xfId="0" applyNumberFormat="1" applyFont="1" applyFill="1" applyBorder="1" applyAlignment="1">
      <alignment horizontal="center" vertical="top"/>
    </xf>
    <xf numFmtId="164" fontId="22" fillId="3" borderId="7" xfId="0" applyNumberFormat="1" applyFont="1" applyFill="1" applyBorder="1" applyAlignment="1">
      <alignment horizontal="center" vertical="top" wrapText="1"/>
    </xf>
    <xf numFmtId="1" fontId="5" fillId="3" borderId="7" xfId="0" applyNumberFormat="1" applyFont="1" applyFill="1" applyBorder="1" applyAlignment="1">
      <alignment horizontal="center" vertical="top"/>
    </xf>
    <xf numFmtId="164" fontId="5" fillId="3" borderId="1" xfId="0" applyNumberFormat="1" applyFont="1" applyFill="1" applyBorder="1" applyAlignment="1">
      <alignment horizontal="center" vertical="top"/>
    </xf>
    <xf numFmtId="1" fontId="5" fillId="3" borderId="1" xfId="0" applyNumberFormat="1" applyFont="1" applyFill="1" applyBorder="1" applyAlignment="1">
      <alignment horizontal="center" vertical="top"/>
    </xf>
    <xf numFmtId="1" fontId="22" fillId="3" borderId="7" xfId="0" applyNumberFormat="1" applyFont="1" applyFill="1" applyBorder="1" applyAlignment="1">
      <alignment horizontal="center" vertical="top"/>
    </xf>
    <xf numFmtId="1" fontId="22" fillId="3" borderId="1" xfId="0" applyNumberFormat="1" applyFont="1" applyFill="1" applyBorder="1" applyAlignment="1">
      <alignment horizontal="center" vertical="top"/>
    </xf>
    <xf numFmtId="0" fontId="5" fillId="3" borderId="1" xfId="0" applyFont="1" applyFill="1" applyBorder="1" applyAlignment="1">
      <alignment vertical="top" wrapText="1"/>
    </xf>
    <xf numFmtId="0" fontId="19" fillId="3" borderId="1" xfId="0" applyFont="1" applyFill="1" applyBorder="1" applyAlignment="1">
      <alignment horizontal="left" vertical="top" wrapText="1"/>
    </xf>
    <xf numFmtId="0" fontId="0" fillId="3" borderId="0" xfId="0" applyFill="1" applyAlignment="1">
      <alignment horizontal="left"/>
    </xf>
    <xf numFmtId="0" fontId="22" fillId="3" borderId="7" xfId="0" applyFont="1" applyFill="1" applyBorder="1" applyAlignment="1">
      <alignment horizontal="left" vertical="top"/>
    </xf>
    <xf numFmtId="0" fontId="19" fillId="3" borderId="7" xfId="0" applyFont="1" applyFill="1" applyBorder="1" applyAlignment="1">
      <alignment horizontal="left" vertical="top" wrapText="1"/>
    </xf>
    <xf numFmtId="0" fontId="5" fillId="8" borderId="1" xfId="0" applyFont="1" applyFill="1" applyBorder="1" applyAlignment="1">
      <alignment horizontal="center" vertical="top" wrapText="1"/>
    </xf>
    <xf numFmtId="164" fontId="5" fillId="8" borderId="1" xfId="0" applyNumberFormat="1" applyFont="1" applyFill="1" applyBorder="1" applyAlignment="1">
      <alignment horizontal="center" vertical="top"/>
    </xf>
    <xf numFmtId="164" fontId="5" fillId="8" borderId="7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/>
    </xf>
    <xf numFmtId="0" fontId="0" fillId="3" borderId="7" xfId="0" applyFill="1" applyBorder="1"/>
    <xf numFmtId="0" fontId="9" fillId="3" borderId="1" xfId="0" applyFont="1" applyFill="1" applyBorder="1" applyAlignment="1">
      <alignment vertical="top"/>
    </xf>
    <xf numFmtId="0" fontId="0" fillId="3" borderId="1" xfId="0" applyNumberFormat="1" applyFill="1" applyBorder="1" applyAlignment="1">
      <alignment horizontal="center" vertical="center"/>
    </xf>
    <xf numFmtId="0" fontId="8" fillId="3" borderId="1" xfId="0" applyFont="1" applyFill="1" applyBorder="1" applyAlignment="1">
      <alignment vertical="top"/>
    </xf>
    <xf numFmtId="0" fontId="11" fillId="3" borderId="1" xfId="0" applyFont="1" applyFill="1" applyBorder="1" applyAlignment="1">
      <alignment vertical="top"/>
    </xf>
    <xf numFmtId="0" fontId="0" fillId="3" borderId="1" xfId="0" applyFill="1" applyBorder="1" applyAlignment="1">
      <alignment wrapText="1"/>
    </xf>
    <xf numFmtId="1" fontId="0" fillId="3" borderId="1" xfId="0" applyNumberFormat="1" applyFill="1" applyBorder="1" applyAlignment="1">
      <alignment horizontal="center"/>
    </xf>
    <xf numFmtId="164" fontId="0" fillId="8" borderId="1" xfId="0" applyNumberForma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wrapText="1"/>
    </xf>
    <xf numFmtId="1" fontId="5" fillId="3" borderId="1" xfId="0" applyNumberFormat="1" applyFont="1" applyFill="1" applyBorder="1" applyAlignment="1">
      <alignment horizontal="center"/>
    </xf>
    <xf numFmtId="1" fontId="0" fillId="3" borderId="1" xfId="0" applyNumberFormat="1" applyFill="1" applyBorder="1" applyAlignment="1">
      <alignment horizontal="center" vertical="top" wrapText="1"/>
    </xf>
    <xf numFmtId="0" fontId="0" fillId="8" borderId="1" xfId="0" applyFill="1" applyBorder="1" applyAlignment="1">
      <alignment horizontal="center" vertical="top" wrapText="1"/>
    </xf>
    <xf numFmtId="0" fontId="0" fillId="3" borderId="4" xfId="0" applyFill="1" applyBorder="1" applyAlignment="1">
      <alignment horizontal="center" vertical="top"/>
    </xf>
    <xf numFmtId="0" fontId="0" fillId="3" borderId="5" xfId="0" applyFill="1" applyBorder="1" applyAlignment="1">
      <alignment horizontal="center" vertical="top"/>
    </xf>
    <xf numFmtId="0" fontId="0" fillId="3" borderId="5" xfId="0" applyFill="1" applyBorder="1"/>
    <xf numFmtId="0" fontId="0" fillId="3" borderId="7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/>
    </xf>
    <xf numFmtId="0" fontId="0" fillId="3" borderId="0" xfId="0" applyFill="1" applyBorder="1"/>
    <xf numFmtId="0" fontId="12" fillId="3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0" fontId="12" fillId="3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2" fillId="3" borderId="1" xfId="0" applyFont="1" applyFill="1" applyBorder="1" applyAlignment="1">
      <alignment horizontal="center" vertical="top"/>
    </xf>
    <xf numFmtId="0" fontId="12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/>
    </xf>
    <xf numFmtId="0" fontId="12" fillId="3" borderId="7" xfId="0" applyFont="1" applyFill="1" applyBorder="1" applyAlignment="1">
      <alignment horizontal="center" vertical="top" wrapText="1"/>
    </xf>
    <xf numFmtId="164" fontId="12" fillId="3" borderId="7" xfId="0" applyNumberFormat="1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/>
    </xf>
    <xf numFmtId="0" fontId="12" fillId="3" borderId="7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8" borderId="1" xfId="0" applyFont="1" applyFill="1" applyBorder="1" applyAlignment="1">
      <alignment horizontal="left" vertical="top"/>
    </xf>
    <xf numFmtId="0" fontId="4" fillId="8" borderId="1" xfId="0" applyFont="1" applyFill="1" applyBorder="1" applyAlignment="1">
      <alignment horizontal="center" vertical="top"/>
    </xf>
    <xf numFmtId="0" fontId="4" fillId="8" borderId="7" xfId="0" applyFont="1" applyFill="1" applyBorder="1" applyAlignment="1">
      <alignment horizontal="center" vertical="top"/>
    </xf>
    <xf numFmtId="0" fontId="12" fillId="0" borderId="7" xfId="0" applyFont="1" applyBorder="1" applyAlignment="1">
      <alignment horizontal="center" vertical="top"/>
    </xf>
    <xf numFmtId="0" fontId="4" fillId="8" borderId="1" xfId="0" applyFont="1" applyFill="1" applyBorder="1" applyAlignment="1">
      <alignment horizontal="left" vertical="top" wrapText="1"/>
    </xf>
    <xf numFmtId="0" fontId="4" fillId="8" borderId="7" xfId="0" applyFont="1" applyFill="1" applyBorder="1" applyAlignment="1">
      <alignment horizontal="center" vertical="top" wrapText="1"/>
    </xf>
    <xf numFmtId="0" fontId="4" fillId="8" borderId="7" xfId="0" applyFont="1" applyFill="1" applyBorder="1" applyAlignment="1">
      <alignment horizontal="left"/>
    </xf>
    <xf numFmtId="0" fontId="4" fillId="8" borderId="7" xfId="0" applyFont="1" applyFill="1" applyBorder="1" applyAlignment="1">
      <alignment horizontal="left" vertical="top"/>
    </xf>
    <xf numFmtId="0" fontId="4" fillId="8" borderId="7" xfId="0" applyFont="1" applyFill="1" applyBorder="1" applyAlignment="1">
      <alignment horizontal="left" vertical="center"/>
    </xf>
    <xf numFmtId="0" fontId="4" fillId="8" borderId="7" xfId="0" applyFont="1" applyFill="1" applyBorder="1" applyAlignment="1">
      <alignment horizontal="center" vertical="center"/>
    </xf>
    <xf numFmtId="164" fontId="6" fillId="2" borderId="7" xfId="0" applyNumberFormat="1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0" fontId="6" fillId="3" borderId="7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8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/>
    </xf>
    <xf numFmtId="0" fontId="3" fillId="8" borderId="1" xfId="0" applyFont="1" applyFill="1" applyBorder="1" applyAlignment="1">
      <alignment horizontal="center" vertical="top"/>
    </xf>
    <xf numFmtId="164" fontId="6" fillId="2" borderId="7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left"/>
    </xf>
    <xf numFmtId="0" fontId="12" fillId="3" borderId="7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3" fillId="8" borderId="7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/>
    </xf>
    <xf numFmtId="0" fontId="23" fillId="3" borderId="1" xfId="0" applyFont="1" applyFill="1" applyBorder="1" applyAlignment="1">
      <alignment horizontal="center" vertical="top"/>
    </xf>
    <xf numFmtId="0" fontId="23" fillId="3" borderId="1" xfId="0" applyFont="1" applyFill="1" applyBorder="1" applyAlignment="1">
      <alignment horizontal="center" vertical="top" wrapText="1"/>
    </xf>
    <xf numFmtId="0" fontId="28" fillId="3" borderId="1" xfId="0" applyFont="1" applyFill="1" applyBorder="1" applyAlignment="1">
      <alignment horizontal="left" vertical="top" wrapText="1"/>
    </xf>
    <xf numFmtId="0" fontId="28" fillId="7" borderId="1" xfId="0" applyFont="1" applyFill="1" applyBorder="1" applyAlignment="1">
      <alignment horizontal="left" vertical="top" wrapText="1"/>
    </xf>
    <xf numFmtId="0" fontId="28" fillId="7" borderId="7" xfId="0" applyFont="1" applyFill="1" applyBorder="1" applyAlignment="1">
      <alignment horizontal="center" vertical="top" wrapText="1"/>
    </xf>
    <xf numFmtId="0" fontId="28" fillId="7" borderId="1" xfId="0" applyFont="1" applyFill="1" applyBorder="1" applyAlignment="1">
      <alignment horizontal="center" vertical="top"/>
    </xf>
    <xf numFmtId="0" fontId="28" fillId="7" borderId="1" xfId="0" applyFont="1" applyFill="1" applyBorder="1" applyAlignment="1">
      <alignment horizontal="center" vertical="top" wrapText="1"/>
    </xf>
    <xf numFmtId="0" fontId="28" fillId="2" borderId="7" xfId="0" applyFont="1" applyFill="1" applyBorder="1" applyAlignment="1">
      <alignment horizontal="center" vertical="top" wrapText="1"/>
    </xf>
    <xf numFmtId="164" fontId="28" fillId="7" borderId="7" xfId="0" applyNumberFormat="1" applyFont="1" applyFill="1" applyBorder="1" applyAlignment="1">
      <alignment horizontal="center" vertical="top"/>
    </xf>
    <xf numFmtId="164" fontId="28" fillId="7" borderId="7" xfId="0" applyNumberFormat="1" applyFont="1" applyFill="1" applyBorder="1" applyAlignment="1">
      <alignment horizontal="center" vertical="top" wrapText="1"/>
    </xf>
    <xf numFmtId="0" fontId="28" fillId="5" borderId="1" xfId="0" applyFont="1" applyFill="1" applyBorder="1" applyAlignment="1">
      <alignment horizontal="left" vertical="top" wrapText="1"/>
    </xf>
    <xf numFmtId="0" fontId="28" fillId="5" borderId="7" xfId="0" applyFont="1" applyFill="1" applyBorder="1" applyAlignment="1">
      <alignment horizontal="center" vertical="top" wrapText="1"/>
    </xf>
    <xf numFmtId="0" fontId="28" fillId="5" borderId="1" xfId="0" applyFont="1" applyFill="1" applyBorder="1" applyAlignment="1">
      <alignment horizontal="center" vertical="top"/>
    </xf>
    <xf numFmtId="0" fontId="28" fillId="5" borderId="1" xfId="0" applyFont="1" applyFill="1" applyBorder="1" applyAlignment="1">
      <alignment horizontal="center" vertical="top" wrapText="1"/>
    </xf>
    <xf numFmtId="164" fontId="28" fillId="5" borderId="7" xfId="0" applyNumberFormat="1" applyFont="1" applyFill="1" applyBorder="1" applyAlignment="1">
      <alignment horizontal="center" vertical="top"/>
    </xf>
    <xf numFmtId="164" fontId="28" fillId="5" borderId="7" xfId="0" applyNumberFormat="1" applyFont="1" applyFill="1" applyBorder="1" applyAlignment="1">
      <alignment horizontal="center" vertical="top" wrapText="1"/>
    </xf>
    <xf numFmtId="0" fontId="28" fillId="3" borderId="1" xfId="0" applyFont="1" applyFill="1" applyBorder="1" applyAlignment="1">
      <alignment horizontal="center" vertical="top" wrapText="1"/>
    </xf>
    <xf numFmtId="0" fontId="28" fillId="0" borderId="1" xfId="0" applyFont="1" applyBorder="1" applyAlignment="1">
      <alignment horizontal="left" vertical="top" wrapText="1"/>
    </xf>
    <xf numFmtId="0" fontId="28" fillId="0" borderId="7" xfId="0" applyFont="1" applyFill="1" applyBorder="1" applyAlignment="1">
      <alignment horizontal="center" vertical="top" wrapText="1"/>
    </xf>
    <xf numFmtId="0" fontId="28" fillId="0" borderId="1" xfId="0" applyFont="1" applyBorder="1" applyAlignment="1">
      <alignment horizontal="center" vertical="top"/>
    </xf>
    <xf numFmtId="0" fontId="28" fillId="0" borderId="1" xfId="0" applyFont="1" applyBorder="1" applyAlignment="1">
      <alignment horizontal="center" vertical="top" wrapText="1"/>
    </xf>
    <xf numFmtId="0" fontId="28" fillId="3" borderId="1" xfId="0" applyFont="1" applyFill="1" applyBorder="1" applyAlignment="1">
      <alignment horizontal="center" vertical="top"/>
    </xf>
    <xf numFmtId="164" fontId="28" fillId="3" borderId="7" xfId="0" applyNumberFormat="1" applyFont="1" applyFill="1" applyBorder="1" applyAlignment="1">
      <alignment horizontal="center" vertical="top"/>
    </xf>
    <xf numFmtId="164" fontId="28" fillId="3" borderId="7" xfId="0" applyNumberFormat="1" applyFont="1" applyFill="1" applyBorder="1" applyAlignment="1">
      <alignment horizontal="center" vertical="top" wrapText="1"/>
    </xf>
    <xf numFmtId="164" fontId="28" fillId="2" borderId="1" xfId="0" applyNumberFormat="1" applyFont="1" applyFill="1" applyBorder="1" applyAlignment="1">
      <alignment horizontal="center" vertical="top"/>
    </xf>
    <xf numFmtId="0" fontId="28" fillId="3" borderId="1" xfId="0" applyFont="1" applyFill="1" applyBorder="1"/>
    <xf numFmtId="0" fontId="23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center" vertical="top"/>
    </xf>
    <xf numFmtId="0" fontId="23" fillId="0" borderId="1" xfId="0" applyFont="1" applyBorder="1" applyAlignment="1">
      <alignment horizontal="center" vertical="top" wrapText="1"/>
    </xf>
    <xf numFmtId="0" fontId="28" fillId="0" borderId="1" xfId="0" applyFont="1" applyBorder="1" applyAlignment="1">
      <alignment horizontal="left"/>
    </xf>
    <xf numFmtId="0" fontId="28" fillId="0" borderId="7" xfId="0" applyFont="1" applyFill="1" applyBorder="1" applyAlignment="1">
      <alignment horizontal="center" vertical="top"/>
    </xf>
    <xf numFmtId="0" fontId="29" fillId="3" borderId="1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left"/>
    </xf>
    <xf numFmtId="0" fontId="28" fillId="3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top" wrapText="1"/>
    </xf>
    <xf numFmtId="0" fontId="29" fillId="7" borderId="1" xfId="0" applyFont="1" applyFill="1" applyBorder="1" applyAlignment="1">
      <alignment horizontal="center" vertical="center"/>
    </xf>
    <xf numFmtId="0" fontId="29" fillId="7" borderId="1" xfId="0" applyFont="1" applyFill="1" applyBorder="1" applyAlignment="1">
      <alignment horizontal="left"/>
    </xf>
    <xf numFmtId="0" fontId="28" fillId="7" borderId="1" xfId="0" applyFont="1" applyFill="1" applyBorder="1" applyAlignment="1">
      <alignment horizontal="center" vertical="center"/>
    </xf>
    <xf numFmtId="0" fontId="28" fillId="0" borderId="0" xfId="0" applyFont="1"/>
    <xf numFmtId="0" fontId="28" fillId="3" borderId="7" xfId="0" applyFont="1" applyFill="1" applyBorder="1" applyAlignment="1">
      <alignment horizontal="center" vertical="top"/>
    </xf>
    <xf numFmtId="0" fontId="29" fillId="5" borderId="1" xfId="0" applyFont="1" applyFill="1" applyBorder="1"/>
    <xf numFmtId="0" fontId="28" fillId="5" borderId="1" xfId="0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left"/>
    </xf>
    <xf numFmtId="0" fontId="28" fillId="0" borderId="7" xfId="0" applyFont="1" applyBorder="1" applyAlignment="1">
      <alignment horizontal="left" vertical="top"/>
    </xf>
    <xf numFmtId="0" fontId="28" fillId="0" borderId="7" xfId="0" applyFont="1" applyBorder="1" applyAlignment="1">
      <alignment horizontal="center" vertical="top"/>
    </xf>
    <xf numFmtId="1" fontId="28" fillId="3" borderId="7" xfId="0" applyNumberFormat="1" applyFont="1" applyFill="1" applyBorder="1" applyAlignment="1">
      <alignment horizontal="center" vertical="top"/>
    </xf>
    <xf numFmtId="0" fontId="28" fillId="7" borderId="7" xfId="0" applyFont="1" applyFill="1" applyBorder="1" applyAlignment="1">
      <alignment horizontal="left" vertical="top"/>
    </xf>
    <xf numFmtId="0" fontId="28" fillId="7" borderId="7" xfId="0" applyFont="1" applyFill="1" applyBorder="1" applyAlignment="1">
      <alignment horizontal="center" vertical="top"/>
    </xf>
    <xf numFmtId="1" fontId="28" fillId="7" borderId="7" xfId="0" applyNumberFormat="1" applyFont="1" applyFill="1" applyBorder="1" applyAlignment="1">
      <alignment horizontal="center" vertical="top"/>
    </xf>
    <xf numFmtId="0" fontId="28" fillId="5" borderId="1" xfId="0" applyFont="1" applyFill="1" applyBorder="1" applyAlignment="1">
      <alignment horizontal="left" vertical="top"/>
    </xf>
    <xf numFmtId="0" fontId="28" fillId="5" borderId="1" xfId="0" applyFont="1" applyFill="1" applyBorder="1" applyAlignment="1">
      <alignment horizontal="center"/>
    </xf>
    <xf numFmtId="1" fontId="28" fillId="3" borderId="1" xfId="0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left" vertical="top"/>
    </xf>
    <xf numFmtId="0" fontId="28" fillId="0" borderId="1" xfId="0" applyFont="1" applyFill="1" applyBorder="1" applyAlignment="1">
      <alignment horizontal="center" vertical="top"/>
    </xf>
    <xf numFmtId="1" fontId="28" fillId="3" borderId="1" xfId="0" applyNumberFormat="1" applyFont="1" applyFill="1" applyBorder="1" applyAlignment="1">
      <alignment horizontal="center" vertical="top"/>
    </xf>
    <xf numFmtId="0" fontId="28" fillId="0" borderId="1" xfId="0" applyFont="1" applyBorder="1"/>
    <xf numFmtId="0" fontId="28" fillId="0" borderId="1" xfId="0" applyFont="1" applyBorder="1" applyAlignment="1">
      <alignment horizontal="center"/>
    </xf>
    <xf numFmtId="0" fontId="28" fillId="3" borderId="1" xfId="0" applyFont="1" applyFill="1" applyBorder="1" applyAlignment="1">
      <alignment horizontal="center"/>
    </xf>
    <xf numFmtId="164" fontId="28" fillId="0" borderId="1" xfId="0" applyNumberFormat="1" applyFont="1" applyFill="1" applyBorder="1" applyAlignment="1">
      <alignment horizontal="center" vertical="top"/>
    </xf>
    <xf numFmtId="164" fontId="28" fillId="0" borderId="7" xfId="0" applyNumberFormat="1" applyFont="1" applyFill="1" applyBorder="1" applyAlignment="1">
      <alignment horizontal="center" vertical="top" wrapText="1"/>
    </xf>
    <xf numFmtId="164" fontId="28" fillId="5" borderId="1" xfId="0" applyNumberFormat="1" applyFont="1" applyFill="1" applyBorder="1" applyAlignment="1">
      <alignment horizontal="center" vertical="top"/>
    </xf>
    <xf numFmtId="0" fontId="28" fillId="7" borderId="1" xfId="0" applyFont="1" applyFill="1" applyBorder="1" applyAlignment="1">
      <alignment horizontal="left" vertical="top"/>
    </xf>
    <xf numFmtId="1" fontId="28" fillId="7" borderId="1" xfId="0" applyNumberFormat="1" applyFont="1" applyFill="1" applyBorder="1" applyAlignment="1">
      <alignment horizontal="center" vertical="top"/>
    </xf>
    <xf numFmtId="164" fontId="28" fillId="7" borderId="1" xfId="0" applyNumberFormat="1" applyFont="1" applyFill="1" applyBorder="1" applyAlignment="1">
      <alignment horizontal="center" vertical="top"/>
    </xf>
    <xf numFmtId="0" fontId="28" fillId="3" borderId="1" xfId="0" applyFont="1" applyFill="1" applyBorder="1" applyAlignment="1">
      <alignment horizontal="left" vertical="top"/>
    </xf>
    <xf numFmtId="1" fontId="23" fillId="3" borderId="1" xfId="0" applyNumberFormat="1" applyFont="1" applyFill="1" applyBorder="1" applyAlignment="1">
      <alignment horizontal="center" vertical="top"/>
    </xf>
    <xf numFmtId="1" fontId="23" fillId="7" borderId="1" xfId="0" applyNumberFormat="1" applyFont="1" applyFill="1" applyBorder="1" applyAlignment="1">
      <alignment horizontal="center" vertical="top"/>
    </xf>
    <xf numFmtId="164" fontId="28" fillId="3" borderId="1" xfId="0" applyNumberFormat="1" applyFont="1" applyFill="1" applyBorder="1" applyAlignment="1">
      <alignment horizontal="center" vertical="top"/>
    </xf>
    <xf numFmtId="164" fontId="28" fillId="0" borderId="1" xfId="0" applyNumberFormat="1" applyFont="1" applyFill="1" applyBorder="1" applyAlignment="1">
      <alignment horizontal="center" vertical="top" wrapText="1"/>
    </xf>
    <xf numFmtId="0" fontId="23" fillId="3" borderId="1" xfId="0" applyFont="1" applyFill="1" applyBorder="1" applyAlignment="1">
      <alignment horizontal="left" vertical="top"/>
    </xf>
    <xf numFmtId="164" fontId="28" fillId="7" borderId="1" xfId="0" applyNumberFormat="1" applyFont="1" applyFill="1" applyBorder="1" applyAlignment="1">
      <alignment horizontal="center" vertical="top" wrapText="1"/>
    </xf>
    <xf numFmtId="0" fontId="30" fillId="5" borderId="1" xfId="0" applyFont="1" applyFill="1" applyBorder="1" applyAlignment="1">
      <alignment horizontal="center" vertical="top"/>
    </xf>
    <xf numFmtId="1" fontId="30" fillId="3" borderId="1" xfId="0" applyNumberFormat="1" applyFont="1" applyFill="1" applyBorder="1" applyAlignment="1">
      <alignment horizontal="center" vertical="top"/>
    </xf>
    <xf numFmtId="0" fontId="28" fillId="5" borderId="1" xfId="0" applyFont="1" applyFill="1" applyBorder="1" applyAlignment="1">
      <alignment vertical="top"/>
    </xf>
    <xf numFmtId="0" fontId="28" fillId="8" borderId="1" xfId="0" applyFont="1" applyFill="1" applyBorder="1" applyAlignment="1">
      <alignment horizontal="left" vertical="top"/>
    </xf>
    <xf numFmtId="0" fontId="28" fillId="8" borderId="1" xfId="0" applyFont="1" applyFill="1" applyBorder="1" applyAlignment="1">
      <alignment horizontal="center" vertical="top"/>
    </xf>
    <xf numFmtId="1" fontId="28" fillId="8" borderId="1" xfId="0" applyNumberFormat="1" applyFont="1" applyFill="1" applyBorder="1" applyAlignment="1">
      <alignment horizontal="center" vertical="top"/>
    </xf>
    <xf numFmtId="164" fontId="28" fillId="8" borderId="7" xfId="0" applyNumberFormat="1" applyFont="1" applyFill="1" applyBorder="1" applyAlignment="1">
      <alignment horizontal="center" vertical="top"/>
    </xf>
    <xf numFmtId="164" fontId="28" fillId="8" borderId="1" xfId="0" applyNumberFormat="1" applyFont="1" applyFill="1" applyBorder="1" applyAlignment="1">
      <alignment horizontal="center" vertical="top"/>
    </xf>
    <xf numFmtId="164" fontId="28" fillId="8" borderId="7" xfId="0" applyNumberFormat="1" applyFont="1" applyFill="1" applyBorder="1" applyAlignment="1">
      <alignment horizontal="center" vertical="top" wrapText="1"/>
    </xf>
    <xf numFmtId="0" fontId="28" fillId="8" borderId="7" xfId="0" applyFont="1" applyFill="1" applyBorder="1" applyAlignment="1">
      <alignment horizontal="center" vertical="top" wrapText="1"/>
    </xf>
    <xf numFmtId="0" fontId="28" fillId="2" borderId="1" xfId="0" applyFont="1" applyFill="1" applyBorder="1" applyAlignment="1">
      <alignment horizontal="center" vertical="center"/>
    </xf>
    <xf numFmtId="164" fontId="28" fillId="0" borderId="7" xfId="0" applyNumberFormat="1" applyFont="1" applyFill="1" applyBorder="1" applyAlignment="1">
      <alignment horizontal="center" vertical="top"/>
    </xf>
    <xf numFmtId="0" fontId="28" fillId="8" borderId="7" xfId="0" applyFont="1" applyFill="1" applyBorder="1" applyAlignment="1">
      <alignment horizontal="center" vertical="top"/>
    </xf>
    <xf numFmtId="0" fontId="28" fillId="8" borderId="7" xfId="0" applyFont="1" applyFill="1" applyBorder="1" applyAlignment="1">
      <alignment horizontal="left" vertical="top"/>
    </xf>
    <xf numFmtId="0" fontId="23" fillId="3" borderId="7" xfId="0" applyFont="1" applyFill="1" applyBorder="1" applyAlignment="1">
      <alignment horizontal="left" vertical="top"/>
    </xf>
    <xf numFmtId="0" fontId="28" fillId="0" borderId="1" xfId="0" applyFont="1" applyBorder="1" applyAlignment="1">
      <alignment horizontal="center" vertical="center"/>
    </xf>
    <xf numFmtId="0" fontId="28" fillId="0" borderId="7" xfId="0" applyFont="1" applyBorder="1" applyAlignment="1">
      <alignment horizontal="left" vertical="top" wrapText="1"/>
    </xf>
    <xf numFmtId="0" fontId="28" fillId="0" borderId="7" xfId="0" applyFont="1" applyBorder="1"/>
    <xf numFmtId="0" fontId="28" fillId="8" borderId="7" xfId="0" applyFont="1" applyFill="1" applyBorder="1"/>
    <xf numFmtId="0" fontId="28" fillId="8" borderId="1" xfId="0" applyFont="1" applyFill="1" applyBorder="1" applyAlignment="1">
      <alignment horizontal="center" vertical="center"/>
    </xf>
    <xf numFmtId="0" fontId="28" fillId="8" borderId="7" xfId="0" applyFont="1" applyFill="1" applyBorder="1" applyAlignment="1">
      <alignment horizontal="left" vertical="top" wrapText="1"/>
    </xf>
    <xf numFmtId="0" fontId="28" fillId="5" borderId="7" xfId="0" applyFont="1" applyFill="1" applyBorder="1" applyAlignment="1">
      <alignment horizontal="left" vertical="top"/>
    </xf>
    <xf numFmtId="0" fontId="30" fillId="5" borderId="1" xfId="0" applyFont="1" applyFill="1" applyBorder="1" applyAlignment="1">
      <alignment horizontal="left" vertical="top"/>
    </xf>
    <xf numFmtId="0" fontId="28" fillId="0" borderId="7" xfId="0" applyFont="1" applyBorder="1" applyAlignment="1">
      <alignment horizontal="center" vertical="top" wrapText="1"/>
    </xf>
    <xf numFmtId="1" fontId="28" fillId="8" borderId="7" xfId="0" applyNumberFormat="1" applyFont="1" applyFill="1" applyBorder="1" applyAlignment="1">
      <alignment horizontal="center" vertical="top"/>
    </xf>
    <xf numFmtId="0" fontId="28" fillId="3" borderId="7" xfId="0" applyFont="1" applyFill="1" applyBorder="1" applyAlignment="1">
      <alignment horizontal="center" vertical="top" wrapText="1"/>
    </xf>
    <xf numFmtId="0" fontId="28" fillId="8" borderId="1" xfId="0" applyFont="1" applyFill="1" applyBorder="1"/>
    <xf numFmtId="0" fontId="28" fillId="8" borderId="1" xfId="0" applyFont="1" applyFill="1" applyBorder="1" applyAlignment="1">
      <alignment horizontal="center"/>
    </xf>
    <xf numFmtId="0" fontId="28" fillId="8" borderId="1" xfId="0" applyFont="1" applyFill="1" applyBorder="1" applyAlignment="1">
      <alignment horizontal="left"/>
    </xf>
    <xf numFmtId="1" fontId="28" fillId="8" borderId="1" xfId="0" applyNumberFormat="1" applyFont="1" applyFill="1" applyBorder="1" applyAlignment="1">
      <alignment horizontal="center" vertical="center"/>
    </xf>
    <xf numFmtId="164" fontId="23" fillId="0" borderId="1" xfId="0" applyNumberFormat="1" applyFont="1" applyBorder="1" applyAlignment="1">
      <alignment horizontal="center" vertical="center"/>
    </xf>
    <xf numFmtId="164" fontId="23" fillId="0" borderId="7" xfId="0" applyNumberFormat="1" applyFont="1" applyBorder="1" applyAlignment="1">
      <alignment horizontal="center" vertical="center"/>
    </xf>
    <xf numFmtId="0" fontId="28" fillId="3" borderId="1" xfId="0" applyFont="1" applyFill="1" applyBorder="1" applyAlignment="1">
      <alignment horizontal="left"/>
    </xf>
    <xf numFmtId="0" fontId="28" fillId="5" borderId="7" xfId="0" applyFont="1" applyFill="1" applyBorder="1" applyAlignment="1">
      <alignment horizontal="center" vertical="top"/>
    </xf>
    <xf numFmtId="0" fontId="28" fillId="8" borderId="1" xfId="0" applyFont="1" applyFill="1" applyBorder="1" applyAlignment="1">
      <alignment horizontal="left" vertical="top" wrapText="1"/>
    </xf>
    <xf numFmtId="0" fontId="28" fillId="5" borderId="0" xfId="0" applyFont="1" applyFill="1" applyBorder="1" applyAlignment="1">
      <alignment horizontal="left" vertical="top" wrapText="1"/>
    </xf>
    <xf numFmtId="0" fontId="29" fillId="5" borderId="1" xfId="0" applyFont="1" applyFill="1" applyBorder="1" applyAlignment="1">
      <alignment horizontal="center" vertical="center"/>
    </xf>
    <xf numFmtId="0" fontId="29" fillId="5" borderId="1" xfId="0" applyFont="1" applyFill="1" applyBorder="1" applyAlignment="1">
      <alignment horizontal="left"/>
    </xf>
    <xf numFmtId="1" fontId="28" fillId="5" borderId="7" xfId="0" applyNumberFormat="1" applyFont="1" applyFill="1" applyBorder="1" applyAlignment="1">
      <alignment horizontal="center" vertical="top"/>
    </xf>
    <xf numFmtId="1" fontId="28" fillId="5" borderId="1" xfId="0" applyNumberFormat="1" applyFont="1" applyFill="1" applyBorder="1" applyAlignment="1">
      <alignment horizontal="center" vertical="top"/>
    </xf>
    <xf numFmtId="1" fontId="23" fillId="5" borderId="1" xfId="0" applyNumberFormat="1" applyFont="1" applyFill="1" applyBorder="1" applyAlignment="1">
      <alignment horizontal="center" vertical="top"/>
    </xf>
    <xf numFmtId="164" fontId="28" fillId="5" borderId="1" xfId="0" applyNumberFormat="1" applyFont="1" applyFill="1" applyBorder="1" applyAlignment="1">
      <alignment horizontal="center" vertical="top" wrapText="1"/>
    </xf>
    <xf numFmtId="0" fontId="29" fillId="5" borderId="1" xfId="0" applyFont="1" applyFill="1" applyBorder="1" applyAlignment="1">
      <alignment horizontal="left" vertical="top"/>
    </xf>
    <xf numFmtId="0" fontId="29" fillId="5" borderId="1" xfId="0" applyFont="1" applyFill="1" applyBorder="1" applyAlignment="1">
      <alignment horizontal="center" vertical="top"/>
    </xf>
    <xf numFmtId="0" fontId="28" fillId="5" borderId="7" xfId="0" applyFont="1" applyFill="1" applyBorder="1"/>
    <xf numFmtId="0" fontId="28" fillId="5" borderId="7" xfId="0" applyFont="1" applyFill="1" applyBorder="1" applyAlignment="1">
      <alignment horizontal="left" vertical="top" wrapText="1"/>
    </xf>
    <xf numFmtId="1" fontId="28" fillId="5" borderId="1" xfId="0" applyNumberFormat="1" applyFont="1" applyFill="1" applyBorder="1" applyAlignment="1">
      <alignment horizontal="center" vertical="center"/>
    </xf>
    <xf numFmtId="164" fontId="33" fillId="3" borderId="1" xfId="0" applyNumberFormat="1" applyFont="1" applyFill="1" applyBorder="1" applyAlignment="1">
      <alignment horizontal="center" vertical="top"/>
    </xf>
    <xf numFmtId="164" fontId="33" fillId="3" borderId="1" xfId="0" applyNumberFormat="1" applyFont="1" applyFill="1" applyBorder="1" applyAlignment="1">
      <alignment horizontal="center" vertical="top" wrapText="1"/>
    </xf>
    <xf numFmtId="0" fontId="23" fillId="5" borderId="7" xfId="0" applyFont="1" applyFill="1" applyBorder="1" applyAlignment="1">
      <alignment horizontal="center" vertical="top" wrapText="1"/>
    </xf>
    <xf numFmtId="164" fontId="29" fillId="3" borderId="1" xfId="0" applyNumberFormat="1" applyFont="1" applyFill="1" applyBorder="1" applyAlignment="1">
      <alignment horizontal="center" vertical="top"/>
    </xf>
    <xf numFmtId="164" fontId="31" fillId="3" borderId="1" xfId="0" applyNumberFormat="1" applyFont="1" applyFill="1" applyBorder="1" applyAlignment="1">
      <alignment horizontal="center" vertical="top"/>
    </xf>
    <xf numFmtId="0" fontId="23" fillId="0" borderId="1" xfId="0" applyFont="1" applyBorder="1" applyAlignment="1">
      <alignment horizontal="center"/>
    </xf>
    <xf numFmtId="0" fontId="23" fillId="8" borderId="7" xfId="0" applyFont="1" applyFill="1" applyBorder="1" applyAlignment="1">
      <alignment horizontal="center" vertical="top" wrapText="1"/>
    </xf>
    <xf numFmtId="164" fontId="33" fillId="9" borderId="1" xfId="0" applyNumberFormat="1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/>
    </xf>
    <xf numFmtId="164" fontId="12" fillId="3" borderId="7" xfId="0" applyNumberFormat="1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left" vertical="top" wrapText="1"/>
    </xf>
    <xf numFmtId="2" fontId="6" fillId="2" borderId="1" xfId="0" applyNumberFormat="1" applyFont="1" applyFill="1" applyBorder="1" applyAlignment="1">
      <alignment horizontal="center" vertical="top"/>
    </xf>
    <xf numFmtId="164" fontId="6" fillId="2" borderId="7" xfId="0" applyNumberFormat="1" applyFont="1" applyFill="1" applyBorder="1" applyAlignment="1">
      <alignment horizontal="center" vertical="top" wrapText="1"/>
    </xf>
    <xf numFmtId="0" fontId="2" fillId="8" borderId="1" xfId="0" applyFont="1" applyFill="1" applyBorder="1" applyAlignment="1">
      <alignment horizontal="center" vertical="top"/>
    </xf>
    <xf numFmtId="0" fontId="2" fillId="8" borderId="7" xfId="0" applyFont="1" applyFill="1" applyBorder="1" applyAlignment="1">
      <alignment horizontal="center" vertical="top"/>
    </xf>
    <xf numFmtId="0" fontId="2" fillId="8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left" vertical="top"/>
    </xf>
    <xf numFmtId="0" fontId="2" fillId="8" borderId="1" xfId="0" applyFont="1" applyFill="1" applyBorder="1" applyAlignment="1">
      <alignment horizontal="center"/>
    </xf>
    <xf numFmtId="164" fontId="12" fillId="3" borderId="7" xfId="0" applyNumberFormat="1" applyFont="1" applyFill="1" applyBorder="1" applyAlignment="1">
      <alignment horizontal="center" vertical="top"/>
    </xf>
    <xf numFmtId="0" fontId="23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26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 wrapText="1"/>
    </xf>
    <xf numFmtId="0" fontId="23" fillId="0" borderId="1" xfId="0" applyFont="1" applyFill="1" applyBorder="1" applyAlignment="1">
      <alignment horizontal="center" vertical="top" wrapText="1"/>
    </xf>
    <xf numFmtId="0" fontId="28" fillId="0" borderId="1" xfId="0" applyFont="1" applyFill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/>
    </xf>
    <xf numFmtId="0" fontId="23" fillId="2" borderId="1" xfId="0" applyFont="1" applyFill="1" applyBorder="1" applyAlignment="1">
      <alignment horizontal="center" vertical="top" wrapText="1"/>
    </xf>
    <xf numFmtId="0" fontId="28" fillId="2" borderId="1" xfId="0" applyFont="1" applyFill="1" applyBorder="1" applyAlignment="1">
      <alignment horizontal="center" vertical="top" wrapText="1"/>
    </xf>
    <xf numFmtId="0" fontId="23" fillId="0" borderId="1" xfId="0" applyFont="1" applyBorder="1" applyAlignment="1">
      <alignment horizontal="left" vertical="top" wrapText="1"/>
    </xf>
    <xf numFmtId="0" fontId="23" fillId="3" borderId="1" xfId="0" applyFont="1" applyFill="1" applyBorder="1" applyAlignment="1">
      <alignment horizontal="center" vertical="top"/>
    </xf>
    <xf numFmtId="0" fontId="23" fillId="0" borderId="4" xfId="0" applyFont="1" applyBorder="1" applyAlignment="1">
      <alignment horizontal="center" vertical="top" wrapText="1"/>
    </xf>
    <xf numFmtId="0" fontId="23" fillId="0" borderId="6" xfId="0" applyFont="1" applyBorder="1" applyAlignment="1">
      <alignment horizontal="center" vertical="top" wrapText="1"/>
    </xf>
    <xf numFmtId="0" fontId="23" fillId="0" borderId="3" xfId="0" applyFont="1" applyBorder="1" applyAlignment="1">
      <alignment horizontal="center" vertical="top" wrapText="1"/>
    </xf>
    <xf numFmtId="0" fontId="23" fillId="0" borderId="5" xfId="0" applyFont="1" applyBorder="1" applyAlignment="1">
      <alignment horizontal="center" vertical="top" wrapText="1"/>
    </xf>
    <xf numFmtId="0" fontId="23" fillId="0" borderId="7" xfId="0" applyFont="1" applyBorder="1" applyAlignment="1">
      <alignment horizontal="center" vertical="top" wrapText="1"/>
    </xf>
    <xf numFmtId="0" fontId="23" fillId="3" borderId="1" xfId="0" applyFont="1" applyFill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0" fillId="0" borderId="0" xfId="0" applyAlignment="1">
      <alignment horizontal="right"/>
    </xf>
    <xf numFmtId="0" fontId="12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/>
    </xf>
    <xf numFmtId="0" fontId="12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2" fillId="3" borderId="1" xfId="0" applyFont="1" applyFill="1" applyBorder="1" applyAlignment="1">
      <alignment horizontal="center" vertical="top"/>
    </xf>
    <xf numFmtId="0" fontId="12" fillId="3" borderId="1" xfId="0" applyFont="1" applyFill="1" applyBorder="1" applyAlignment="1">
      <alignment horizontal="center" vertical="top" wrapText="1"/>
    </xf>
    <xf numFmtId="0" fontId="6" fillId="3" borderId="0" xfId="0" applyFont="1" applyFill="1" applyAlignment="1">
      <alignment horizontal="right"/>
    </xf>
    <xf numFmtId="0" fontId="6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/>
    </xf>
    <xf numFmtId="0" fontId="16" fillId="0" borderId="8" xfId="0" applyFont="1" applyBorder="1" applyAlignment="1">
      <alignment horizontal="center" vertical="top" wrapText="1"/>
    </xf>
    <xf numFmtId="0" fontId="0" fillId="3" borderId="0" xfId="0" applyFill="1" applyAlignment="1">
      <alignment horizontal="right"/>
    </xf>
    <xf numFmtId="0" fontId="12" fillId="3" borderId="3" xfId="0" applyFont="1" applyFill="1" applyBorder="1" applyAlignment="1">
      <alignment horizontal="center" vertical="top" wrapText="1"/>
    </xf>
    <xf numFmtId="0" fontId="12" fillId="3" borderId="5" xfId="0" applyFont="1" applyFill="1" applyBorder="1" applyAlignment="1">
      <alignment horizontal="center" vertical="top" wrapText="1"/>
    </xf>
    <xf numFmtId="0" fontId="12" fillId="3" borderId="7" xfId="0" applyFont="1" applyFill="1" applyBorder="1" applyAlignment="1">
      <alignment horizontal="center" vertical="top" wrapText="1"/>
    </xf>
    <xf numFmtId="164" fontId="12" fillId="3" borderId="3" xfId="0" applyNumberFormat="1" applyFont="1" applyFill="1" applyBorder="1" applyAlignment="1">
      <alignment horizontal="center" vertical="top" wrapText="1"/>
    </xf>
    <xf numFmtId="164" fontId="12" fillId="3" borderId="5" xfId="0" applyNumberFormat="1" applyFont="1" applyFill="1" applyBorder="1" applyAlignment="1">
      <alignment horizontal="center" vertical="top" wrapText="1"/>
    </xf>
    <xf numFmtId="164" fontId="12" fillId="3" borderId="7" xfId="0" applyNumberFormat="1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left" vertical="top" wrapText="1"/>
    </xf>
    <xf numFmtId="0" fontId="5" fillId="3" borderId="5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/>
    </xf>
    <xf numFmtId="0" fontId="12" fillId="3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center" vertical="top" wrapText="1"/>
    </xf>
    <xf numFmtId="164" fontId="12" fillId="3" borderId="1" xfId="0" applyNumberFormat="1" applyFont="1" applyFill="1" applyBorder="1" applyAlignment="1">
      <alignment horizontal="center" vertical="top" wrapText="1"/>
    </xf>
    <xf numFmtId="0" fontId="23" fillId="0" borderId="8" xfId="0" applyFont="1" applyBorder="1" applyAlignment="1">
      <alignment horizontal="center" vertical="top" wrapText="1"/>
    </xf>
    <xf numFmtId="164" fontId="31" fillId="0" borderId="4" xfId="0" applyNumberFormat="1" applyFont="1" applyBorder="1" applyAlignment="1">
      <alignment horizontal="center" vertical="top" wrapText="1"/>
    </xf>
    <xf numFmtId="164" fontId="31" fillId="0" borderId="2" xfId="0" applyNumberFormat="1" applyFont="1" applyBorder="1" applyAlignment="1">
      <alignment horizontal="center" vertical="top" wrapText="1"/>
    </xf>
    <xf numFmtId="164" fontId="31" fillId="0" borderId="6" xfId="0" applyNumberFormat="1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5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top" wrapText="1"/>
    </xf>
    <xf numFmtId="164" fontId="32" fillId="4" borderId="4" xfId="0" applyNumberFormat="1" applyFont="1" applyFill="1" applyBorder="1" applyAlignment="1">
      <alignment horizontal="center" vertical="top" wrapText="1"/>
    </xf>
    <xf numFmtId="164" fontId="32" fillId="4" borderId="6" xfId="0" applyNumberFormat="1" applyFont="1" applyFill="1" applyBorder="1" applyAlignment="1">
      <alignment horizontal="center" vertical="top" wrapText="1"/>
    </xf>
    <xf numFmtId="0" fontId="1" fillId="8" borderId="1" xfId="0" applyFont="1" applyFill="1" applyBorder="1" applyAlignment="1">
      <alignment horizontal="center" vertical="top"/>
    </xf>
    <xf numFmtId="164" fontId="5" fillId="2" borderId="1" xfId="0" applyNumberFormat="1" applyFont="1" applyFill="1" applyBorder="1" applyAlignment="1">
      <alignment horizontal="center" vertical="center"/>
    </xf>
    <xf numFmtId="164" fontId="5" fillId="2" borderId="7" xfId="0" applyNumberFormat="1" applyFont="1" applyFill="1" applyBorder="1" applyAlignment="1">
      <alignment horizontal="center" vertical="top" wrapText="1"/>
    </xf>
    <xf numFmtId="164" fontId="0" fillId="2" borderId="1" xfId="0" applyNumberForma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F7C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25"/>
  <sheetViews>
    <sheetView topLeftCell="A22" zoomScale="115" zoomScaleNormal="115" zoomScaleSheetLayoutView="100" workbookViewId="0">
      <selection activeCell="Y224" sqref="Y224"/>
    </sheetView>
  </sheetViews>
  <sheetFormatPr defaultRowHeight="15"/>
  <cols>
    <col min="1" max="1" width="4" customWidth="1"/>
    <col min="2" max="2" width="15.28515625" customWidth="1"/>
    <col min="3" max="3" width="10.85546875" style="1" customWidth="1"/>
    <col min="4" max="4" width="5.5703125" style="1" customWidth="1"/>
    <col min="5" max="5" width="7.28515625" style="1" customWidth="1"/>
    <col min="6" max="6" width="5.140625" style="1" customWidth="1"/>
    <col min="7" max="7" width="12.85546875" style="48" customWidth="1"/>
    <col min="8" max="8" width="4" style="56" customWidth="1"/>
    <col min="9" max="9" width="4.42578125" style="56" customWidth="1"/>
    <col min="10" max="10" width="3.85546875" style="56" customWidth="1"/>
    <col min="11" max="11" width="6" style="56" customWidth="1"/>
    <col min="12" max="12" width="4.42578125" style="56" customWidth="1"/>
    <col min="13" max="13" width="4.140625" style="56" customWidth="1"/>
    <col min="14" max="14" width="4" style="56" customWidth="1"/>
    <col min="15" max="15" width="6.140625" style="56" customWidth="1"/>
    <col min="16" max="16" width="4.42578125" style="56" customWidth="1"/>
    <col min="17" max="17" width="4.28515625" style="56" customWidth="1"/>
    <col min="18" max="18" width="4" style="56" customWidth="1"/>
    <col min="19" max="19" width="5.85546875" style="56" customWidth="1"/>
    <col min="20" max="21" width="4.42578125" style="56" customWidth="1"/>
    <col min="22" max="22" width="4.140625" style="56" customWidth="1"/>
    <col min="23" max="23" width="6.140625" style="56" customWidth="1"/>
    <col min="24" max="24" width="6.85546875" style="1" customWidth="1"/>
    <col min="25" max="25" width="6.7109375" style="1" customWidth="1"/>
  </cols>
  <sheetData>
    <row r="1" spans="1:26">
      <c r="A1" s="1"/>
      <c r="X1" s="435" t="s">
        <v>0</v>
      </c>
      <c r="Y1" s="435"/>
    </row>
    <row r="2" spans="1:26">
      <c r="A2" s="436" t="s">
        <v>179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436"/>
      <c r="N2" s="436"/>
      <c r="O2" s="436"/>
      <c r="P2" s="436"/>
      <c r="Q2" s="436"/>
      <c r="R2" s="436"/>
      <c r="S2" s="436"/>
      <c r="T2" s="436"/>
      <c r="U2" s="436"/>
      <c r="V2" s="436"/>
      <c r="W2" s="436"/>
      <c r="X2" s="436"/>
      <c r="Y2" s="436"/>
    </row>
    <row r="3" spans="1:26">
      <c r="A3" s="437" t="s">
        <v>75</v>
      </c>
      <c r="B3" s="438"/>
      <c r="C3" s="438"/>
      <c r="D3" s="438"/>
      <c r="E3" s="438"/>
      <c r="F3" s="438"/>
      <c r="G3" s="438"/>
      <c r="H3" s="438"/>
      <c r="I3" s="438"/>
      <c r="J3" s="438"/>
      <c r="K3" s="438"/>
      <c r="L3" s="438"/>
      <c r="M3" s="438"/>
      <c r="N3" s="438"/>
      <c r="O3" s="438"/>
      <c r="P3" s="438"/>
      <c r="Q3" s="438"/>
      <c r="R3" s="438"/>
      <c r="S3" s="438"/>
      <c r="T3" s="438"/>
      <c r="U3" s="438"/>
      <c r="V3" s="438"/>
      <c r="W3" s="438"/>
      <c r="X3" s="438"/>
      <c r="Y3" s="438"/>
    </row>
    <row r="4" spans="1:26">
      <c r="A4" s="439" t="s">
        <v>1</v>
      </c>
      <c r="B4" s="439"/>
      <c r="C4" s="439"/>
      <c r="D4" s="439"/>
      <c r="E4" s="439"/>
      <c r="F4" s="439"/>
      <c r="G4" s="439"/>
      <c r="H4" s="439"/>
      <c r="I4" s="439"/>
      <c r="J4" s="439"/>
      <c r="K4" s="439"/>
      <c r="L4" s="439"/>
      <c r="M4" s="439"/>
      <c r="N4" s="439"/>
      <c r="O4" s="439"/>
      <c r="P4" s="439"/>
      <c r="Q4" s="439"/>
      <c r="R4" s="439"/>
      <c r="S4" s="439"/>
      <c r="T4" s="439"/>
      <c r="U4" s="439"/>
      <c r="V4" s="439"/>
      <c r="W4" s="439"/>
      <c r="X4" s="439"/>
      <c r="Y4" s="439"/>
    </row>
    <row r="5" spans="1:26">
      <c r="A5" s="434" t="s">
        <v>2</v>
      </c>
      <c r="B5" s="434"/>
      <c r="C5" s="434"/>
      <c r="D5" s="434"/>
      <c r="E5" s="434"/>
      <c r="F5" s="434"/>
      <c r="G5" s="434"/>
      <c r="H5" s="434"/>
      <c r="I5" s="434"/>
      <c r="J5" s="434"/>
      <c r="K5" s="434"/>
      <c r="L5" s="434"/>
      <c r="M5" s="434"/>
      <c r="N5" s="434"/>
      <c r="O5" s="434"/>
      <c r="P5" s="434"/>
      <c r="Q5" s="434"/>
      <c r="R5" s="434"/>
      <c r="S5" s="434"/>
      <c r="T5" s="434"/>
      <c r="U5" s="434"/>
      <c r="V5" s="434"/>
      <c r="W5" s="434"/>
      <c r="X5" s="434"/>
      <c r="Y5" s="434"/>
    </row>
    <row r="6" spans="1:26" ht="34.5" customHeight="1">
      <c r="A6" s="434" t="s">
        <v>76</v>
      </c>
      <c r="B6" s="434"/>
      <c r="C6" s="434"/>
      <c r="D6" s="434"/>
      <c r="E6" s="434"/>
      <c r="F6" s="434"/>
      <c r="G6" s="434"/>
      <c r="H6" s="434"/>
      <c r="I6" s="434"/>
      <c r="J6" s="434"/>
      <c r="K6" s="434"/>
      <c r="L6" s="434"/>
      <c r="M6" s="434"/>
      <c r="N6" s="434"/>
      <c r="O6" s="434"/>
      <c r="P6" s="434"/>
      <c r="Q6" s="434"/>
      <c r="R6" s="434"/>
      <c r="S6" s="434"/>
      <c r="T6" s="434"/>
      <c r="U6" s="434"/>
      <c r="V6" s="434"/>
      <c r="W6" s="434"/>
      <c r="X6" s="434"/>
      <c r="Y6" s="434"/>
    </row>
    <row r="7" spans="1:26" ht="19.5" customHeight="1">
      <c r="A7" s="440" t="s">
        <v>3</v>
      </c>
      <c r="B7" s="440"/>
      <c r="C7" s="440"/>
      <c r="D7" s="440"/>
      <c r="E7" s="440"/>
      <c r="F7" s="440"/>
      <c r="G7" s="440"/>
      <c r="H7" s="440"/>
      <c r="I7" s="440"/>
      <c r="J7" s="440"/>
      <c r="K7" s="440"/>
      <c r="L7" s="440"/>
      <c r="M7" s="440"/>
      <c r="N7" s="440"/>
      <c r="O7" s="440"/>
      <c r="P7" s="440"/>
      <c r="Q7" s="440"/>
      <c r="R7" s="440"/>
      <c r="S7" s="440"/>
      <c r="T7" s="440"/>
      <c r="U7" s="440"/>
      <c r="V7" s="440"/>
      <c r="W7" s="440"/>
      <c r="X7" s="440"/>
      <c r="Y7" s="440"/>
      <c r="Z7" s="4"/>
    </row>
    <row r="8" spans="1:26">
      <c r="A8" s="441" t="s">
        <v>4</v>
      </c>
      <c r="B8" s="441" t="s">
        <v>5</v>
      </c>
      <c r="C8" s="442" t="s">
        <v>6</v>
      </c>
      <c r="D8" s="444" t="s">
        <v>7</v>
      </c>
      <c r="E8" s="441" t="s">
        <v>8</v>
      </c>
      <c r="F8" s="445" t="s">
        <v>9</v>
      </c>
      <c r="G8" s="447" t="s">
        <v>10</v>
      </c>
      <c r="H8" s="448" t="s">
        <v>11</v>
      </c>
      <c r="I8" s="448"/>
      <c r="J8" s="448"/>
      <c r="K8" s="448"/>
      <c r="L8" s="448"/>
      <c r="M8" s="448"/>
      <c r="N8" s="448"/>
      <c r="O8" s="448"/>
      <c r="P8" s="448"/>
      <c r="Q8" s="448"/>
      <c r="R8" s="448"/>
      <c r="S8" s="448"/>
      <c r="T8" s="448"/>
      <c r="U8" s="448"/>
      <c r="V8" s="448"/>
      <c r="W8" s="448"/>
      <c r="X8" s="449" t="s">
        <v>99</v>
      </c>
      <c r="Y8" s="450"/>
    </row>
    <row r="9" spans="1:26">
      <c r="A9" s="441"/>
      <c r="B9" s="441"/>
      <c r="C9" s="443"/>
      <c r="D9" s="444"/>
      <c r="E9" s="441"/>
      <c r="F9" s="446"/>
      <c r="G9" s="447"/>
      <c r="H9" s="448" t="s">
        <v>12</v>
      </c>
      <c r="I9" s="448"/>
      <c r="J9" s="448"/>
      <c r="K9" s="448"/>
      <c r="L9" s="448" t="s">
        <v>13</v>
      </c>
      <c r="M9" s="448"/>
      <c r="N9" s="448"/>
      <c r="O9" s="448"/>
      <c r="P9" s="448" t="s">
        <v>14</v>
      </c>
      <c r="Q9" s="448"/>
      <c r="R9" s="448"/>
      <c r="S9" s="448"/>
      <c r="T9" s="448" t="s">
        <v>15</v>
      </c>
      <c r="U9" s="448"/>
      <c r="V9" s="448"/>
      <c r="W9" s="448"/>
      <c r="X9" s="451" t="s">
        <v>180</v>
      </c>
      <c r="Y9" s="451" t="s">
        <v>17</v>
      </c>
    </row>
    <row r="10" spans="1:26" ht="15" customHeight="1">
      <c r="A10" s="441"/>
      <c r="B10" s="441"/>
      <c r="C10" s="443"/>
      <c r="D10" s="444"/>
      <c r="E10" s="441"/>
      <c r="F10" s="446"/>
      <c r="G10" s="447"/>
      <c r="H10" s="454" t="s">
        <v>16</v>
      </c>
      <c r="I10" s="454"/>
      <c r="J10" s="454"/>
      <c r="K10" s="295"/>
      <c r="L10" s="454" t="s">
        <v>16</v>
      </c>
      <c r="M10" s="454"/>
      <c r="N10" s="454"/>
      <c r="O10" s="295"/>
      <c r="P10" s="454" t="s">
        <v>16</v>
      </c>
      <c r="Q10" s="454"/>
      <c r="R10" s="454"/>
      <c r="S10" s="295"/>
      <c r="T10" s="454" t="s">
        <v>16</v>
      </c>
      <c r="U10" s="454"/>
      <c r="V10" s="454"/>
      <c r="W10" s="295"/>
      <c r="X10" s="452"/>
      <c r="Y10" s="452"/>
    </row>
    <row r="11" spans="1:26">
      <c r="A11" s="441"/>
      <c r="B11" s="441"/>
      <c r="C11" s="443"/>
      <c r="D11" s="444"/>
      <c r="E11" s="441"/>
      <c r="F11" s="446"/>
      <c r="G11" s="447"/>
      <c r="H11" s="296">
        <v>1</v>
      </c>
      <c r="I11" s="296">
        <v>2</v>
      </c>
      <c r="J11" s="295">
        <v>3</v>
      </c>
      <c r="K11" s="295" t="s">
        <v>18</v>
      </c>
      <c r="L11" s="296">
        <v>4</v>
      </c>
      <c r="M11" s="296">
        <v>5</v>
      </c>
      <c r="N11" s="295">
        <v>6</v>
      </c>
      <c r="O11" s="295" t="s">
        <v>18</v>
      </c>
      <c r="P11" s="296">
        <v>7</v>
      </c>
      <c r="Q11" s="296">
        <v>8</v>
      </c>
      <c r="R11" s="295">
        <v>9</v>
      </c>
      <c r="S11" s="295" t="s">
        <v>18</v>
      </c>
      <c r="T11" s="296">
        <v>10</v>
      </c>
      <c r="U11" s="296">
        <v>11</v>
      </c>
      <c r="V11" s="295">
        <v>12</v>
      </c>
      <c r="W11" s="295" t="s">
        <v>18</v>
      </c>
      <c r="X11" s="453"/>
      <c r="Y11" s="453"/>
    </row>
    <row r="12" spans="1:26" s="52" customFormat="1">
      <c r="A12" s="297"/>
      <c r="B12" s="298" t="s">
        <v>136</v>
      </c>
      <c r="C12" s="299" t="s">
        <v>137</v>
      </c>
      <c r="D12" s="300">
        <v>2</v>
      </c>
      <c r="E12" s="301">
        <v>22</v>
      </c>
      <c r="F12" s="302">
        <f t="shared" ref="F12:F51" si="0">H12+I12+J12+L12+M12+N12+P12+Q12+R12+T12+U12+V12</f>
        <v>22</v>
      </c>
      <c r="G12" s="298" t="s">
        <v>131</v>
      </c>
      <c r="H12" s="301"/>
      <c r="I12" s="301"/>
      <c r="J12" s="300"/>
      <c r="K12" s="303">
        <f t="shared" ref="K12:K65" si="1">SUM(H12:J12)*100/F12</f>
        <v>0</v>
      </c>
      <c r="L12" s="301"/>
      <c r="M12" s="301">
        <v>3</v>
      </c>
      <c r="N12" s="300"/>
      <c r="O12" s="303">
        <f t="shared" ref="O12:O51" si="2">SUM(L12:N12)*100/F12</f>
        <v>13.636363636363637</v>
      </c>
      <c r="P12" s="301">
        <v>3</v>
      </c>
      <c r="Q12" s="301">
        <v>3</v>
      </c>
      <c r="R12" s="300">
        <v>5</v>
      </c>
      <c r="S12" s="303">
        <f t="shared" ref="S12:S51" si="3">SUM(P12:R12)*100/F12</f>
        <v>50</v>
      </c>
      <c r="T12" s="301">
        <v>8</v>
      </c>
      <c r="U12" s="301"/>
      <c r="V12" s="300"/>
      <c r="W12" s="303">
        <f t="shared" ref="W12:W50" si="4">SUM(T12:V12)*100/F12</f>
        <v>36.363636363636367</v>
      </c>
      <c r="X12" s="303">
        <f t="shared" ref="X12:X13" si="5">((H12*1)+(I12*2)+(J12*3)+(L12*4)+(M12*5)+(N12*6)+(P12*7)+(Q12*8)+(R12*9)+(T12*10)+(U12*11)+(V12*12))/F12</f>
        <v>8.4090909090909083</v>
      </c>
      <c r="Y12" s="304">
        <f t="shared" ref="Y12:Y13" si="6">S12+W12</f>
        <v>86.363636363636374</v>
      </c>
    </row>
    <row r="13" spans="1:26" s="52" customFormat="1">
      <c r="A13" s="297"/>
      <c r="B13" s="305" t="s">
        <v>67</v>
      </c>
      <c r="C13" s="306" t="s">
        <v>164</v>
      </c>
      <c r="D13" s="307">
        <v>3</v>
      </c>
      <c r="E13" s="308">
        <v>20</v>
      </c>
      <c r="F13" s="302">
        <f t="shared" si="0"/>
        <v>20</v>
      </c>
      <c r="G13" s="305" t="s">
        <v>131</v>
      </c>
      <c r="H13" s="308"/>
      <c r="I13" s="308"/>
      <c r="J13" s="307"/>
      <c r="K13" s="309">
        <f t="shared" si="1"/>
        <v>0</v>
      </c>
      <c r="L13" s="308">
        <v>3</v>
      </c>
      <c r="M13" s="308">
        <v>2</v>
      </c>
      <c r="N13" s="307">
        <v>1</v>
      </c>
      <c r="O13" s="309">
        <f t="shared" si="2"/>
        <v>30</v>
      </c>
      <c r="P13" s="308">
        <v>1</v>
      </c>
      <c r="Q13" s="308">
        <v>6</v>
      </c>
      <c r="R13" s="307">
        <v>3</v>
      </c>
      <c r="S13" s="309">
        <f t="shared" si="3"/>
        <v>50</v>
      </c>
      <c r="T13" s="308">
        <v>4</v>
      </c>
      <c r="U13" s="308"/>
      <c r="V13" s="307"/>
      <c r="W13" s="309">
        <f t="shared" si="4"/>
        <v>20</v>
      </c>
      <c r="X13" s="309">
        <f t="shared" si="5"/>
        <v>7.5</v>
      </c>
      <c r="Y13" s="310">
        <f t="shared" si="6"/>
        <v>70</v>
      </c>
    </row>
    <row r="14" spans="1:26" s="43" customFormat="1">
      <c r="A14" s="311"/>
      <c r="B14" s="312" t="s">
        <v>101</v>
      </c>
      <c r="C14" s="313" t="s">
        <v>100</v>
      </c>
      <c r="D14" s="314" t="s">
        <v>121</v>
      </c>
      <c r="E14" s="315">
        <v>16</v>
      </c>
      <c r="F14" s="302">
        <f t="shared" si="0"/>
        <v>16</v>
      </c>
      <c r="G14" s="312" t="s">
        <v>131</v>
      </c>
      <c r="H14" s="311"/>
      <c r="I14" s="311"/>
      <c r="J14" s="316">
        <v>3</v>
      </c>
      <c r="K14" s="317">
        <f t="shared" si="1"/>
        <v>18.75</v>
      </c>
      <c r="L14" s="311"/>
      <c r="M14" s="311">
        <v>1</v>
      </c>
      <c r="N14" s="316">
        <v>1</v>
      </c>
      <c r="O14" s="317">
        <f t="shared" si="2"/>
        <v>12.5</v>
      </c>
      <c r="P14" s="311"/>
      <c r="Q14" s="311">
        <v>3</v>
      </c>
      <c r="R14" s="316">
        <v>2</v>
      </c>
      <c r="S14" s="317">
        <f t="shared" si="3"/>
        <v>31.25</v>
      </c>
      <c r="T14" s="311">
        <v>5</v>
      </c>
      <c r="U14" s="311">
        <v>1</v>
      </c>
      <c r="V14" s="316"/>
      <c r="W14" s="317">
        <f t="shared" si="4"/>
        <v>37.5</v>
      </c>
      <c r="X14" s="317">
        <f t="shared" ref="X14:X18" si="7">((H14*1)+(I14*2)+(J14*3)+(L14*4)+(M14*5)+(N14*6)+(P14*7)+(Q14*8)+(R14*9)+(T14*10)+(U14*11)+(V14*12))/F14</f>
        <v>7.6875</v>
      </c>
      <c r="Y14" s="318">
        <f t="shared" ref="Y14:Y18" si="8">S14+W14</f>
        <v>68.75</v>
      </c>
    </row>
    <row r="15" spans="1:26" s="43" customFormat="1">
      <c r="A15" s="311"/>
      <c r="B15" s="298" t="s">
        <v>101</v>
      </c>
      <c r="C15" s="299" t="s">
        <v>137</v>
      </c>
      <c r="D15" s="300" t="s">
        <v>139</v>
      </c>
      <c r="E15" s="301">
        <v>15</v>
      </c>
      <c r="F15" s="302">
        <f t="shared" si="0"/>
        <v>15</v>
      </c>
      <c r="G15" s="298" t="s">
        <v>131</v>
      </c>
      <c r="H15" s="301"/>
      <c r="I15" s="301"/>
      <c r="J15" s="300">
        <v>2</v>
      </c>
      <c r="K15" s="303">
        <f>SUM(H15:J15)*100/F15</f>
        <v>13.333333333333334</v>
      </c>
      <c r="L15" s="301">
        <v>1</v>
      </c>
      <c r="M15" s="301"/>
      <c r="N15" s="300"/>
      <c r="O15" s="303">
        <f>SUM(L15:N15)*100/F15</f>
        <v>6.666666666666667</v>
      </c>
      <c r="P15" s="301"/>
      <c r="Q15" s="301">
        <v>4</v>
      </c>
      <c r="R15" s="300">
        <v>2</v>
      </c>
      <c r="S15" s="303">
        <f>SUM(P15:R15)*100/F15</f>
        <v>40</v>
      </c>
      <c r="T15" s="301">
        <v>3</v>
      </c>
      <c r="U15" s="301">
        <v>3</v>
      </c>
      <c r="V15" s="300"/>
      <c r="W15" s="303">
        <f>SUM(T15:V15)*100/F15</f>
        <v>40</v>
      </c>
      <c r="X15" s="303">
        <f>((H15*1)+(I15*2)+(J15*3)+(L15*4)+(M15*5)+(N15*6)+(P15*7)+(Q15*8)+(R15*9)+(T15*10)+(U15*11)+(V15*12))/F15</f>
        <v>8.1999999999999993</v>
      </c>
      <c r="Y15" s="304">
        <f>S15+W15</f>
        <v>80</v>
      </c>
    </row>
    <row r="16" spans="1:26" s="43" customFormat="1">
      <c r="A16" s="311"/>
      <c r="B16" s="305" t="s">
        <v>101</v>
      </c>
      <c r="C16" s="306" t="s">
        <v>164</v>
      </c>
      <c r="D16" s="307" t="s">
        <v>165</v>
      </c>
      <c r="E16" s="308">
        <v>15</v>
      </c>
      <c r="F16" s="302">
        <f t="shared" si="0"/>
        <v>15</v>
      </c>
      <c r="G16" s="305" t="s">
        <v>131</v>
      </c>
      <c r="H16" s="308"/>
      <c r="I16" s="308">
        <v>3</v>
      </c>
      <c r="J16" s="307"/>
      <c r="K16" s="309">
        <f t="shared" si="1"/>
        <v>20</v>
      </c>
      <c r="L16" s="308"/>
      <c r="M16" s="308">
        <v>1</v>
      </c>
      <c r="N16" s="307"/>
      <c r="O16" s="309">
        <f t="shared" si="2"/>
        <v>6.666666666666667</v>
      </c>
      <c r="P16" s="308">
        <v>1</v>
      </c>
      <c r="Q16" s="308">
        <v>2</v>
      </c>
      <c r="R16" s="307">
        <v>2</v>
      </c>
      <c r="S16" s="309">
        <f t="shared" si="3"/>
        <v>33.333333333333336</v>
      </c>
      <c r="T16" s="308">
        <v>3</v>
      </c>
      <c r="U16" s="308">
        <v>3</v>
      </c>
      <c r="V16" s="307"/>
      <c r="W16" s="309">
        <f t="shared" si="4"/>
        <v>40</v>
      </c>
      <c r="X16" s="309">
        <f t="shared" ref="X16" si="9">((H16*1)+(I16*2)+(J16*3)+(L16*4)+(M16*5)+(N16*6)+(P16*7)+(Q16*8)+(R16*9)+(T16*10)+(U16*11)+(V16*12))/F16</f>
        <v>7.666666666666667</v>
      </c>
      <c r="Y16" s="310">
        <f t="shared" ref="Y16" si="10">S16+W16</f>
        <v>73.333333333333343</v>
      </c>
    </row>
    <row r="17" spans="1:25" s="43" customFormat="1">
      <c r="A17" s="311"/>
      <c r="B17" s="312"/>
      <c r="C17" s="313"/>
      <c r="D17" s="314"/>
      <c r="E17" s="315"/>
      <c r="F17" s="391"/>
      <c r="G17" s="312"/>
      <c r="H17" s="311"/>
      <c r="I17" s="311"/>
      <c r="J17" s="316"/>
      <c r="K17" s="317"/>
      <c r="L17" s="311"/>
      <c r="M17" s="311"/>
      <c r="N17" s="316"/>
      <c r="O17" s="317"/>
      <c r="P17" s="311"/>
      <c r="Q17" s="311"/>
      <c r="R17" s="316"/>
      <c r="S17" s="317"/>
      <c r="T17" s="311"/>
      <c r="U17" s="311"/>
      <c r="V17" s="316"/>
      <c r="W17" s="317"/>
      <c r="X17" s="319">
        <f>X15-X14</f>
        <v>0.51249999999999929</v>
      </c>
      <c r="Y17" s="319">
        <f>Y15-Y14</f>
        <v>11.25</v>
      </c>
    </row>
    <row r="18" spans="1:25" s="43" customFormat="1" ht="28.5">
      <c r="A18" s="311"/>
      <c r="B18" s="312" t="s">
        <v>62</v>
      </c>
      <c r="C18" s="313" t="s">
        <v>100</v>
      </c>
      <c r="D18" s="314" t="s">
        <v>122</v>
      </c>
      <c r="E18" s="315">
        <v>17</v>
      </c>
      <c r="F18" s="302">
        <f t="shared" si="0"/>
        <v>17</v>
      </c>
      <c r="G18" s="312" t="s">
        <v>131</v>
      </c>
      <c r="H18" s="311"/>
      <c r="I18" s="311"/>
      <c r="J18" s="316">
        <v>2</v>
      </c>
      <c r="K18" s="317">
        <f t="shared" si="1"/>
        <v>11.764705882352942</v>
      </c>
      <c r="L18" s="311">
        <v>1</v>
      </c>
      <c r="M18" s="311">
        <v>1</v>
      </c>
      <c r="N18" s="316"/>
      <c r="O18" s="317">
        <f t="shared" si="2"/>
        <v>11.764705882352942</v>
      </c>
      <c r="P18" s="311">
        <v>2</v>
      </c>
      <c r="Q18" s="311">
        <v>4</v>
      </c>
      <c r="R18" s="316">
        <v>3</v>
      </c>
      <c r="S18" s="317">
        <f t="shared" si="3"/>
        <v>52.941176470588232</v>
      </c>
      <c r="T18" s="311">
        <v>3</v>
      </c>
      <c r="U18" s="311">
        <v>1</v>
      </c>
      <c r="V18" s="316"/>
      <c r="W18" s="317">
        <f t="shared" si="4"/>
        <v>23.529411764705884</v>
      </c>
      <c r="X18" s="317">
        <f t="shared" si="7"/>
        <v>7.5882352941176467</v>
      </c>
      <c r="Y18" s="318">
        <f t="shared" si="8"/>
        <v>76.470588235294116</v>
      </c>
    </row>
    <row r="19" spans="1:25" s="43" customFormat="1" ht="28.5">
      <c r="A19" s="311"/>
      <c r="B19" s="298" t="s">
        <v>62</v>
      </c>
      <c r="C19" s="299" t="s">
        <v>137</v>
      </c>
      <c r="D19" s="300" t="s">
        <v>166</v>
      </c>
      <c r="E19" s="301">
        <v>16</v>
      </c>
      <c r="F19" s="302">
        <f t="shared" si="0"/>
        <v>16</v>
      </c>
      <c r="G19" s="298" t="s">
        <v>131</v>
      </c>
      <c r="H19" s="301"/>
      <c r="I19" s="301"/>
      <c r="J19" s="300">
        <v>2</v>
      </c>
      <c r="K19" s="303">
        <f t="shared" si="1"/>
        <v>12.5</v>
      </c>
      <c r="L19" s="301">
        <v>1</v>
      </c>
      <c r="M19" s="301">
        <v>1</v>
      </c>
      <c r="N19" s="300">
        <v>1</v>
      </c>
      <c r="O19" s="303">
        <f t="shared" si="2"/>
        <v>18.75</v>
      </c>
      <c r="P19" s="301">
        <v>2</v>
      </c>
      <c r="Q19" s="301">
        <v>5</v>
      </c>
      <c r="R19" s="300">
        <v>1</v>
      </c>
      <c r="S19" s="303">
        <f t="shared" si="3"/>
        <v>50</v>
      </c>
      <c r="T19" s="301">
        <v>2</v>
      </c>
      <c r="U19" s="301">
        <v>1</v>
      </c>
      <c r="V19" s="300"/>
      <c r="W19" s="303">
        <f t="shared" si="4"/>
        <v>18.75</v>
      </c>
      <c r="X19" s="303">
        <f t="shared" ref="X19:X25" si="11">((H19*1)+(I19*2)+(J19*3)+(L19*4)+(M19*5)+(N19*6)+(P19*7)+(Q19*8)+(R19*9)+(T19*10)+(U19*11)+(V19*12))/F19</f>
        <v>7.1875</v>
      </c>
      <c r="Y19" s="304">
        <f t="shared" ref="Y19:Y25" si="12">S19+W19</f>
        <v>68.75</v>
      </c>
    </row>
    <row r="20" spans="1:25" s="43" customFormat="1" ht="28.5">
      <c r="A20" s="311"/>
      <c r="B20" s="305" t="s">
        <v>62</v>
      </c>
      <c r="C20" s="306" t="s">
        <v>164</v>
      </c>
      <c r="D20" s="307" t="s">
        <v>166</v>
      </c>
      <c r="E20" s="308">
        <v>14</v>
      </c>
      <c r="F20" s="302">
        <f t="shared" si="0"/>
        <v>14</v>
      </c>
      <c r="G20" s="305" t="s">
        <v>131</v>
      </c>
      <c r="H20" s="308"/>
      <c r="I20" s="308"/>
      <c r="J20" s="307"/>
      <c r="K20" s="309">
        <f t="shared" si="1"/>
        <v>0</v>
      </c>
      <c r="L20" s="308">
        <v>1</v>
      </c>
      <c r="M20" s="308">
        <v>2</v>
      </c>
      <c r="N20" s="307">
        <v>1</v>
      </c>
      <c r="O20" s="309">
        <f t="shared" si="2"/>
        <v>28.571428571428573</v>
      </c>
      <c r="P20" s="308">
        <v>2</v>
      </c>
      <c r="Q20" s="308">
        <v>3</v>
      </c>
      <c r="R20" s="307"/>
      <c r="S20" s="309">
        <f t="shared" si="3"/>
        <v>35.714285714285715</v>
      </c>
      <c r="T20" s="308">
        <v>2</v>
      </c>
      <c r="U20" s="308">
        <v>3</v>
      </c>
      <c r="V20" s="307"/>
      <c r="W20" s="309">
        <f t="shared" si="4"/>
        <v>35.714285714285715</v>
      </c>
      <c r="X20" s="309">
        <f t="shared" si="11"/>
        <v>7.9285714285714288</v>
      </c>
      <c r="Y20" s="310">
        <f t="shared" si="12"/>
        <v>71.428571428571431</v>
      </c>
    </row>
    <row r="21" spans="1:25">
      <c r="A21" s="320"/>
      <c r="B21" s="321"/>
      <c r="C21" s="313"/>
      <c r="D21" s="322"/>
      <c r="E21" s="323"/>
      <c r="F21" s="391"/>
      <c r="G21" s="321"/>
      <c r="H21" s="296"/>
      <c r="I21" s="296"/>
      <c r="J21" s="295"/>
      <c r="K21" s="317"/>
      <c r="L21" s="296"/>
      <c r="M21" s="296"/>
      <c r="N21" s="295"/>
      <c r="O21" s="317"/>
      <c r="P21" s="296"/>
      <c r="Q21" s="296"/>
      <c r="R21" s="295"/>
      <c r="S21" s="317"/>
      <c r="T21" s="296"/>
      <c r="U21" s="296"/>
      <c r="V21" s="295"/>
      <c r="W21" s="317"/>
      <c r="X21" s="319">
        <f>X19-X18</f>
        <v>-0.40073529411764675</v>
      </c>
      <c r="Y21" s="319">
        <f>Y19-Y18</f>
        <v>-7.720588235294116</v>
      </c>
    </row>
    <row r="22" spans="1:25">
      <c r="A22" s="320"/>
      <c r="B22" s="324" t="s">
        <v>97</v>
      </c>
      <c r="C22" s="325" t="s">
        <v>19</v>
      </c>
      <c r="D22" s="326">
        <v>2</v>
      </c>
      <c r="E22" s="326">
        <v>21</v>
      </c>
      <c r="F22" s="302">
        <f t="shared" si="0"/>
        <v>21</v>
      </c>
      <c r="G22" s="327" t="s">
        <v>20</v>
      </c>
      <c r="H22" s="328"/>
      <c r="I22" s="328"/>
      <c r="J22" s="328">
        <v>1</v>
      </c>
      <c r="K22" s="317">
        <f t="shared" si="1"/>
        <v>4.7619047619047619</v>
      </c>
      <c r="L22" s="328">
        <v>1</v>
      </c>
      <c r="M22" s="328">
        <v>4</v>
      </c>
      <c r="N22" s="328">
        <v>5</v>
      </c>
      <c r="O22" s="317">
        <f t="shared" si="2"/>
        <v>47.61904761904762</v>
      </c>
      <c r="P22" s="328">
        <v>2</v>
      </c>
      <c r="Q22" s="328">
        <v>1</v>
      </c>
      <c r="R22" s="328">
        <v>5</v>
      </c>
      <c r="S22" s="317">
        <f t="shared" si="3"/>
        <v>38.095238095238095</v>
      </c>
      <c r="T22" s="328">
        <v>2</v>
      </c>
      <c r="U22" s="328"/>
      <c r="V22" s="328"/>
      <c r="W22" s="317">
        <f t="shared" si="4"/>
        <v>9.5238095238095237</v>
      </c>
      <c r="X22" s="317">
        <f t="shared" si="11"/>
        <v>6.8571428571428568</v>
      </c>
      <c r="Y22" s="318">
        <f t="shared" si="12"/>
        <v>47.61904761904762</v>
      </c>
    </row>
    <row r="23" spans="1:25" ht="28.5">
      <c r="A23" s="320"/>
      <c r="B23" s="329" t="s">
        <v>97</v>
      </c>
      <c r="C23" s="325" t="s">
        <v>100</v>
      </c>
      <c r="D23" s="326">
        <v>3</v>
      </c>
      <c r="E23" s="326">
        <v>20</v>
      </c>
      <c r="F23" s="302">
        <f t="shared" si="0"/>
        <v>20</v>
      </c>
      <c r="G23" s="327" t="s">
        <v>20</v>
      </c>
      <c r="H23" s="328"/>
      <c r="I23" s="328"/>
      <c r="J23" s="328">
        <v>1</v>
      </c>
      <c r="K23" s="317">
        <f t="shared" si="1"/>
        <v>5</v>
      </c>
      <c r="L23" s="328"/>
      <c r="M23" s="328">
        <v>3</v>
      </c>
      <c r="N23" s="328">
        <v>5</v>
      </c>
      <c r="O23" s="317">
        <f t="shared" si="2"/>
        <v>40</v>
      </c>
      <c r="P23" s="328">
        <v>2</v>
      </c>
      <c r="Q23" s="328">
        <v>1</v>
      </c>
      <c r="R23" s="328">
        <v>3</v>
      </c>
      <c r="S23" s="317">
        <f t="shared" si="3"/>
        <v>30</v>
      </c>
      <c r="T23" s="328">
        <v>4</v>
      </c>
      <c r="U23" s="328">
        <v>1</v>
      </c>
      <c r="V23" s="328"/>
      <c r="W23" s="317">
        <f t="shared" si="4"/>
        <v>25</v>
      </c>
      <c r="X23" s="317">
        <f t="shared" si="11"/>
        <v>7.4</v>
      </c>
      <c r="Y23" s="318">
        <f t="shared" si="12"/>
        <v>55</v>
      </c>
    </row>
    <row r="24" spans="1:25" ht="28.5">
      <c r="A24" s="320"/>
      <c r="B24" s="298" t="s">
        <v>97</v>
      </c>
      <c r="C24" s="299" t="s">
        <v>137</v>
      </c>
      <c r="D24" s="330">
        <v>4</v>
      </c>
      <c r="E24" s="330">
        <v>20</v>
      </c>
      <c r="F24" s="302">
        <f t="shared" si="0"/>
        <v>20</v>
      </c>
      <c r="G24" s="331" t="s">
        <v>20</v>
      </c>
      <c r="H24" s="332"/>
      <c r="I24" s="332"/>
      <c r="J24" s="332">
        <v>1</v>
      </c>
      <c r="K24" s="303">
        <f t="shared" si="1"/>
        <v>5</v>
      </c>
      <c r="L24" s="332"/>
      <c r="M24" s="332">
        <v>1</v>
      </c>
      <c r="N24" s="332">
        <v>3</v>
      </c>
      <c r="O24" s="303">
        <f t="shared" si="2"/>
        <v>20</v>
      </c>
      <c r="P24" s="332">
        <v>6</v>
      </c>
      <c r="Q24" s="332">
        <v>1</v>
      </c>
      <c r="R24" s="332">
        <v>2</v>
      </c>
      <c r="S24" s="303">
        <f t="shared" si="3"/>
        <v>45</v>
      </c>
      <c r="T24" s="332">
        <v>4</v>
      </c>
      <c r="U24" s="332">
        <v>2</v>
      </c>
      <c r="V24" s="332"/>
      <c r="W24" s="303">
        <f t="shared" si="4"/>
        <v>30</v>
      </c>
      <c r="X24" s="303">
        <f t="shared" si="11"/>
        <v>7.8</v>
      </c>
      <c r="Y24" s="304">
        <f t="shared" si="12"/>
        <v>75</v>
      </c>
    </row>
    <row r="25" spans="1:25">
      <c r="A25" s="320"/>
      <c r="B25" s="401" t="s">
        <v>140</v>
      </c>
      <c r="C25" s="306" t="s">
        <v>164</v>
      </c>
      <c r="D25" s="402">
        <v>5</v>
      </c>
      <c r="E25" s="402">
        <v>20</v>
      </c>
      <c r="F25" s="302">
        <f t="shared" si="0"/>
        <v>20</v>
      </c>
      <c r="G25" s="403" t="s">
        <v>131</v>
      </c>
      <c r="H25" s="336"/>
      <c r="I25" s="336"/>
      <c r="J25" s="336"/>
      <c r="K25" s="309">
        <f t="shared" si="1"/>
        <v>0</v>
      </c>
      <c r="L25" s="336">
        <v>2</v>
      </c>
      <c r="M25" s="336"/>
      <c r="N25" s="336">
        <v>2</v>
      </c>
      <c r="O25" s="309">
        <f t="shared" si="2"/>
        <v>20</v>
      </c>
      <c r="P25" s="336">
        <v>3</v>
      </c>
      <c r="Q25" s="336">
        <v>4</v>
      </c>
      <c r="R25" s="336">
        <v>4</v>
      </c>
      <c r="S25" s="309">
        <f t="shared" si="3"/>
        <v>55</v>
      </c>
      <c r="T25" s="336">
        <v>2</v>
      </c>
      <c r="U25" s="336">
        <v>3</v>
      </c>
      <c r="V25" s="336"/>
      <c r="W25" s="309">
        <f t="shared" si="4"/>
        <v>25</v>
      </c>
      <c r="X25" s="309">
        <f t="shared" si="11"/>
        <v>8.1</v>
      </c>
      <c r="Y25" s="310">
        <f t="shared" si="12"/>
        <v>80</v>
      </c>
    </row>
    <row r="26" spans="1:25">
      <c r="A26" s="320"/>
      <c r="B26" s="333"/>
      <c r="C26" s="325"/>
      <c r="D26" s="326"/>
      <c r="E26" s="326"/>
      <c r="F26" s="391"/>
      <c r="G26" s="327"/>
      <c r="H26" s="328"/>
      <c r="I26" s="328"/>
      <c r="J26" s="328"/>
      <c r="K26" s="317"/>
      <c r="L26" s="328"/>
      <c r="M26" s="328"/>
      <c r="N26" s="328"/>
      <c r="O26" s="317"/>
      <c r="P26" s="328"/>
      <c r="Q26" s="328"/>
      <c r="R26" s="328"/>
      <c r="S26" s="317"/>
      <c r="T26" s="328"/>
      <c r="U26" s="328"/>
      <c r="V26" s="328"/>
      <c r="W26" s="317"/>
      <c r="X26" s="319">
        <f>X24-X23</f>
        <v>0.39999999999999947</v>
      </c>
      <c r="Y26" s="319">
        <f>Y24-Y23</f>
        <v>20</v>
      </c>
    </row>
    <row r="27" spans="1:25">
      <c r="A27" s="334"/>
      <c r="B27" s="335" t="s">
        <v>55</v>
      </c>
      <c r="C27" s="307" t="s">
        <v>88</v>
      </c>
      <c r="D27" s="336">
        <v>2</v>
      </c>
      <c r="E27" s="336">
        <v>20</v>
      </c>
      <c r="F27" s="302">
        <f t="shared" si="0"/>
        <v>20</v>
      </c>
      <c r="G27" s="337" t="s">
        <v>20</v>
      </c>
      <c r="H27" s="326"/>
      <c r="I27" s="326"/>
      <c r="J27" s="326"/>
      <c r="K27" s="317">
        <f t="shared" si="1"/>
        <v>0</v>
      </c>
      <c r="L27" s="326">
        <v>2</v>
      </c>
      <c r="M27" s="326"/>
      <c r="N27" s="326">
        <v>2</v>
      </c>
      <c r="O27" s="317">
        <f t="shared" si="2"/>
        <v>20</v>
      </c>
      <c r="P27" s="326">
        <v>1</v>
      </c>
      <c r="Q27" s="326">
        <v>3</v>
      </c>
      <c r="R27" s="326">
        <v>8</v>
      </c>
      <c r="S27" s="317">
        <f t="shared" si="3"/>
        <v>60</v>
      </c>
      <c r="T27" s="326">
        <v>1</v>
      </c>
      <c r="U27" s="326">
        <v>3</v>
      </c>
      <c r="V27" s="326"/>
      <c r="W27" s="317">
        <f t="shared" si="4"/>
        <v>20</v>
      </c>
      <c r="X27" s="317">
        <f t="shared" ref="X27" si="13">((H27*1)+(I27*2)+(J27*3)+(L27*4)+(M27*5)+(N27*6)+(P27*7)+(Q27*8)+(R27*9)+(T27*10)+(U27*11)+(V27*12))/F27</f>
        <v>8.3000000000000007</v>
      </c>
      <c r="Y27" s="318">
        <f t="shared" ref="Y27" si="14">S27+W27</f>
        <v>80</v>
      </c>
    </row>
    <row r="28" spans="1:25">
      <c r="A28" s="334"/>
      <c r="B28" s="338" t="s">
        <v>55</v>
      </c>
      <c r="C28" s="325" t="s">
        <v>19</v>
      </c>
      <c r="D28" s="339">
        <v>3</v>
      </c>
      <c r="E28" s="339">
        <v>21</v>
      </c>
      <c r="F28" s="302">
        <f t="shared" si="0"/>
        <v>21</v>
      </c>
      <c r="G28" s="338" t="s">
        <v>20</v>
      </c>
      <c r="H28" s="340"/>
      <c r="I28" s="340"/>
      <c r="J28" s="340">
        <v>2</v>
      </c>
      <c r="K28" s="317">
        <f t="shared" si="1"/>
        <v>9.5238095238095237</v>
      </c>
      <c r="L28" s="340">
        <v>1</v>
      </c>
      <c r="M28" s="340">
        <v>1</v>
      </c>
      <c r="N28" s="340">
        <v>1</v>
      </c>
      <c r="O28" s="317">
        <f t="shared" si="2"/>
        <v>14.285714285714286</v>
      </c>
      <c r="P28" s="340">
        <v>3</v>
      </c>
      <c r="Q28" s="340">
        <v>2</v>
      </c>
      <c r="R28" s="340">
        <v>4</v>
      </c>
      <c r="S28" s="317">
        <f t="shared" si="3"/>
        <v>42.857142857142854</v>
      </c>
      <c r="T28" s="340">
        <v>4</v>
      </c>
      <c r="U28" s="340"/>
      <c r="V28" s="340">
        <v>3</v>
      </c>
      <c r="W28" s="317">
        <f t="shared" si="4"/>
        <v>33.333333333333336</v>
      </c>
      <c r="X28" s="317">
        <f t="shared" ref="X28:X35" si="15">((H28*1)+(I28*2)+(J28*3)+(L28*4)+(M28*5)+(N28*6)+(P28*7)+(Q28*8)+(R28*9)+(T28*10)+(U28*11)+(V28*12))/F28</f>
        <v>8.0952380952380949</v>
      </c>
      <c r="Y28" s="318">
        <f t="shared" ref="Y28:Y35" si="16">S28+W28</f>
        <v>76.19047619047619</v>
      </c>
    </row>
    <row r="29" spans="1:25">
      <c r="A29" s="334"/>
      <c r="B29" s="338" t="s">
        <v>59</v>
      </c>
      <c r="C29" s="325" t="s">
        <v>100</v>
      </c>
      <c r="D29" s="339">
        <v>4</v>
      </c>
      <c r="E29" s="339">
        <v>20</v>
      </c>
      <c r="F29" s="302">
        <f t="shared" si="0"/>
        <v>20</v>
      </c>
      <c r="G29" s="338" t="s">
        <v>20</v>
      </c>
      <c r="H29" s="340"/>
      <c r="I29" s="340"/>
      <c r="J29" s="340">
        <v>2</v>
      </c>
      <c r="K29" s="317">
        <f t="shared" si="1"/>
        <v>10</v>
      </c>
      <c r="L29" s="340">
        <v>2</v>
      </c>
      <c r="M29" s="340"/>
      <c r="N29" s="340">
        <v>3</v>
      </c>
      <c r="O29" s="317">
        <f t="shared" si="2"/>
        <v>25</v>
      </c>
      <c r="P29" s="340">
        <v>3</v>
      </c>
      <c r="Q29" s="340">
        <v>2</v>
      </c>
      <c r="R29" s="340">
        <v>5</v>
      </c>
      <c r="S29" s="317">
        <f t="shared" si="3"/>
        <v>50</v>
      </c>
      <c r="T29" s="340"/>
      <c r="U29" s="340">
        <v>3</v>
      </c>
      <c r="V29" s="340"/>
      <c r="W29" s="317">
        <f t="shared" si="4"/>
        <v>15</v>
      </c>
      <c r="X29" s="317">
        <f t="shared" si="15"/>
        <v>7.35</v>
      </c>
      <c r="Y29" s="318">
        <f t="shared" si="16"/>
        <v>65</v>
      </c>
    </row>
    <row r="30" spans="1:25">
      <c r="A30" s="334"/>
      <c r="B30" s="341" t="s">
        <v>140</v>
      </c>
      <c r="C30" s="342" t="s">
        <v>137</v>
      </c>
      <c r="D30" s="342">
        <v>5</v>
      </c>
      <c r="E30" s="342">
        <v>19</v>
      </c>
      <c r="F30" s="302">
        <f t="shared" si="0"/>
        <v>19</v>
      </c>
      <c r="G30" s="341" t="s">
        <v>20</v>
      </c>
      <c r="H30" s="343"/>
      <c r="I30" s="343"/>
      <c r="J30" s="343">
        <v>3</v>
      </c>
      <c r="K30" s="303">
        <f t="shared" si="1"/>
        <v>15.789473684210526</v>
      </c>
      <c r="L30" s="343"/>
      <c r="M30" s="343">
        <v>4</v>
      </c>
      <c r="N30" s="343">
        <v>2</v>
      </c>
      <c r="O30" s="303">
        <f t="shared" si="2"/>
        <v>31.578947368421051</v>
      </c>
      <c r="P30" s="343">
        <v>5</v>
      </c>
      <c r="Q30" s="343">
        <v>1</v>
      </c>
      <c r="R30" s="343"/>
      <c r="S30" s="303">
        <f t="shared" si="3"/>
        <v>31.578947368421051</v>
      </c>
      <c r="T30" s="343">
        <v>3</v>
      </c>
      <c r="U30" s="343">
        <v>1</v>
      </c>
      <c r="V30" s="343"/>
      <c r="W30" s="303">
        <f t="shared" si="4"/>
        <v>21.05263157894737</v>
      </c>
      <c r="X30" s="303">
        <f t="shared" ref="X30:X31" si="17">((H30*1)+(I30*2)+(J30*3)+(L30*4)+(M30*5)+(N30*6)+(P30*7)+(Q30*8)+(R30*9)+(T30*10)+(U30*11)+(V30*12))/F30</f>
        <v>6.5789473684210522</v>
      </c>
      <c r="Y30" s="304">
        <f t="shared" ref="Y30:Y31" si="18">S30+W30</f>
        <v>52.631578947368425</v>
      </c>
    </row>
    <row r="31" spans="1:25">
      <c r="A31" s="334"/>
      <c r="B31" s="387" t="s">
        <v>140</v>
      </c>
      <c r="C31" s="399" t="s">
        <v>164</v>
      </c>
      <c r="D31" s="399">
        <v>6</v>
      </c>
      <c r="E31" s="399">
        <v>19</v>
      </c>
      <c r="F31" s="302">
        <f t="shared" si="0"/>
        <v>19</v>
      </c>
      <c r="G31" s="387" t="s">
        <v>131</v>
      </c>
      <c r="H31" s="404">
        <v>1</v>
      </c>
      <c r="I31" s="404">
        <v>2</v>
      </c>
      <c r="J31" s="404"/>
      <c r="K31" s="309">
        <f t="shared" si="1"/>
        <v>15.789473684210526</v>
      </c>
      <c r="L31" s="404">
        <v>2</v>
      </c>
      <c r="M31" s="404">
        <v>2</v>
      </c>
      <c r="N31" s="404">
        <v>6</v>
      </c>
      <c r="O31" s="309">
        <f t="shared" si="2"/>
        <v>52.631578947368418</v>
      </c>
      <c r="P31" s="404">
        <v>2</v>
      </c>
      <c r="Q31" s="404"/>
      <c r="R31" s="404">
        <v>1</v>
      </c>
      <c r="S31" s="309">
        <f t="shared" si="3"/>
        <v>15.789473684210526</v>
      </c>
      <c r="T31" s="404"/>
      <c r="U31" s="404">
        <v>3</v>
      </c>
      <c r="V31" s="404"/>
      <c r="W31" s="309">
        <f t="shared" si="4"/>
        <v>15.789473684210526</v>
      </c>
      <c r="X31" s="309">
        <f t="shared" si="17"/>
        <v>6.0526315789473681</v>
      </c>
      <c r="Y31" s="310">
        <f t="shared" si="18"/>
        <v>31.578947368421051</v>
      </c>
    </row>
    <row r="32" spans="1:25">
      <c r="A32" s="316"/>
      <c r="B32" s="338"/>
      <c r="C32" s="325"/>
      <c r="D32" s="339"/>
      <c r="E32" s="339"/>
      <c r="F32" s="391"/>
      <c r="G32" s="338"/>
      <c r="H32" s="340"/>
      <c r="I32" s="340"/>
      <c r="J32" s="340"/>
      <c r="K32" s="317"/>
      <c r="L32" s="340"/>
      <c r="M32" s="340"/>
      <c r="N32" s="340"/>
      <c r="O32" s="317"/>
      <c r="P32" s="340"/>
      <c r="Q32" s="340"/>
      <c r="R32" s="340"/>
      <c r="S32" s="317"/>
      <c r="T32" s="340"/>
      <c r="U32" s="340"/>
      <c r="V32" s="340"/>
      <c r="W32" s="317"/>
      <c r="X32" s="319">
        <f>X30-X29</f>
        <v>-0.77105263157894743</v>
      </c>
      <c r="Y32" s="319">
        <f>Y30-Y29</f>
        <v>-12.368421052631575</v>
      </c>
    </row>
    <row r="33" spans="1:25">
      <c r="A33" s="316"/>
      <c r="B33" s="344" t="s">
        <v>59</v>
      </c>
      <c r="C33" s="307" t="s">
        <v>88</v>
      </c>
      <c r="D33" s="345">
        <v>3</v>
      </c>
      <c r="E33" s="345">
        <v>13</v>
      </c>
      <c r="F33" s="302">
        <f t="shared" si="0"/>
        <v>13</v>
      </c>
      <c r="G33" s="337" t="s">
        <v>20</v>
      </c>
      <c r="H33" s="346"/>
      <c r="I33" s="346"/>
      <c r="J33" s="346"/>
      <c r="K33" s="317">
        <f t="shared" si="1"/>
        <v>0</v>
      </c>
      <c r="L33" s="346"/>
      <c r="M33" s="346"/>
      <c r="N33" s="346">
        <v>3</v>
      </c>
      <c r="O33" s="317">
        <f t="shared" si="2"/>
        <v>23.076923076923077</v>
      </c>
      <c r="P33" s="346">
        <v>2</v>
      </c>
      <c r="Q33" s="346">
        <v>1</v>
      </c>
      <c r="R33" s="346">
        <v>3</v>
      </c>
      <c r="S33" s="317">
        <f t="shared" si="3"/>
        <v>46.153846153846153</v>
      </c>
      <c r="T33" s="346">
        <v>2</v>
      </c>
      <c r="U33" s="346">
        <v>2</v>
      </c>
      <c r="V33" s="346"/>
      <c r="W33" s="317">
        <f t="shared" si="4"/>
        <v>30.76923076923077</v>
      </c>
      <c r="X33" s="317">
        <f t="shared" si="15"/>
        <v>8.384615384615385</v>
      </c>
      <c r="Y33" s="318">
        <f t="shared" si="16"/>
        <v>76.92307692307692</v>
      </c>
    </row>
    <row r="34" spans="1:25">
      <c r="A34" s="316"/>
      <c r="B34" s="347" t="s">
        <v>59</v>
      </c>
      <c r="C34" s="348" t="s">
        <v>19</v>
      </c>
      <c r="D34" s="314">
        <v>4</v>
      </c>
      <c r="E34" s="314">
        <v>13</v>
      </c>
      <c r="F34" s="302">
        <f t="shared" si="0"/>
        <v>13</v>
      </c>
      <c r="G34" s="347" t="s">
        <v>20</v>
      </c>
      <c r="H34" s="349"/>
      <c r="I34" s="349"/>
      <c r="J34" s="349"/>
      <c r="K34" s="317">
        <f t="shared" si="1"/>
        <v>0</v>
      </c>
      <c r="L34" s="349">
        <v>1</v>
      </c>
      <c r="M34" s="349">
        <v>1</v>
      </c>
      <c r="N34" s="349">
        <v>1</v>
      </c>
      <c r="O34" s="317">
        <f t="shared" si="2"/>
        <v>23.076923076923077</v>
      </c>
      <c r="P34" s="349">
        <v>3</v>
      </c>
      <c r="Q34" s="349"/>
      <c r="R34" s="349">
        <v>3</v>
      </c>
      <c r="S34" s="317">
        <f t="shared" si="3"/>
        <v>46.153846153846153</v>
      </c>
      <c r="T34" s="349">
        <v>2</v>
      </c>
      <c r="U34" s="349">
        <v>1</v>
      </c>
      <c r="V34" s="349">
        <v>1</v>
      </c>
      <c r="W34" s="317">
        <f t="shared" si="4"/>
        <v>30.76923076923077</v>
      </c>
      <c r="X34" s="317">
        <f t="shared" si="15"/>
        <v>8.1538461538461533</v>
      </c>
      <c r="Y34" s="318">
        <f t="shared" si="16"/>
        <v>76.92307692307692</v>
      </c>
    </row>
    <row r="35" spans="1:25">
      <c r="A35" s="316"/>
      <c r="B35" s="347" t="s">
        <v>62</v>
      </c>
      <c r="C35" s="348" t="s">
        <v>100</v>
      </c>
      <c r="D35" s="314">
        <v>5</v>
      </c>
      <c r="E35" s="314">
        <v>13</v>
      </c>
      <c r="F35" s="302">
        <f t="shared" si="0"/>
        <v>13</v>
      </c>
      <c r="G35" s="347" t="s">
        <v>20</v>
      </c>
      <c r="H35" s="349"/>
      <c r="I35" s="349"/>
      <c r="J35" s="349">
        <v>1</v>
      </c>
      <c r="K35" s="317">
        <f t="shared" si="1"/>
        <v>7.6923076923076925</v>
      </c>
      <c r="L35" s="349">
        <v>1</v>
      </c>
      <c r="M35" s="349">
        <v>2</v>
      </c>
      <c r="N35" s="349">
        <v>1</v>
      </c>
      <c r="O35" s="317">
        <f t="shared" si="2"/>
        <v>30.76923076923077</v>
      </c>
      <c r="P35" s="349">
        <v>2</v>
      </c>
      <c r="Q35" s="349">
        <v>1</v>
      </c>
      <c r="R35" s="349">
        <v>3</v>
      </c>
      <c r="S35" s="317">
        <f t="shared" si="3"/>
        <v>46.153846153846153</v>
      </c>
      <c r="T35" s="349">
        <v>1</v>
      </c>
      <c r="U35" s="349">
        <v>1</v>
      </c>
      <c r="V35" s="349"/>
      <c r="W35" s="317">
        <f t="shared" si="4"/>
        <v>15.384615384615385</v>
      </c>
      <c r="X35" s="317">
        <f t="shared" si="15"/>
        <v>7.1538461538461542</v>
      </c>
      <c r="Y35" s="318">
        <f t="shared" si="16"/>
        <v>61.53846153846154</v>
      </c>
    </row>
    <row r="36" spans="1:25">
      <c r="A36" s="316"/>
      <c r="B36" s="356" t="s">
        <v>140</v>
      </c>
      <c r="C36" s="300" t="s">
        <v>137</v>
      </c>
      <c r="D36" s="300">
        <v>6</v>
      </c>
      <c r="E36" s="300">
        <v>14</v>
      </c>
      <c r="F36" s="302">
        <f t="shared" si="0"/>
        <v>14</v>
      </c>
      <c r="G36" s="356" t="s">
        <v>20</v>
      </c>
      <c r="H36" s="357"/>
      <c r="I36" s="357"/>
      <c r="J36" s="357">
        <v>1</v>
      </c>
      <c r="K36" s="303">
        <f t="shared" si="1"/>
        <v>7.1428571428571432</v>
      </c>
      <c r="L36" s="357">
        <v>1</v>
      </c>
      <c r="M36" s="357">
        <v>1</v>
      </c>
      <c r="N36" s="357">
        <v>4</v>
      </c>
      <c r="O36" s="303">
        <f t="shared" si="2"/>
        <v>42.857142857142854</v>
      </c>
      <c r="P36" s="357">
        <v>3</v>
      </c>
      <c r="Q36" s="357">
        <v>1</v>
      </c>
      <c r="R36" s="357">
        <v>1</v>
      </c>
      <c r="S36" s="303">
        <f t="shared" si="3"/>
        <v>35.714285714285715</v>
      </c>
      <c r="T36" s="357">
        <v>2</v>
      </c>
      <c r="U36" s="357"/>
      <c r="V36" s="357"/>
      <c r="W36" s="303">
        <f t="shared" si="4"/>
        <v>14.285714285714286</v>
      </c>
      <c r="X36" s="303">
        <f t="shared" ref="X36" si="19">((H36*1)+(I36*2)+(J36*3)+(L36*4)+(M36*5)+(N36*6)+(P36*7)+(Q36*8)+(R36*9)+(T36*10)+(U36*11)+(V36*12))/F36</f>
        <v>6.7142857142857144</v>
      </c>
      <c r="Y36" s="304">
        <f t="shared" ref="Y36" si="20">S36+W36</f>
        <v>50</v>
      </c>
    </row>
    <row r="37" spans="1:25">
      <c r="A37" s="320"/>
      <c r="B37" s="350"/>
      <c r="C37" s="351"/>
      <c r="D37" s="351"/>
      <c r="E37" s="351"/>
      <c r="F37" s="391"/>
      <c r="G37" s="324"/>
      <c r="H37" s="352"/>
      <c r="I37" s="352"/>
      <c r="J37" s="352"/>
      <c r="K37" s="317"/>
      <c r="L37" s="352"/>
      <c r="M37" s="352"/>
      <c r="N37" s="352"/>
      <c r="O37" s="317"/>
      <c r="P37" s="352"/>
      <c r="Q37" s="352"/>
      <c r="R37" s="352"/>
      <c r="S37" s="317"/>
      <c r="T37" s="352"/>
      <c r="U37" s="352"/>
      <c r="V37" s="352"/>
      <c r="W37" s="317"/>
      <c r="X37" s="319">
        <f>X36-X35</f>
        <v>-0.43956043956043978</v>
      </c>
      <c r="Y37" s="319">
        <f>Y36-Y35</f>
        <v>-11.53846153846154</v>
      </c>
    </row>
    <row r="38" spans="1:25">
      <c r="A38" s="316"/>
      <c r="B38" s="356"/>
      <c r="C38" s="300" t="s">
        <v>137</v>
      </c>
      <c r="D38" s="316"/>
      <c r="E38" s="316"/>
      <c r="F38" s="391"/>
      <c r="G38" s="356" t="s">
        <v>20</v>
      </c>
      <c r="H38" s="357"/>
      <c r="I38" s="357"/>
      <c r="J38" s="357"/>
      <c r="K38" s="303"/>
      <c r="L38" s="357"/>
      <c r="M38" s="357"/>
      <c r="N38" s="357"/>
      <c r="O38" s="303"/>
      <c r="P38" s="357"/>
      <c r="Q38" s="357"/>
      <c r="R38" s="357"/>
      <c r="S38" s="303"/>
      <c r="T38" s="357"/>
      <c r="U38" s="357"/>
      <c r="V38" s="357"/>
      <c r="W38" s="303"/>
      <c r="X38" s="358">
        <f>AVERAGE(X12,X15,X19,X24,X30,X36)</f>
        <v>7.4816373319662794</v>
      </c>
      <c r="Y38" s="358">
        <f>AVERAGE(Y12,Y15,Y19,Y24,Y30,Y36)</f>
        <v>68.790869218500802</v>
      </c>
    </row>
    <row r="39" spans="1:25">
      <c r="A39" s="316"/>
      <c r="B39" s="347"/>
      <c r="C39" s="399" t="s">
        <v>164</v>
      </c>
      <c r="D39" s="316"/>
      <c r="E39" s="316"/>
      <c r="F39" s="391"/>
      <c r="G39" s="387" t="s">
        <v>131</v>
      </c>
      <c r="H39" s="349"/>
      <c r="I39" s="349"/>
      <c r="J39" s="349"/>
      <c r="K39" s="317"/>
      <c r="L39" s="349"/>
      <c r="M39" s="349"/>
      <c r="N39" s="349"/>
      <c r="O39" s="317"/>
      <c r="P39" s="349"/>
      <c r="Q39" s="349"/>
      <c r="R39" s="349"/>
      <c r="S39" s="317"/>
      <c r="T39" s="349"/>
      <c r="U39" s="349"/>
      <c r="V39" s="360"/>
      <c r="W39" s="317"/>
      <c r="X39" s="355">
        <f>AVERAGE(X31,X25,X20,X16,X13)</f>
        <v>7.4495739348370931</v>
      </c>
      <c r="Y39" s="355">
        <f>AVERAGE(Y31,Y25,Y20,Y16,Y13)</f>
        <v>65.268170426065168</v>
      </c>
    </row>
    <row r="40" spans="1:25">
      <c r="A40" s="316"/>
      <c r="B40" s="347"/>
      <c r="C40" s="348"/>
      <c r="D40" s="316"/>
      <c r="E40" s="316"/>
      <c r="F40" s="391"/>
      <c r="G40" s="359"/>
      <c r="H40" s="349"/>
      <c r="I40" s="349"/>
      <c r="J40" s="349"/>
      <c r="K40" s="317"/>
      <c r="L40" s="349"/>
      <c r="M40" s="349"/>
      <c r="N40" s="349"/>
      <c r="O40" s="317"/>
      <c r="P40" s="349"/>
      <c r="Q40" s="349"/>
      <c r="R40" s="349"/>
      <c r="S40" s="317"/>
      <c r="T40" s="349"/>
      <c r="U40" s="349"/>
      <c r="V40" s="360"/>
      <c r="W40" s="317"/>
      <c r="X40" s="319">
        <f>X39-X38</f>
        <v>-3.2063397129186377E-2</v>
      </c>
      <c r="Y40" s="319">
        <f>Y39-Y38</f>
        <v>-3.5226987924356337</v>
      </c>
    </row>
    <row r="41" spans="1:25">
      <c r="A41" s="316"/>
      <c r="B41" s="344" t="s">
        <v>133</v>
      </c>
      <c r="C41" s="307" t="s">
        <v>164</v>
      </c>
      <c r="D41" s="307">
        <v>7</v>
      </c>
      <c r="E41" s="307">
        <v>13</v>
      </c>
      <c r="F41" s="302">
        <f t="shared" si="0"/>
        <v>13</v>
      </c>
      <c r="G41" s="344" t="s">
        <v>21</v>
      </c>
      <c r="H41" s="405"/>
      <c r="I41" s="405">
        <v>1</v>
      </c>
      <c r="J41" s="405">
        <v>1</v>
      </c>
      <c r="K41" s="309">
        <f t="shared" si="1"/>
        <v>15.384615384615385</v>
      </c>
      <c r="L41" s="405">
        <v>2</v>
      </c>
      <c r="M41" s="405">
        <v>3</v>
      </c>
      <c r="N41" s="405"/>
      <c r="O41" s="309">
        <f t="shared" si="2"/>
        <v>38.46153846153846</v>
      </c>
      <c r="P41" s="405">
        <v>2</v>
      </c>
      <c r="Q41" s="405">
        <v>2</v>
      </c>
      <c r="R41" s="405">
        <v>2</v>
      </c>
      <c r="S41" s="309">
        <f t="shared" si="3"/>
        <v>46.153846153846153</v>
      </c>
      <c r="T41" s="405"/>
      <c r="U41" s="405"/>
      <c r="V41" s="406"/>
      <c r="W41" s="309">
        <f t="shared" si="4"/>
        <v>0</v>
      </c>
      <c r="X41" s="309">
        <f t="shared" ref="X41" si="21">((H41*1)+(I41*2)+(J41*3)+(L41*4)+(M41*5)+(N41*6)+(P41*7)+(Q41*8)+(R41*9)+(T41*10)+(U41*11)+(V41*12))/F41</f>
        <v>5.8461538461538458</v>
      </c>
      <c r="Y41" s="310">
        <f t="shared" ref="Y41" si="22">S41+W41</f>
        <v>46.153846153846153</v>
      </c>
    </row>
    <row r="42" spans="1:25">
      <c r="A42" s="316"/>
      <c r="B42" s="356" t="s">
        <v>140</v>
      </c>
      <c r="C42" s="300" t="s">
        <v>137</v>
      </c>
      <c r="D42" s="300">
        <v>7</v>
      </c>
      <c r="E42" s="300">
        <v>23</v>
      </c>
      <c r="F42" s="302">
        <f t="shared" si="0"/>
        <v>23</v>
      </c>
      <c r="G42" s="356" t="s">
        <v>21</v>
      </c>
      <c r="H42" s="357"/>
      <c r="I42" s="357">
        <v>1</v>
      </c>
      <c r="J42" s="357">
        <v>2</v>
      </c>
      <c r="K42" s="303">
        <f t="shared" si="1"/>
        <v>13.043478260869565</v>
      </c>
      <c r="L42" s="357">
        <v>3</v>
      </c>
      <c r="M42" s="357">
        <v>5</v>
      </c>
      <c r="N42" s="357">
        <v>1</v>
      </c>
      <c r="O42" s="303">
        <f t="shared" si="2"/>
        <v>39.130434782608695</v>
      </c>
      <c r="P42" s="357">
        <v>3</v>
      </c>
      <c r="Q42" s="357">
        <v>5</v>
      </c>
      <c r="R42" s="357">
        <v>3</v>
      </c>
      <c r="S42" s="303">
        <f t="shared" si="3"/>
        <v>47.826086956521742</v>
      </c>
      <c r="T42" s="357"/>
      <c r="U42" s="357"/>
      <c r="V42" s="361"/>
      <c r="W42" s="303">
        <f t="shared" ref="W42" si="23">SUM(T42:V42)*100/F42</f>
        <v>0</v>
      </c>
      <c r="X42" s="358">
        <f>((H42*1)+(I42*2)+(J42*3)+(L42*4)+(M42*5)+(N42*6)+(P42*7)+(Q42*8)+(R42*9)+(T42*10)+(U42*11)+(V42*12))/F42</f>
        <v>6.0434782608695654</v>
      </c>
      <c r="Y42" s="304">
        <f t="shared" ref="Y42:Y43" si="24">S42+W42</f>
        <v>47.826086956521742</v>
      </c>
    </row>
    <row r="43" spans="1:25">
      <c r="A43" s="316"/>
      <c r="B43" s="344" t="s">
        <v>140</v>
      </c>
      <c r="C43" s="307" t="s">
        <v>164</v>
      </c>
      <c r="D43" s="307">
        <v>8</v>
      </c>
      <c r="E43" s="307">
        <v>23</v>
      </c>
      <c r="F43" s="302">
        <f t="shared" si="0"/>
        <v>21</v>
      </c>
      <c r="G43" s="344" t="s">
        <v>21</v>
      </c>
      <c r="H43" s="405"/>
      <c r="I43" s="405">
        <v>1</v>
      </c>
      <c r="J43" s="405">
        <v>1</v>
      </c>
      <c r="K43" s="309">
        <f t="shared" si="1"/>
        <v>9.5238095238095237</v>
      </c>
      <c r="L43" s="405">
        <v>4</v>
      </c>
      <c r="M43" s="405">
        <v>3</v>
      </c>
      <c r="N43" s="405">
        <v>3</v>
      </c>
      <c r="O43" s="309">
        <f t="shared" si="2"/>
        <v>47.61904761904762</v>
      </c>
      <c r="P43" s="405">
        <v>2</v>
      </c>
      <c r="Q43" s="405">
        <v>4</v>
      </c>
      <c r="R43" s="405">
        <v>3</v>
      </c>
      <c r="S43" s="309">
        <f t="shared" si="3"/>
        <v>42.857142857142854</v>
      </c>
      <c r="T43" s="405"/>
      <c r="U43" s="405"/>
      <c r="V43" s="406"/>
      <c r="W43" s="309">
        <f t="shared" si="4"/>
        <v>0</v>
      </c>
      <c r="X43" s="309">
        <f t="shared" ref="X43" si="25">((H43*1)+(I43*2)+(J43*3)+(L43*4)+(M43*5)+(N43*6)+(P43*7)+(Q43*8)+(R43*9)+(T43*10)+(U43*11)+(V43*12))/F43</f>
        <v>6.0476190476190474</v>
      </c>
      <c r="Y43" s="310">
        <f t="shared" si="24"/>
        <v>42.857142857142854</v>
      </c>
    </row>
    <row r="44" spans="1:25">
      <c r="A44" s="316"/>
      <c r="B44" s="359"/>
      <c r="C44" s="316"/>
      <c r="D44" s="316"/>
      <c r="E44" s="316"/>
      <c r="F44" s="391"/>
      <c r="G44" s="359"/>
      <c r="H44" s="349"/>
      <c r="I44" s="349"/>
      <c r="J44" s="349"/>
      <c r="K44" s="317"/>
      <c r="L44" s="349"/>
      <c r="M44" s="349"/>
      <c r="N44" s="349"/>
      <c r="O44" s="317"/>
      <c r="P44" s="349"/>
      <c r="Q44" s="349"/>
      <c r="R44" s="349"/>
      <c r="S44" s="317"/>
      <c r="T44" s="349"/>
      <c r="U44" s="349"/>
      <c r="V44" s="360"/>
      <c r="W44" s="317"/>
      <c r="X44" s="319">
        <f>X43-X42</f>
        <v>4.1407867494820394E-3</v>
      </c>
      <c r="Y44" s="319">
        <f>Y43-Y42</f>
        <v>-4.9689440993788878</v>
      </c>
    </row>
    <row r="45" spans="1:25">
      <c r="A45" s="316"/>
      <c r="B45" s="347" t="s">
        <v>102</v>
      </c>
      <c r="C45" s="348" t="s">
        <v>100</v>
      </c>
      <c r="D45" s="314">
        <v>7</v>
      </c>
      <c r="E45" s="314">
        <v>20</v>
      </c>
      <c r="F45" s="302">
        <f t="shared" si="0"/>
        <v>20</v>
      </c>
      <c r="G45" s="347" t="s">
        <v>21</v>
      </c>
      <c r="H45" s="349">
        <v>1</v>
      </c>
      <c r="I45" s="349"/>
      <c r="J45" s="349">
        <v>6</v>
      </c>
      <c r="K45" s="317">
        <f t="shared" si="1"/>
        <v>35</v>
      </c>
      <c r="L45" s="349">
        <v>5</v>
      </c>
      <c r="M45" s="349">
        <v>3</v>
      </c>
      <c r="N45" s="349">
        <v>2</v>
      </c>
      <c r="O45" s="317">
        <f t="shared" si="2"/>
        <v>50</v>
      </c>
      <c r="P45" s="349"/>
      <c r="Q45" s="349">
        <v>2</v>
      </c>
      <c r="R45" s="349">
        <v>1</v>
      </c>
      <c r="S45" s="317">
        <f t="shared" si="3"/>
        <v>15</v>
      </c>
      <c r="T45" s="349"/>
      <c r="U45" s="349"/>
      <c r="V45" s="349"/>
      <c r="W45" s="317">
        <f t="shared" si="4"/>
        <v>0</v>
      </c>
      <c r="X45" s="353">
        <f>((H45*1)+(I45*2)+(J45*3)+(L45*4)+(M45*5)+(N45*6)+(P45*7)+(Q45*8)+(R45*9)+(T45*10)+(U45*11)+(V45*12))/F45</f>
        <v>4.55</v>
      </c>
      <c r="Y45" s="354">
        <f t="shared" ref="Y45" si="26">S45+W45</f>
        <v>15</v>
      </c>
    </row>
    <row r="46" spans="1:25">
      <c r="A46" s="316"/>
      <c r="B46" s="356" t="s">
        <v>133</v>
      </c>
      <c r="C46" s="300" t="s">
        <v>137</v>
      </c>
      <c r="D46" s="300">
        <v>8</v>
      </c>
      <c r="E46" s="300">
        <v>20</v>
      </c>
      <c r="F46" s="302">
        <f t="shared" si="0"/>
        <v>20</v>
      </c>
      <c r="G46" s="356" t="s">
        <v>21</v>
      </c>
      <c r="H46" s="357">
        <v>1</v>
      </c>
      <c r="I46" s="357">
        <v>2</v>
      </c>
      <c r="J46" s="357">
        <v>5</v>
      </c>
      <c r="K46" s="303">
        <f t="shared" si="1"/>
        <v>40</v>
      </c>
      <c r="L46" s="357">
        <v>3</v>
      </c>
      <c r="M46" s="357">
        <v>1</v>
      </c>
      <c r="N46" s="357">
        <v>4</v>
      </c>
      <c r="O46" s="303">
        <f>SUM(L46:N46)*100/F46</f>
        <v>40</v>
      </c>
      <c r="P46" s="357"/>
      <c r="Q46" s="357"/>
      <c r="R46" s="357">
        <v>3</v>
      </c>
      <c r="S46" s="303">
        <f t="shared" si="3"/>
        <v>15</v>
      </c>
      <c r="T46" s="357">
        <v>1</v>
      </c>
      <c r="U46" s="357"/>
      <c r="V46" s="357"/>
      <c r="W46" s="303">
        <f t="shared" ref="W46:W47" si="27">SUM(T46:V46)*100/F46</f>
        <v>5</v>
      </c>
      <c r="X46" s="358">
        <f t="shared" ref="X46:X47" si="28">((H46*1)+(I46*2)+(J46*3)+(L46*4)+(M46*5)+(N46*6)+(P46*7)+(Q46*8)+(R46*9)+(T46*10)+(U46*11)+(V46*12))/F46</f>
        <v>4.9000000000000004</v>
      </c>
      <c r="Y46" s="304">
        <f t="shared" ref="Y46:Y47" si="29">S46+W46</f>
        <v>20</v>
      </c>
    </row>
    <row r="47" spans="1:25">
      <c r="A47" s="316"/>
      <c r="B47" s="344" t="s">
        <v>133</v>
      </c>
      <c r="C47" s="307" t="s">
        <v>164</v>
      </c>
      <c r="D47" s="307">
        <v>9</v>
      </c>
      <c r="E47" s="307">
        <v>21</v>
      </c>
      <c r="F47" s="302">
        <f t="shared" si="0"/>
        <v>21</v>
      </c>
      <c r="G47" s="344" t="s">
        <v>21</v>
      </c>
      <c r="H47" s="405">
        <v>3</v>
      </c>
      <c r="I47" s="405"/>
      <c r="J47" s="405">
        <v>5</v>
      </c>
      <c r="K47" s="309">
        <f t="shared" si="1"/>
        <v>38.095238095238095</v>
      </c>
      <c r="L47" s="405">
        <v>2</v>
      </c>
      <c r="M47" s="405">
        <v>1</v>
      </c>
      <c r="N47" s="405">
        <v>3</v>
      </c>
      <c r="O47" s="309">
        <f>SUM(L47:N47)*100/F47</f>
        <v>28.571428571428573</v>
      </c>
      <c r="P47" s="405">
        <v>2</v>
      </c>
      <c r="Q47" s="405">
        <v>1</v>
      </c>
      <c r="R47" s="405">
        <v>3</v>
      </c>
      <c r="S47" s="309">
        <f t="shared" si="3"/>
        <v>28.571428571428573</v>
      </c>
      <c r="T47" s="405">
        <v>1</v>
      </c>
      <c r="U47" s="405"/>
      <c r="V47" s="405"/>
      <c r="W47" s="309">
        <f t="shared" si="27"/>
        <v>4.7619047619047619</v>
      </c>
      <c r="X47" s="355">
        <f t="shared" si="28"/>
        <v>5.1428571428571432</v>
      </c>
      <c r="Y47" s="310">
        <f t="shared" si="29"/>
        <v>33.333333333333336</v>
      </c>
    </row>
    <row r="48" spans="1:25">
      <c r="A48" s="320"/>
      <c r="B48" s="350"/>
      <c r="C48" s="351"/>
      <c r="D48" s="351"/>
      <c r="E48" s="351"/>
      <c r="F48" s="391"/>
      <c r="G48" s="324"/>
      <c r="H48" s="352"/>
      <c r="I48" s="352"/>
      <c r="J48" s="352"/>
      <c r="K48" s="317"/>
      <c r="L48" s="352"/>
      <c r="M48" s="352"/>
      <c r="N48" s="352"/>
      <c r="O48" s="317"/>
      <c r="P48" s="352"/>
      <c r="Q48" s="352"/>
      <c r="R48" s="352"/>
      <c r="S48" s="317"/>
      <c r="T48" s="352"/>
      <c r="U48" s="352"/>
      <c r="V48" s="352"/>
      <c r="W48" s="352"/>
      <c r="X48" s="319">
        <f>X47-X46</f>
        <v>0.24285714285714288</v>
      </c>
      <c r="Y48" s="319">
        <f>Y47-Y46</f>
        <v>13.333333333333336</v>
      </c>
    </row>
    <row r="49" spans="1:25">
      <c r="A49" s="316"/>
      <c r="B49" s="347" t="s">
        <v>67</v>
      </c>
      <c r="C49" s="348" t="s">
        <v>19</v>
      </c>
      <c r="D49" s="314">
        <v>7</v>
      </c>
      <c r="E49" s="314">
        <v>21</v>
      </c>
      <c r="F49" s="302">
        <f t="shared" si="0"/>
        <v>21</v>
      </c>
      <c r="G49" s="347" t="s">
        <v>132</v>
      </c>
      <c r="H49" s="349"/>
      <c r="I49" s="349">
        <v>1</v>
      </c>
      <c r="J49" s="349">
        <v>1</v>
      </c>
      <c r="K49" s="317">
        <f t="shared" si="1"/>
        <v>9.5238095238095237</v>
      </c>
      <c r="L49" s="349">
        <v>8</v>
      </c>
      <c r="M49" s="349">
        <v>1</v>
      </c>
      <c r="N49" s="349">
        <v>3</v>
      </c>
      <c r="O49" s="317">
        <f t="shared" si="2"/>
        <v>57.142857142857146</v>
      </c>
      <c r="P49" s="349">
        <v>1</v>
      </c>
      <c r="Q49" s="349"/>
      <c r="R49" s="349">
        <v>3</v>
      </c>
      <c r="S49" s="317">
        <f t="shared" si="3"/>
        <v>19.047619047619047</v>
      </c>
      <c r="T49" s="349">
        <v>3</v>
      </c>
      <c r="U49" s="349"/>
      <c r="V49" s="349"/>
      <c r="W49" s="362">
        <f t="shared" si="4"/>
        <v>14.285714285714286</v>
      </c>
      <c r="X49" s="353">
        <f t="shared" ref="X49:X50" si="30">((H49*1)+(I49*2)+(J49*3)+(L49*4)+(M49*5)+(N49*6)+(P49*7)+(Q49*8)+(R49*9)+(T49*10)+(U49*11)+(V49*12))/F49</f>
        <v>5.9047619047619051</v>
      </c>
      <c r="Y49" s="363">
        <f t="shared" ref="Y49:Y50" si="31">S49+W49</f>
        <v>33.333333333333336</v>
      </c>
    </row>
    <row r="50" spans="1:25">
      <c r="A50" s="316"/>
      <c r="B50" s="347" t="s">
        <v>133</v>
      </c>
      <c r="C50" s="348" t="s">
        <v>100</v>
      </c>
      <c r="D50" s="314">
        <v>8</v>
      </c>
      <c r="E50" s="314">
        <v>20</v>
      </c>
      <c r="F50" s="302">
        <f t="shared" si="0"/>
        <v>20</v>
      </c>
      <c r="G50" s="347" t="s">
        <v>132</v>
      </c>
      <c r="H50" s="349"/>
      <c r="I50" s="349">
        <v>1</v>
      </c>
      <c r="J50" s="349">
        <v>3</v>
      </c>
      <c r="K50" s="317">
        <f t="shared" si="1"/>
        <v>20</v>
      </c>
      <c r="L50" s="349">
        <v>6</v>
      </c>
      <c r="M50" s="349"/>
      <c r="N50" s="349">
        <v>4</v>
      </c>
      <c r="O50" s="317">
        <f t="shared" si="2"/>
        <v>50</v>
      </c>
      <c r="P50" s="349"/>
      <c r="Q50" s="349">
        <v>1</v>
      </c>
      <c r="R50" s="349">
        <v>4</v>
      </c>
      <c r="S50" s="317">
        <f t="shared" si="3"/>
        <v>25</v>
      </c>
      <c r="T50" s="349">
        <v>1</v>
      </c>
      <c r="U50" s="349"/>
      <c r="V50" s="349"/>
      <c r="W50" s="317">
        <f t="shared" si="4"/>
        <v>5</v>
      </c>
      <c r="X50" s="353">
        <f t="shared" si="30"/>
        <v>5.65</v>
      </c>
      <c r="Y50" s="354">
        <f t="shared" si="31"/>
        <v>30</v>
      </c>
    </row>
    <row r="51" spans="1:25">
      <c r="A51" s="316"/>
      <c r="B51" s="356" t="s">
        <v>133</v>
      </c>
      <c r="C51" s="300" t="s">
        <v>137</v>
      </c>
      <c r="D51" s="300">
        <v>9</v>
      </c>
      <c r="E51" s="300">
        <v>20</v>
      </c>
      <c r="F51" s="302">
        <f t="shared" si="0"/>
        <v>20</v>
      </c>
      <c r="G51" s="356" t="s">
        <v>21</v>
      </c>
      <c r="H51" s="357"/>
      <c r="I51" s="357">
        <v>1</v>
      </c>
      <c r="J51" s="357">
        <v>5</v>
      </c>
      <c r="K51" s="303">
        <f t="shared" si="1"/>
        <v>30</v>
      </c>
      <c r="L51" s="357">
        <v>4</v>
      </c>
      <c r="M51" s="357">
        <v>1</v>
      </c>
      <c r="N51" s="357">
        <v>3</v>
      </c>
      <c r="O51" s="303">
        <f t="shared" si="2"/>
        <v>40</v>
      </c>
      <c r="P51" s="357"/>
      <c r="Q51" s="357">
        <v>3</v>
      </c>
      <c r="R51" s="357">
        <v>3</v>
      </c>
      <c r="S51" s="303">
        <f t="shared" si="3"/>
        <v>30</v>
      </c>
      <c r="T51" s="357"/>
      <c r="U51" s="357"/>
      <c r="V51" s="357"/>
      <c r="W51" s="303">
        <f t="shared" ref="W51" si="32">SUM(T51:V51)*100/F51</f>
        <v>0</v>
      </c>
      <c r="X51" s="358">
        <f t="shared" ref="X51" si="33">((H51*1)+(I51*2)+(J51*3)+(L51*4)+(M51*5)+(N51*6)+(P51*7)+(Q51*8)+(R51*9)+(T51*10)+(U51*11)+(V51*12))/F51</f>
        <v>5.35</v>
      </c>
      <c r="Y51" s="304">
        <f t="shared" ref="Y51" si="34">S51+W51</f>
        <v>30</v>
      </c>
    </row>
    <row r="52" spans="1:25">
      <c r="A52" s="316"/>
      <c r="B52" s="359"/>
      <c r="C52" s="316"/>
      <c r="D52" s="316"/>
      <c r="E52" s="316"/>
      <c r="F52" s="391"/>
      <c r="G52" s="359"/>
      <c r="H52" s="349"/>
      <c r="I52" s="349"/>
      <c r="J52" s="349"/>
      <c r="K52" s="317"/>
      <c r="L52" s="349"/>
      <c r="M52" s="349"/>
      <c r="N52" s="349"/>
      <c r="O52" s="317"/>
      <c r="P52" s="349"/>
      <c r="Q52" s="349"/>
      <c r="R52" s="349"/>
      <c r="S52" s="317"/>
      <c r="T52" s="349"/>
      <c r="U52" s="349"/>
      <c r="V52" s="349"/>
      <c r="W52" s="317"/>
      <c r="X52" s="319">
        <f>X51-X50</f>
        <v>-0.30000000000000071</v>
      </c>
      <c r="Y52" s="319">
        <f>Y51-Y50</f>
        <v>0</v>
      </c>
    </row>
    <row r="53" spans="1:25">
      <c r="A53" s="316"/>
      <c r="B53" s="356"/>
      <c r="C53" s="300" t="s">
        <v>137</v>
      </c>
      <c r="D53" s="300"/>
      <c r="E53" s="300"/>
      <c r="F53" s="391"/>
      <c r="G53" s="356" t="s">
        <v>21</v>
      </c>
      <c r="H53" s="357"/>
      <c r="I53" s="357"/>
      <c r="J53" s="357"/>
      <c r="K53" s="303"/>
      <c r="L53" s="357"/>
      <c r="M53" s="357"/>
      <c r="N53" s="357"/>
      <c r="O53" s="303"/>
      <c r="P53" s="357"/>
      <c r="Q53" s="357"/>
      <c r="R53" s="357"/>
      <c r="S53" s="303"/>
      <c r="T53" s="357"/>
      <c r="U53" s="357"/>
      <c r="V53" s="357"/>
      <c r="W53" s="303"/>
      <c r="X53" s="358">
        <f>AVERAGE(X51,X46,X42)</f>
        <v>5.4311594202898554</v>
      </c>
      <c r="Y53" s="358">
        <f>AVERAGE(Y51,Y46,Y42)</f>
        <v>32.608695652173914</v>
      </c>
    </row>
    <row r="54" spans="1:25">
      <c r="A54" s="316"/>
      <c r="B54" s="347"/>
      <c r="C54" s="307" t="s">
        <v>164</v>
      </c>
      <c r="D54" s="316"/>
      <c r="E54" s="316"/>
      <c r="F54" s="391"/>
      <c r="G54" s="344" t="s">
        <v>21</v>
      </c>
      <c r="H54" s="349"/>
      <c r="I54" s="349"/>
      <c r="J54" s="349"/>
      <c r="K54" s="317"/>
      <c r="L54" s="349"/>
      <c r="M54" s="349"/>
      <c r="N54" s="349"/>
      <c r="O54" s="317"/>
      <c r="P54" s="349"/>
      <c r="Q54" s="349"/>
      <c r="R54" s="349"/>
      <c r="S54" s="317"/>
      <c r="T54" s="360"/>
      <c r="U54" s="360"/>
      <c r="V54" s="360"/>
      <c r="W54" s="317"/>
      <c r="X54" s="355">
        <f>AVERAGE(X47,X43,X41)</f>
        <v>5.6788766788766791</v>
      </c>
      <c r="Y54" s="355">
        <f>AVERAGE(Y47,Y43,Y41)</f>
        <v>40.781440781440779</v>
      </c>
    </row>
    <row r="55" spans="1:25">
      <c r="A55" s="316"/>
      <c r="B55" s="347"/>
      <c r="C55" s="348"/>
      <c r="D55" s="316"/>
      <c r="E55" s="316"/>
      <c r="F55" s="391"/>
      <c r="G55" s="359"/>
      <c r="H55" s="349"/>
      <c r="I55" s="349"/>
      <c r="J55" s="349"/>
      <c r="K55" s="317"/>
      <c r="L55" s="349"/>
      <c r="M55" s="349"/>
      <c r="N55" s="349"/>
      <c r="O55" s="317"/>
      <c r="P55" s="349"/>
      <c r="Q55" s="349"/>
      <c r="R55" s="349"/>
      <c r="S55" s="317"/>
      <c r="T55" s="360"/>
      <c r="U55" s="360"/>
      <c r="V55" s="360"/>
      <c r="W55" s="317"/>
      <c r="X55" s="319">
        <f>X54-X53</f>
        <v>0.2477172585868237</v>
      </c>
      <c r="Y55" s="319">
        <f>Y54-Y53</f>
        <v>8.1727451292668647</v>
      </c>
    </row>
    <row r="56" spans="1:25">
      <c r="A56" s="316"/>
      <c r="B56" s="344" t="s">
        <v>133</v>
      </c>
      <c r="C56" s="307" t="s">
        <v>164</v>
      </c>
      <c r="D56" s="307">
        <v>7</v>
      </c>
      <c r="E56" s="307">
        <v>13</v>
      </c>
      <c r="F56" s="302">
        <f>H56+I56+J56+L56+M56+N56+P56+Q56+R56+T56+U56+V56</f>
        <v>13</v>
      </c>
      <c r="G56" s="344" t="s">
        <v>22</v>
      </c>
      <c r="H56" s="405"/>
      <c r="I56" s="405">
        <v>2</v>
      </c>
      <c r="J56" s="405">
        <v>1</v>
      </c>
      <c r="K56" s="309">
        <f t="shared" si="1"/>
        <v>23.076923076923077</v>
      </c>
      <c r="L56" s="405">
        <v>1</v>
      </c>
      <c r="M56" s="405">
        <v>3</v>
      </c>
      <c r="N56" s="405"/>
      <c r="O56" s="309">
        <f>SUM(L56:N56)*100/F56</f>
        <v>30.76923076923077</v>
      </c>
      <c r="P56" s="405">
        <v>1</v>
      </c>
      <c r="Q56" s="405">
        <v>1</v>
      </c>
      <c r="R56" s="405">
        <v>4</v>
      </c>
      <c r="S56" s="309">
        <f>SUM(P56:R56)*100/F56</f>
        <v>46.153846153846153</v>
      </c>
      <c r="T56" s="406"/>
      <c r="U56" s="406"/>
      <c r="V56" s="406"/>
      <c r="W56" s="309">
        <f>SUM(T56:V56)*100/F56</f>
        <v>0</v>
      </c>
      <c r="X56" s="355">
        <f>((H56*1)+(I56*2)+(J56*3)+(L56*4)+(M56*5)+(N56*6)+(P56*7)+(Q56*8)+(R56*9)+(T56*10)+(U56*11)+(V56*12))/F56</f>
        <v>5.9230769230769234</v>
      </c>
      <c r="Y56" s="310">
        <f t="shared" ref="Y56" si="35">S56+W56</f>
        <v>46.153846153846153</v>
      </c>
    </row>
    <row r="57" spans="1:25">
      <c r="A57" s="316"/>
      <c r="B57" s="356" t="s">
        <v>140</v>
      </c>
      <c r="C57" s="300" t="s">
        <v>137</v>
      </c>
      <c r="D57" s="300">
        <v>7</v>
      </c>
      <c r="E57" s="300">
        <v>23</v>
      </c>
      <c r="F57" s="302">
        <f>H57+I57+J57+L57+M57+N57+P57+Q57+R57+T57+U57+V57</f>
        <v>23</v>
      </c>
      <c r="G57" s="356" t="s">
        <v>22</v>
      </c>
      <c r="H57" s="357"/>
      <c r="I57" s="357"/>
      <c r="J57" s="357">
        <v>2</v>
      </c>
      <c r="K57" s="303">
        <f t="shared" si="1"/>
        <v>8.695652173913043</v>
      </c>
      <c r="L57" s="357">
        <v>2</v>
      </c>
      <c r="M57" s="357">
        <v>6</v>
      </c>
      <c r="N57" s="357">
        <v>2</v>
      </c>
      <c r="O57" s="303">
        <f>SUM(L57:N57)*100/F57</f>
        <v>43.478260869565219</v>
      </c>
      <c r="P57" s="357">
        <v>3</v>
      </c>
      <c r="Q57" s="357">
        <v>2</v>
      </c>
      <c r="R57" s="357">
        <v>6</v>
      </c>
      <c r="S57" s="303">
        <f>SUM(P57:R57)*100/F57</f>
        <v>47.826086956521742</v>
      </c>
      <c r="T57" s="361"/>
      <c r="U57" s="361"/>
      <c r="V57" s="361"/>
      <c r="W57" s="303">
        <f>SUM(T57:V57)*100/F57</f>
        <v>0</v>
      </c>
      <c r="X57" s="358">
        <f>((H57*1)+(I57*2)+(J57*3)+(L57*4)+(M57*5)+(N57*6)+(P57*7)+(Q57*8)+(R57*9)+(T57*10)+(U57*11)+(V57*12))/F57</f>
        <v>6.3913043478260869</v>
      </c>
      <c r="Y57" s="304">
        <f t="shared" ref="Y57:Y58" si="36">S57+W57</f>
        <v>47.826086956521742</v>
      </c>
    </row>
    <row r="58" spans="1:25">
      <c r="A58" s="316"/>
      <c r="B58" s="344" t="s">
        <v>140</v>
      </c>
      <c r="C58" s="307" t="s">
        <v>164</v>
      </c>
      <c r="D58" s="307">
        <v>8</v>
      </c>
      <c r="E58" s="307">
        <v>23</v>
      </c>
      <c r="F58" s="302">
        <f>H58+I58+J58+L58+M58+N58+P58+Q58+R58+T58+U58+V58</f>
        <v>23</v>
      </c>
      <c r="G58" s="344" t="s">
        <v>22</v>
      </c>
      <c r="H58" s="405"/>
      <c r="I58" s="405"/>
      <c r="J58" s="405">
        <v>2</v>
      </c>
      <c r="K58" s="309">
        <f t="shared" si="1"/>
        <v>8.695652173913043</v>
      </c>
      <c r="L58" s="405">
        <v>3</v>
      </c>
      <c r="M58" s="405">
        <v>4</v>
      </c>
      <c r="N58" s="405">
        <v>3</v>
      </c>
      <c r="O58" s="309">
        <f>SUM(L58:N58)*100/F58</f>
        <v>43.478260869565219</v>
      </c>
      <c r="P58" s="405">
        <v>3</v>
      </c>
      <c r="Q58" s="405">
        <v>3</v>
      </c>
      <c r="R58" s="405">
        <v>4</v>
      </c>
      <c r="S58" s="309">
        <f>SUM(P58:R58)*100/F58</f>
        <v>43.478260869565219</v>
      </c>
      <c r="T58" s="405">
        <v>1</v>
      </c>
      <c r="U58" s="406"/>
      <c r="V58" s="406"/>
      <c r="W58" s="309">
        <f>SUM(T58:V58)*100/F58</f>
        <v>4.3478260869565215</v>
      </c>
      <c r="X58" s="355">
        <f>((H58*1)+(I58*2)+(J58*3)+(L58*4)+(M58*5)+(N58*6)+(P58*7)+(Q58*8)+(R58*9)+(T58*10)+(U58*11)+(V58*12))/F58</f>
        <v>6.3913043478260869</v>
      </c>
      <c r="Y58" s="310">
        <f t="shared" si="36"/>
        <v>47.826086956521742</v>
      </c>
    </row>
    <row r="59" spans="1:25">
      <c r="A59" s="316"/>
      <c r="B59" s="359"/>
      <c r="C59" s="316"/>
      <c r="D59" s="316"/>
      <c r="E59" s="316"/>
      <c r="F59" s="391"/>
      <c r="G59" s="359"/>
      <c r="H59" s="349"/>
      <c r="I59" s="349"/>
      <c r="J59" s="349"/>
      <c r="K59" s="317"/>
      <c r="L59" s="349"/>
      <c r="M59" s="349"/>
      <c r="N59" s="349"/>
      <c r="O59" s="317"/>
      <c r="P59" s="349"/>
      <c r="Q59" s="349"/>
      <c r="R59" s="349"/>
      <c r="S59" s="317"/>
      <c r="T59" s="349"/>
      <c r="U59" s="360"/>
      <c r="V59" s="360"/>
      <c r="W59" s="317"/>
      <c r="X59" s="319">
        <f>X58-X57</f>
        <v>0</v>
      </c>
      <c r="Y59" s="319">
        <f>Y58-Y57</f>
        <v>0</v>
      </c>
    </row>
    <row r="60" spans="1:25">
      <c r="A60" s="316"/>
      <c r="B60" s="347" t="s">
        <v>102</v>
      </c>
      <c r="C60" s="348" t="s">
        <v>100</v>
      </c>
      <c r="D60" s="316">
        <v>7</v>
      </c>
      <c r="E60" s="316">
        <v>20</v>
      </c>
      <c r="F60" s="302">
        <f>H60+I60+J60+L60+M60+N60+P60+Q60+R60+T60+U60+V60</f>
        <v>20</v>
      </c>
      <c r="G60" s="359" t="s">
        <v>22</v>
      </c>
      <c r="H60" s="349"/>
      <c r="I60" s="349">
        <v>1</v>
      </c>
      <c r="J60" s="349">
        <v>6</v>
      </c>
      <c r="K60" s="317">
        <f t="shared" si="1"/>
        <v>35</v>
      </c>
      <c r="L60" s="349">
        <v>5</v>
      </c>
      <c r="M60" s="349">
        <v>3</v>
      </c>
      <c r="N60" s="349">
        <v>1</v>
      </c>
      <c r="O60" s="317">
        <f>SUM(L60:N60)*100/F60</f>
        <v>45</v>
      </c>
      <c r="P60" s="349">
        <v>1</v>
      </c>
      <c r="Q60" s="349">
        <v>1</v>
      </c>
      <c r="R60" s="349">
        <v>2</v>
      </c>
      <c r="S60" s="317">
        <f>SUM(P60:R60)*100/F60</f>
        <v>20</v>
      </c>
      <c r="T60" s="349"/>
      <c r="U60" s="349"/>
      <c r="V60" s="349"/>
      <c r="W60" s="317">
        <f>SUM(T60:V60)*100/F60</f>
        <v>0</v>
      </c>
      <c r="X60" s="362">
        <f>((H60*1)+(I60*2)+(J60*3)+(L60*4)+(M60*5)+(N60*6)+(P60*7)+(Q60*8)+(R60*9)+(T60*10)+(U60*11)+(V60*12))/F60</f>
        <v>4.7</v>
      </c>
      <c r="Y60" s="318">
        <f t="shared" ref="Y60:Y62" si="37">S60+W60</f>
        <v>20</v>
      </c>
    </row>
    <row r="61" spans="1:25">
      <c r="A61" s="316"/>
      <c r="B61" s="356" t="s">
        <v>133</v>
      </c>
      <c r="C61" s="300" t="s">
        <v>137</v>
      </c>
      <c r="D61" s="300">
        <v>8</v>
      </c>
      <c r="E61" s="300">
        <v>20</v>
      </c>
      <c r="F61" s="302">
        <f>H61+I61+J61+L61+M61+N61+P61+Q61+R61+T61+U61+V61</f>
        <v>20</v>
      </c>
      <c r="G61" s="356" t="s">
        <v>22</v>
      </c>
      <c r="H61" s="357">
        <v>2</v>
      </c>
      <c r="I61" s="357">
        <v>2</v>
      </c>
      <c r="J61" s="357">
        <v>5</v>
      </c>
      <c r="K61" s="303">
        <f t="shared" si="1"/>
        <v>45</v>
      </c>
      <c r="L61" s="357">
        <v>3</v>
      </c>
      <c r="M61" s="357">
        <v>2</v>
      </c>
      <c r="N61" s="357">
        <v>2</v>
      </c>
      <c r="O61" s="303">
        <f>SUM(L61:N61)*100/F61</f>
        <v>35</v>
      </c>
      <c r="P61" s="357"/>
      <c r="Q61" s="357">
        <v>1</v>
      </c>
      <c r="R61" s="357">
        <v>3</v>
      </c>
      <c r="S61" s="303">
        <f>SUM(P61:R61)*100/F61</f>
        <v>20</v>
      </c>
      <c r="T61" s="357"/>
      <c r="U61" s="357"/>
      <c r="V61" s="357"/>
      <c r="W61" s="303">
        <f>SUM(T61:V61)*100/F61</f>
        <v>0</v>
      </c>
      <c r="X61" s="358">
        <f>((H61*1)+(I61*2)+(J61*3)+(L61*4)+(M61*5)+(N61*6)+(P61*7)+(Q61*8)+(R61*9)+(T61*10)+(U61*11)+(V61*12))/F61</f>
        <v>4.5</v>
      </c>
      <c r="Y61" s="304">
        <f t="shared" si="37"/>
        <v>20</v>
      </c>
    </row>
    <row r="62" spans="1:25">
      <c r="A62" s="316"/>
      <c r="B62" s="344" t="s">
        <v>133</v>
      </c>
      <c r="C62" s="307" t="s">
        <v>164</v>
      </c>
      <c r="D62" s="307">
        <v>9</v>
      </c>
      <c r="E62" s="307">
        <v>21</v>
      </c>
      <c r="F62" s="302">
        <f>H62+I62+J62+L62+M62+N62+P62+Q62+R62+T62+U62+V62</f>
        <v>21</v>
      </c>
      <c r="G62" s="344" t="s">
        <v>22</v>
      </c>
      <c r="H62" s="405">
        <v>1</v>
      </c>
      <c r="I62" s="405">
        <v>3</v>
      </c>
      <c r="J62" s="405">
        <v>6</v>
      </c>
      <c r="K62" s="309">
        <f t="shared" si="1"/>
        <v>47.61904761904762</v>
      </c>
      <c r="L62" s="405">
        <v>2</v>
      </c>
      <c r="M62" s="405">
        <v>3</v>
      </c>
      <c r="N62" s="405">
        <v>1</v>
      </c>
      <c r="O62" s="309">
        <f>SUM(L62:N62)*100/F62</f>
        <v>28.571428571428573</v>
      </c>
      <c r="P62" s="405">
        <v>1</v>
      </c>
      <c r="Q62" s="405">
        <v>1</v>
      </c>
      <c r="R62" s="405">
        <v>3</v>
      </c>
      <c r="S62" s="309">
        <f>SUM(P62:R62)*100/F62</f>
        <v>23.80952380952381</v>
      </c>
      <c r="T62" s="405"/>
      <c r="U62" s="405"/>
      <c r="V62" s="405"/>
      <c r="W62" s="309">
        <f>SUM(T62:V62)*100/F62</f>
        <v>0</v>
      </c>
      <c r="X62" s="355">
        <f>((H62*1)+(I62*2)+(J62*3)+(L62*4)+(M62*5)+(N62*6)+(P62*7)+(Q62*8)+(R62*9)+(T62*10)+(U62*11)+(V62*12))/F62</f>
        <v>4.5714285714285712</v>
      </c>
      <c r="Y62" s="310">
        <f t="shared" si="37"/>
        <v>23.80952380952381</v>
      </c>
    </row>
    <row r="63" spans="1:25">
      <c r="A63" s="316"/>
      <c r="B63" s="347"/>
      <c r="C63" s="348"/>
      <c r="D63" s="316"/>
      <c r="E63" s="316"/>
      <c r="F63" s="391"/>
      <c r="G63" s="359"/>
      <c r="H63" s="349"/>
      <c r="I63" s="349"/>
      <c r="J63" s="349"/>
      <c r="K63" s="317"/>
      <c r="L63" s="349"/>
      <c r="M63" s="349"/>
      <c r="N63" s="349"/>
      <c r="O63" s="317"/>
      <c r="P63" s="349"/>
      <c r="Q63" s="349"/>
      <c r="R63" s="349"/>
      <c r="S63" s="317"/>
      <c r="T63" s="349"/>
      <c r="U63" s="349"/>
      <c r="V63" s="349"/>
      <c r="W63" s="317"/>
      <c r="X63" s="319">
        <f>X62-X61</f>
        <v>7.1428571428571175E-2</v>
      </c>
      <c r="Y63" s="319">
        <f>Y62-Y61</f>
        <v>3.8095238095238102</v>
      </c>
    </row>
    <row r="64" spans="1:25">
      <c r="A64" s="316"/>
      <c r="B64" s="347" t="s">
        <v>67</v>
      </c>
      <c r="C64" s="348" t="s">
        <v>19</v>
      </c>
      <c r="D64" s="316">
        <v>7</v>
      </c>
      <c r="E64" s="316">
        <v>21</v>
      </c>
      <c r="F64" s="302">
        <f>H64+I64+J64+L64+M64+N64+P64+Q64+R64+T64+U64+V64</f>
        <v>21</v>
      </c>
      <c r="G64" s="359" t="s">
        <v>134</v>
      </c>
      <c r="H64" s="349"/>
      <c r="I64" s="349">
        <v>1</v>
      </c>
      <c r="J64" s="349">
        <v>1</v>
      </c>
      <c r="K64" s="317">
        <f t="shared" si="1"/>
        <v>9.5238095238095237</v>
      </c>
      <c r="L64" s="349">
        <v>8</v>
      </c>
      <c r="M64" s="349">
        <v>1</v>
      </c>
      <c r="N64" s="349">
        <v>3</v>
      </c>
      <c r="O64" s="317">
        <f>SUM(L64:N64)*100/F64</f>
        <v>57.142857142857146</v>
      </c>
      <c r="P64" s="349"/>
      <c r="Q64" s="349">
        <v>1</v>
      </c>
      <c r="R64" s="349">
        <v>4</v>
      </c>
      <c r="S64" s="317">
        <f>SUM(P64:R64)*100/F64</f>
        <v>23.80952380952381</v>
      </c>
      <c r="T64" s="349">
        <v>2</v>
      </c>
      <c r="U64" s="349"/>
      <c r="V64" s="349"/>
      <c r="W64" s="317">
        <f>SUM(T64:V64)*100/F64</f>
        <v>9.5238095238095237</v>
      </c>
      <c r="X64" s="362">
        <f>((H64*1)+(I64*2)+(J64*3)+(L64*4)+(M64*5)+(N64*6)+(P64*7)+(Q64*8)+(R64*9)+(T64*10)+(U64*11)+(V64*12))/F64</f>
        <v>5.9047619047619051</v>
      </c>
      <c r="Y64" s="318">
        <f t="shared" ref="Y64:Y66" si="38">S64+W64</f>
        <v>33.333333333333336</v>
      </c>
    </row>
    <row r="65" spans="1:25">
      <c r="A65" s="316"/>
      <c r="B65" s="347" t="s">
        <v>133</v>
      </c>
      <c r="C65" s="348" t="s">
        <v>100</v>
      </c>
      <c r="D65" s="316">
        <v>8</v>
      </c>
      <c r="E65" s="316">
        <v>20</v>
      </c>
      <c r="F65" s="302">
        <f>H65+I65+J65+L65+M65+N65+P65+Q65+R65+T65+U65+V65</f>
        <v>20</v>
      </c>
      <c r="G65" s="359" t="s">
        <v>134</v>
      </c>
      <c r="H65" s="349"/>
      <c r="I65" s="349">
        <v>1</v>
      </c>
      <c r="J65" s="349">
        <v>2</v>
      </c>
      <c r="K65" s="317">
        <f t="shared" si="1"/>
        <v>15</v>
      </c>
      <c r="L65" s="349">
        <v>6</v>
      </c>
      <c r="M65" s="349">
        <v>2</v>
      </c>
      <c r="N65" s="349">
        <v>3</v>
      </c>
      <c r="O65" s="317">
        <f>SUM(L65:N65)*100/F65</f>
        <v>55</v>
      </c>
      <c r="P65" s="349"/>
      <c r="Q65" s="349">
        <v>3</v>
      </c>
      <c r="R65" s="349">
        <v>2</v>
      </c>
      <c r="S65" s="317">
        <f>SUM(P65:R65)*100/F65</f>
        <v>25</v>
      </c>
      <c r="T65" s="349">
        <v>1</v>
      </c>
      <c r="U65" s="349"/>
      <c r="V65" s="349"/>
      <c r="W65" s="317">
        <f>SUM(T65:V65)*100/F65</f>
        <v>5</v>
      </c>
      <c r="X65" s="362">
        <f>((H65*1)+(I65*2)+(J65*3)+(L65*4)+(M65*5)+(N65*6)+(P65*7)+(Q65*8)+(R65*9)+(T65*10)+(U65*11)+(V65*12))/F65</f>
        <v>5.6</v>
      </c>
      <c r="Y65" s="318">
        <f t="shared" si="38"/>
        <v>30</v>
      </c>
    </row>
    <row r="66" spans="1:25">
      <c r="A66" s="316"/>
      <c r="B66" s="356" t="s">
        <v>133</v>
      </c>
      <c r="C66" s="300" t="s">
        <v>137</v>
      </c>
      <c r="D66" s="300">
        <v>9</v>
      </c>
      <c r="E66" s="300">
        <v>20</v>
      </c>
      <c r="F66" s="302">
        <f>H66+I66+J66+L66+M66+N66+P66+Q66+R66+T66+U66+V66</f>
        <v>20</v>
      </c>
      <c r="G66" s="356" t="s">
        <v>134</v>
      </c>
      <c r="H66" s="357"/>
      <c r="I66" s="357">
        <v>1</v>
      </c>
      <c r="J66" s="357">
        <v>5</v>
      </c>
      <c r="K66" s="303">
        <f t="shared" ref="K66" si="39">SUM(H66:J66)*100/F66</f>
        <v>30</v>
      </c>
      <c r="L66" s="357">
        <v>4</v>
      </c>
      <c r="M66" s="357">
        <v>1</v>
      </c>
      <c r="N66" s="357">
        <v>3</v>
      </c>
      <c r="O66" s="303">
        <f>SUM(L66:N66)*100/F66</f>
        <v>40</v>
      </c>
      <c r="P66" s="357"/>
      <c r="Q66" s="357">
        <v>3</v>
      </c>
      <c r="R66" s="357">
        <v>3</v>
      </c>
      <c r="S66" s="303">
        <f>SUM(P66:R66)*100/F66</f>
        <v>30</v>
      </c>
      <c r="T66" s="357"/>
      <c r="U66" s="357"/>
      <c r="V66" s="357"/>
      <c r="W66" s="303">
        <f>SUM(T66:V66)*100/F66</f>
        <v>0</v>
      </c>
      <c r="X66" s="358">
        <f>((H66*1)+(I66*2)+(J66*3)+(L66*4)+(M66*5)+(N66*6)+(P66*7)+(Q66*8)+(R66*9)+(T66*10)+(U66*11)+(V66*12))/F66</f>
        <v>5.35</v>
      </c>
      <c r="Y66" s="304">
        <f t="shared" si="38"/>
        <v>30</v>
      </c>
    </row>
    <row r="67" spans="1:25">
      <c r="A67" s="316"/>
      <c r="B67" s="347"/>
      <c r="C67" s="348"/>
      <c r="D67" s="314"/>
      <c r="E67" s="314"/>
      <c r="F67" s="391"/>
      <c r="G67" s="347"/>
      <c r="H67" s="349"/>
      <c r="I67" s="349"/>
      <c r="J67" s="349"/>
      <c r="K67" s="317"/>
      <c r="L67" s="349"/>
      <c r="M67" s="349"/>
      <c r="N67" s="349"/>
      <c r="O67" s="317"/>
      <c r="P67" s="349"/>
      <c r="Q67" s="349"/>
      <c r="R67" s="349"/>
      <c r="S67" s="317"/>
      <c r="T67" s="349"/>
      <c r="U67" s="349"/>
      <c r="V67" s="349"/>
      <c r="W67" s="317"/>
      <c r="X67" s="319">
        <f>X66-X65</f>
        <v>-0.25</v>
      </c>
      <c r="Y67" s="319">
        <f>Y66-Y65</f>
        <v>0</v>
      </c>
    </row>
    <row r="68" spans="1:25">
      <c r="A68" s="316"/>
      <c r="B68" s="356"/>
      <c r="C68" s="300" t="s">
        <v>137</v>
      </c>
      <c r="D68" s="300"/>
      <c r="E68" s="300"/>
      <c r="F68" s="391"/>
      <c r="G68" s="356" t="s">
        <v>22</v>
      </c>
      <c r="H68" s="357"/>
      <c r="I68" s="357"/>
      <c r="J68" s="357"/>
      <c r="K68" s="303"/>
      <c r="L68" s="357"/>
      <c r="M68" s="357"/>
      <c r="N68" s="357"/>
      <c r="O68" s="303"/>
      <c r="P68" s="357"/>
      <c r="Q68" s="357"/>
      <c r="R68" s="357"/>
      <c r="S68" s="303"/>
      <c r="T68" s="357"/>
      <c r="U68" s="357"/>
      <c r="V68" s="357"/>
      <c r="W68" s="303"/>
      <c r="X68" s="358">
        <f>AVERAGE(X66,X61,X57)</f>
        <v>5.4137681159420294</v>
      </c>
      <c r="Y68" s="358">
        <f>AVERAGE(Y66,Y61,Y57)</f>
        <v>32.608695652173914</v>
      </c>
    </row>
    <row r="69" spans="1:25">
      <c r="A69" s="316"/>
      <c r="B69" s="359"/>
      <c r="C69" s="307" t="s">
        <v>164</v>
      </c>
      <c r="D69" s="316"/>
      <c r="E69" s="316"/>
      <c r="F69" s="391"/>
      <c r="G69" s="344" t="s">
        <v>22</v>
      </c>
      <c r="H69" s="349"/>
      <c r="I69" s="349"/>
      <c r="J69" s="349"/>
      <c r="K69" s="317"/>
      <c r="L69" s="349"/>
      <c r="M69" s="349"/>
      <c r="N69" s="349"/>
      <c r="O69" s="317"/>
      <c r="P69" s="349"/>
      <c r="Q69" s="349"/>
      <c r="R69" s="349"/>
      <c r="S69" s="317"/>
      <c r="T69" s="349"/>
      <c r="U69" s="349"/>
      <c r="V69" s="349"/>
      <c r="W69" s="317"/>
      <c r="X69" s="355">
        <f>AVERAGE(X62,X58,X56)</f>
        <v>5.6286032807771944</v>
      </c>
      <c r="Y69" s="355">
        <f>AVERAGE(Y62,Y58,Y56)</f>
        <v>39.263152306630566</v>
      </c>
    </row>
    <row r="70" spans="1:25">
      <c r="A70" s="316"/>
      <c r="B70" s="359"/>
      <c r="C70" s="316"/>
      <c r="D70" s="316"/>
      <c r="E70" s="316"/>
      <c r="F70" s="391"/>
      <c r="G70" s="359"/>
      <c r="H70" s="349"/>
      <c r="I70" s="349"/>
      <c r="J70" s="349"/>
      <c r="K70" s="317"/>
      <c r="L70" s="349"/>
      <c r="M70" s="349"/>
      <c r="N70" s="349"/>
      <c r="O70" s="317"/>
      <c r="P70" s="349"/>
      <c r="Q70" s="349"/>
      <c r="R70" s="349"/>
      <c r="S70" s="317"/>
      <c r="T70" s="349"/>
      <c r="U70" s="349"/>
      <c r="V70" s="349"/>
      <c r="W70" s="317"/>
      <c r="X70" s="319">
        <f>X69-X68</f>
        <v>0.21483516483516496</v>
      </c>
      <c r="Y70" s="319">
        <f>Y69-Y68</f>
        <v>6.6544566544566521</v>
      </c>
    </row>
    <row r="71" spans="1:25">
      <c r="A71" s="316"/>
      <c r="B71" s="344" t="s">
        <v>133</v>
      </c>
      <c r="C71" s="307" t="s">
        <v>164</v>
      </c>
      <c r="D71" s="307">
        <v>10</v>
      </c>
      <c r="E71" s="307">
        <v>13</v>
      </c>
      <c r="F71" s="302">
        <f>H71+I71+J71+L71+M71+N71+P71+Q71+R71+T71+U71+V71</f>
        <v>13</v>
      </c>
      <c r="G71" s="344" t="s">
        <v>20</v>
      </c>
      <c r="H71" s="405"/>
      <c r="I71" s="405"/>
      <c r="J71" s="405">
        <v>3</v>
      </c>
      <c r="K71" s="309">
        <f t="shared" ref="K71" si="40">SUM(H71:J71)*100/F71</f>
        <v>23.076923076923077</v>
      </c>
      <c r="L71" s="405">
        <v>1</v>
      </c>
      <c r="M71" s="405">
        <v>2</v>
      </c>
      <c r="N71" s="405">
        <v>2</v>
      </c>
      <c r="O71" s="309">
        <f>SUM(L71:N71)*100/F71</f>
        <v>38.46153846153846</v>
      </c>
      <c r="P71" s="405">
        <v>1</v>
      </c>
      <c r="Q71" s="405">
        <v>1</v>
      </c>
      <c r="R71" s="405">
        <v>2</v>
      </c>
      <c r="S71" s="309">
        <f>SUM(P71:R71)*100/F71</f>
        <v>30.76923076923077</v>
      </c>
      <c r="T71" s="405">
        <v>1</v>
      </c>
      <c r="U71" s="405"/>
      <c r="V71" s="405"/>
      <c r="W71" s="309">
        <f>SUM(T71:V71)*100/F71</f>
        <v>7.6923076923076925</v>
      </c>
      <c r="X71" s="355">
        <f>((H71*1)+(I71*2)+(J71*3)+(L71*4)+(M71*5)+(N71*6)+(P71*7)+(Q71*8)+(R71*9)+(T71*10)+(U71*11)+(V71*12))/F71</f>
        <v>6</v>
      </c>
      <c r="Y71" s="407">
        <f t="shared" ref="Y71" si="41">S71+W71</f>
        <v>38.46153846153846</v>
      </c>
    </row>
    <row r="72" spans="1:25">
      <c r="A72" s="316"/>
      <c r="B72" s="356" t="s">
        <v>133</v>
      </c>
      <c r="C72" s="300" t="s">
        <v>137</v>
      </c>
      <c r="D72" s="300">
        <v>10</v>
      </c>
      <c r="E72" s="300">
        <v>16</v>
      </c>
      <c r="F72" s="302">
        <f>H72+I72+J72+L72+M72+N72+P72+Q72+R72+T72+U72+V72</f>
        <v>0</v>
      </c>
      <c r="G72" s="356" t="s">
        <v>20</v>
      </c>
      <c r="H72" s="357"/>
      <c r="I72" s="357"/>
      <c r="J72" s="357"/>
      <c r="K72" s="303">
        <v>18.8</v>
      </c>
      <c r="L72" s="357"/>
      <c r="M72" s="357"/>
      <c r="N72" s="357"/>
      <c r="O72" s="303">
        <v>59.4</v>
      </c>
      <c r="P72" s="357"/>
      <c r="Q72" s="357"/>
      <c r="R72" s="357"/>
      <c r="S72" s="303">
        <v>21.9</v>
      </c>
      <c r="T72" s="357"/>
      <c r="U72" s="357"/>
      <c r="V72" s="357"/>
      <c r="W72" s="303">
        <v>0</v>
      </c>
      <c r="X72" s="358">
        <v>4.8</v>
      </c>
      <c r="Y72" s="304">
        <f t="shared" ref="Y72" si="42">S72+W72</f>
        <v>21.9</v>
      </c>
    </row>
    <row r="73" spans="1:25">
      <c r="A73" s="316"/>
      <c r="B73" s="344" t="s">
        <v>133</v>
      </c>
      <c r="C73" s="307" t="s">
        <v>164</v>
      </c>
      <c r="D73" s="307">
        <v>11</v>
      </c>
      <c r="E73" s="307">
        <v>13</v>
      </c>
      <c r="F73" s="302">
        <f>H73+I73+J73+L73+M73+N73+P73+Q73+R73+T73+U73+V73</f>
        <v>13</v>
      </c>
      <c r="G73" s="344" t="s">
        <v>20</v>
      </c>
      <c r="H73" s="405">
        <v>1</v>
      </c>
      <c r="I73" s="405"/>
      <c r="J73" s="405"/>
      <c r="K73" s="309">
        <f t="shared" ref="K73" si="43">SUM(H73:J73)*100/F73</f>
        <v>7.6923076923076925</v>
      </c>
      <c r="L73" s="405">
        <v>3</v>
      </c>
      <c r="M73" s="405">
        <v>3</v>
      </c>
      <c r="N73" s="405">
        <v>3</v>
      </c>
      <c r="O73" s="309">
        <f>SUM(L73:N73)*100/F73</f>
        <v>69.230769230769226</v>
      </c>
      <c r="P73" s="405"/>
      <c r="Q73" s="405">
        <v>2</v>
      </c>
      <c r="R73" s="405">
        <v>1</v>
      </c>
      <c r="S73" s="309">
        <f>SUM(P73:R73)*100/F73</f>
        <v>23.076923076923077</v>
      </c>
      <c r="T73" s="405"/>
      <c r="U73" s="405"/>
      <c r="V73" s="405"/>
      <c r="W73" s="309">
        <f>SUM(T73:V73)*100/F73</f>
        <v>0</v>
      </c>
      <c r="X73" s="355">
        <f>((H73*1)+(I73*2)+(J73*3)+(L73*4)+(M73*5)+(N73*6)+(P73*7)+(Q73*8)+(R73*9)+(T73*10)+(U73*11)+(V73*12))/F73</f>
        <v>5.4615384615384617</v>
      </c>
      <c r="Y73" s="407">
        <f t="shared" ref="Y73:Y75" si="44">S73+W73</f>
        <v>23.076923076923077</v>
      </c>
    </row>
    <row r="74" spans="1:25">
      <c r="A74" s="316"/>
      <c r="B74" s="359"/>
      <c r="C74" s="316"/>
      <c r="D74" s="316"/>
      <c r="E74" s="316"/>
      <c r="F74" s="391"/>
      <c r="G74" s="359"/>
      <c r="H74" s="349"/>
      <c r="I74" s="349"/>
      <c r="J74" s="349"/>
      <c r="K74" s="317"/>
      <c r="L74" s="349"/>
      <c r="M74" s="349"/>
      <c r="N74" s="349"/>
      <c r="O74" s="317"/>
      <c r="P74" s="349"/>
      <c r="Q74" s="349"/>
      <c r="R74" s="349"/>
      <c r="S74" s="317"/>
      <c r="T74" s="349"/>
      <c r="U74" s="349"/>
      <c r="V74" s="349"/>
      <c r="W74" s="317"/>
      <c r="X74" s="319">
        <f>X73-X72</f>
        <v>0.66153846153846185</v>
      </c>
      <c r="Y74" s="319">
        <f>Y73-Y72</f>
        <v>1.1769230769230781</v>
      </c>
    </row>
    <row r="75" spans="1:25">
      <c r="A75" s="316"/>
      <c r="B75" s="356" t="s">
        <v>133</v>
      </c>
      <c r="C75" s="300" t="s">
        <v>137</v>
      </c>
      <c r="D75" s="300">
        <v>11</v>
      </c>
      <c r="E75" s="300">
        <v>8</v>
      </c>
      <c r="F75" s="302">
        <f>H75+I75+J75+L75+M75+N75+P75+Q75+R75+T75+U75+V75</f>
        <v>0</v>
      </c>
      <c r="G75" s="356" t="s">
        <v>20</v>
      </c>
      <c r="H75" s="357"/>
      <c r="I75" s="357"/>
      <c r="J75" s="357"/>
      <c r="K75" s="303">
        <v>0</v>
      </c>
      <c r="L75" s="357"/>
      <c r="M75" s="357"/>
      <c r="N75" s="357"/>
      <c r="O75" s="303">
        <v>75</v>
      </c>
      <c r="P75" s="357"/>
      <c r="Q75" s="357"/>
      <c r="R75" s="357"/>
      <c r="S75" s="303">
        <v>12.5</v>
      </c>
      <c r="T75" s="357"/>
      <c r="U75" s="357"/>
      <c r="V75" s="357"/>
      <c r="W75" s="303">
        <v>12.5</v>
      </c>
      <c r="X75" s="358">
        <v>6.1</v>
      </c>
      <c r="Y75" s="304">
        <f t="shared" si="44"/>
        <v>25</v>
      </c>
    </row>
    <row r="76" spans="1:25">
      <c r="A76" s="316"/>
      <c r="B76" s="347"/>
      <c r="C76" s="348"/>
      <c r="D76" s="316"/>
      <c r="E76" s="295"/>
      <c r="F76" s="391"/>
      <c r="G76" s="364"/>
      <c r="H76" s="360"/>
      <c r="I76" s="360"/>
      <c r="J76" s="360"/>
      <c r="K76" s="317"/>
      <c r="L76" s="360"/>
      <c r="M76" s="360"/>
      <c r="N76" s="360"/>
      <c r="O76" s="317"/>
      <c r="P76" s="360"/>
      <c r="Q76" s="360"/>
      <c r="R76" s="360"/>
      <c r="S76" s="317"/>
      <c r="T76" s="360"/>
      <c r="U76" s="360"/>
      <c r="V76" s="360"/>
      <c r="W76" s="317"/>
      <c r="X76" s="362"/>
      <c r="Y76" s="362"/>
    </row>
    <row r="77" spans="1:25">
      <c r="A77" s="316"/>
      <c r="B77" s="344" t="s">
        <v>103</v>
      </c>
      <c r="C77" s="307" t="s">
        <v>164</v>
      </c>
      <c r="D77" s="307">
        <v>6</v>
      </c>
      <c r="E77" s="307">
        <v>19</v>
      </c>
      <c r="F77" s="302">
        <f>H77+I77+J77+L77+M77+N77+P77+Q77+R77+T77+U77+V77</f>
        <v>19</v>
      </c>
      <c r="G77" s="344" t="s">
        <v>24</v>
      </c>
      <c r="H77" s="405"/>
      <c r="I77" s="405"/>
      <c r="J77" s="405">
        <v>2</v>
      </c>
      <c r="K77" s="309">
        <f t="shared" ref="K77" si="45">SUM(H77:J77)*100/F77</f>
        <v>10.526315789473685</v>
      </c>
      <c r="L77" s="405">
        <v>1</v>
      </c>
      <c r="M77" s="405">
        <v>1</v>
      </c>
      <c r="N77" s="405">
        <v>5</v>
      </c>
      <c r="O77" s="309">
        <f>SUM(L77:N77)*100/F77</f>
        <v>36.842105263157897</v>
      </c>
      <c r="P77" s="405">
        <v>3</v>
      </c>
      <c r="Q77" s="405">
        <v>3</v>
      </c>
      <c r="R77" s="405">
        <v>2</v>
      </c>
      <c r="S77" s="309">
        <f>SUM(P77:R77)*100/F77</f>
        <v>42.10526315789474</v>
      </c>
      <c r="T77" s="405"/>
      <c r="U77" s="405">
        <v>2</v>
      </c>
      <c r="V77" s="405"/>
      <c r="W77" s="309">
        <f>SUM(T77:V77)*100/F77</f>
        <v>10.526315789473685</v>
      </c>
      <c r="X77" s="355">
        <f>((H77*1)+(I77*2)+(J77*3)+(L77*4)+(M77*5)+(N77*6)+(P77*7)+(Q77*8)+(R77*9)+(T77*10)+(U77*11)+(V77*12))/F77</f>
        <v>6.8421052631578947</v>
      </c>
      <c r="Y77" s="407">
        <f t="shared" ref="Y77" si="46">S77+W77</f>
        <v>52.631578947368425</v>
      </c>
    </row>
    <row r="78" spans="1:25" s="68" customFormat="1">
      <c r="A78" s="316"/>
      <c r="B78" s="356" t="s">
        <v>103</v>
      </c>
      <c r="C78" s="300" t="s">
        <v>137</v>
      </c>
      <c r="D78" s="300">
        <v>6</v>
      </c>
      <c r="E78" s="300">
        <v>14</v>
      </c>
      <c r="F78" s="302">
        <f>H78+I78+J78+L78+M78+N78+P78+Q78+R78+T78+U78+V78</f>
        <v>14</v>
      </c>
      <c r="G78" s="356" t="s">
        <v>23</v>
      </c>
      <c r="H78" s="357"/>
      <c r="I78" s="357"/>
      <c r="J78" s="357"/>
      <c r="K78" s="303">
        <f t="shared" ref="K78:K131" si="47">SUM(H78:J78)*100/F78</f>
        <v>0</v>
      </c>
      <c r="L78" s="357"/>
      <c r="M78" s="357">
        <v>1</v>
      </c>
      <c r="N78" s="357">
        <v>1</v>
      </c>
      <c r="O78" s="303">
        <f>SUM(L78:N78)*100/F78</f>
        <v>14.285714285714286</v>
      </c>
      <c r="P78" s="357">
        <v>5</v>
      </c>
      <c r="Q78" s="357">
        <v>2</v>
      </c>
      <c r="R78" s="357">
        <v>1</v>
      </c>
      <c r="S78" s="303">
        <f>SUM(P78:R78)*100/F78</f>
        <v>57.142857142857146</v>
      </c>
      <c r="T78" s="357">
        <v>3</v>
      </c>
      <c r="U78" s="357">
        <v>1</v>
      </c>
      <c r="V78" s="357"/>
      <c r="W78" s="303">
        <f>SUM(T78:V78)*100/F78</f>
        <v>28.571428571428573</v>
      </c>
      <c r="X78" s="358">
        <f>((H78*1)+(I78*2)+(J78*3)+(L78*4)+(M78*5)+(N78*6)+(P78*7)+(Q78*8)+(R78*9)+(T78*10)+(U78*11)+(V78*12))/F78</f>
        <v>8</v>
      </c>
      <c r="Y78" s="304">
        <f t="shared" ref="Y78:Y79" si="48">S78+W78</f>
        <v>85.714285714285722</v>
      </c>
    </row>
    <row r="79" spans="1:25" s="68" customFormat="1">
      <c r="A79" s="316"/>
      <c r="B79" s="344" t="s">
        <v>103</v>
      </c>
      <c r="C79" s="307" t="s">
        <v>164</v>
      </c>
      <c r="D79" s="307">
        <v>7</v>
      </c>
      <c r="E79" s="307">
        <v>13</v>
      </c>
      <c r="F79" s="302">
        <f>H79+I79+J79+L79+M79+N79+P79+Q79+R79+T79+U79+V79</f>
        <v>13</v>
      </c>
      <c r="G79" s="344" t="s">
        <v>24</v>
      </c>
      <c r="H79" s="405"/>
      <c r="I79" s="405"/>
      <c r="J79" s="405">
        <v>1</v>
      </c>
      <c r="K79" s="309">
        <f t="shared" si="47"/>
        <v>7.6923076923076925</v>
      </c>
      <c r="L79" s="405"/>
      <c r="M79" s="405"/>
      <c r="N79" s="405">
        <v>3</v>
      </c>
      <c r="O79" s="309">
        <f>SUM(L79:N79)*100/F79</f>
        <v>23.076923076923077</v>
      </c>
      <c r="P79" s="405">
        <v>2</v>
      </c>
      <c r="Q79" s="405">
        <v>3</v>
      </c>
      <c r="R79" s="405">
        <v>1</v>
      </c>
      <c r="S79" s="309">
        <f>SUM(P79:R79)*100/F79</f>
        <v>46.153846153846153</v>
      </c>
      <c r="T79" s="405">
        <v>3</v>
      </c>
      <c r="U79" s="405"/>
      <c r="V79" s="405"/>
      <c r="W79" s="309">
        <f>SUM(T79:V79)*100/F79</f>
        <v>23.076923076923077</v>
      </c>
      <c r="X79" s="355">
        <f>((H79*1)+(I79*2)+(J79*3)+(L79*4)+(M79*5)+(N79*6)+(P79*7)+(Q79*8)+(R79*9)+(T79*10)+(U79*11)+(V79*12))/F79</f>
        <v>7.5384615384615383</v>
      </c>
      <c r="Y79" s="310">
        <f t="shared" si="48"/>
        <v>69.230769230769226</v>
      </c>
    </row>
    <row r="80" spans="1:25" s="68" customFormat="1">
      <c r="A80" s="316"/>
      <c r="B80" s="359"/>
      <c r="C80" s="316"/>
      <c r="D80" s="316"/>
      <c r="E80" s="316"/>
      <c r="F80" s="391"/>
      <c r="G80" s="359"/>
      <c r="H80" s="349"/>
      <c r="I80" s="349"/>
      <c r="J80" s="349"/>
      <c r="K80" s="317"/>
      <c r="L80" s="349"/>
      <c r="M80" s="349"/>
      <c r="N80" s="349"/>
      <c r="O80" s="317"/>
      <c r="P80" s="349"/>
      <c r="Q80" s="349"/>
      <c r="R80" s="349"/>
      <c r="S80" s="317"/>
      <c r="T80" s="349"/>
      <c r="U80" s="349"/>
      <c r="V80" s="349"/>
      <c r="W80" s="317"/>
      <c r="X80" s="319">
        <f>X79-X78</f>
        <v>-0.46153846153846168</v>
      </c>
      <c r="Y80" s="319">
        <f>Y79-Y78</f>
        <v>-16.483516483516496</v>
      </c>
    </row>
    <row r="81" spans="1:25">
      <c r="A81" s="316"/>
      <c r="B81" s="347" t="s">
        <v>103</v>
      </c>
      <c r="C81" s="348" t="s">
        <v>100</v>
      </c>
      <c r="D81" s="314">
        <v>6</v>
      </c>
      <c r="E81" s="314">
        <v>23</v>
      </c>
      <c r="F81" s="302">
        <f t="shared" ref="F81:F94" si="49">H81+I81+J81+L81+M81+N81+P81+Q81+R81+T81+U81+V81</f>
        <v>21</v>
      </c>
      <c r="G81" s="347" t="s">
        <v>23</v>
      </c>
      <c r="H81" s="349"/>
      <c r="I81" s="349"/>
      <c r="J81" s="349"/>
      <c r="K81" s="317">
        <f t="shared" si="47"/>
        <v>0</v>
      </c>
      <c r="L81" s="349"/>
      <c r="M81" s="349">
        <v>3</v>
      </c>
      <c r="N81" s="349">
        <v>4</v>
      </c>
      <c r="O81" s="317">
        <f>SUM(L81:N81)*100/F81</f>
        <v>33.333333333333336</v>
      </c>
      <c r="P81" s="349">
        <v>5</v>
      </c>
      <c r="Q81" s="349">
        <v>5</v>
      </c>
      <c r="R81" s="349">
        <v>2</v>
      </c>
      <c r="S81" s="317">
        <f>SUM(P81:R81)*100/F81</f>
        <v>57.142857142857146</v>
      </c>
      <c r="T81" s="349">
        <v>2</v>
      </c>
      <c r="U81" s="349"/>
      <c r="V81" s="349"/>
      <c r="W81" s="317">
        <f>SUM(T81:V81)*100/F81</f>
        <v>9.5238095238095237</v>
      </c>
      <c r="X81" s="353">
        <f>((H81*1)+(I81*2)+(J81*3)+(L81*4)+(M81*5)+(N81*6)+(P81*7)+(Q81*8)+(R81*9)+(T81*10)+(U81*11)+(V81*12))/F81</f>
        <v>7.2380952380952381</v>
      </c>
      <c r="Y81" s="354">
        <f t="shared" ref="Y81:Y83" si="50">S81+W81</f>
        <v>66.666666666666671</v>
      </c>
    </row>
    <row r="82" spans="1:25">
      <c r="A82" s="316"/>
      <c r="B82" s="356" t="s">
        <v>103</v>
      </c>
      <c r="C82" s="300" t="s">
        <v>137</v>
      </c>
      <c r="D82" s="300">
        <v>7</v>
      </c>
      <c r="E82" s="300">
        <v>23</v>
      </c>
      <c r="F82" s="302">
        <f t="shared" si="49"/>
        <v>23</v>
      </c>
      <c r="G82" s="356" t="s">
        <v>23</v>
      </c>
      <c r="H82" s="357"/>
      <c r="I82" s="357"/>
      <c r="J82" s="357"/>
      <c r="K82" s="303">
        <f t="shared" si="47"/>
        <v>0</v>
      </c>
      <c r="L82" s="357">
        <v>4</v>
      </c>
      <c r="M82" s="357">
        <v>2</v>
      </c>
      <c r="N82" s="357">
        <v>4</v>
      </c>
      <c r="O82" s="303">
        <f>SUM(L82:N82)*100/F82</f>
        <v>43.478260869565219</v>
      </c>
      <c r="P82" s="357">
        <v>4</v>
      </c>
      <c r="Q82" s="357">
        <v>1</v>
      </c>
      <c r="R82" s="357">
        <v>8</v>
      </c>
      <c r="S82" s="303">
        <f>SUM(P82:R82)*100/F82</f>
        <v>56.521739130434781</v>
      </c>
      <c r="T82" s="357"/>
      <c r="U82" s="357"/>
      <c r="V82" s="357"/>
      <c r="W82" s="303">
        <f>SUM(T82:V82)*100/F82</f>
        <v>0</v>
      </c>
      <c r="X82" s="358">
        <f>((H82*1)+(I82*2)+(J82*3)+(L82*4)+(M82*5)+(N82*6)+(P82*7)+(Q82*8)+(R82*9)+(T82*10)+(U82*11)+(V82*12))/F82</f>
        <v>6.8695652173913047</v>
      </c>
      <c r="Y82" s="304">
        <f t="shared" si="50"/>
        <v>56.521739130434781</v>
      </c>
    </row>
    <row r="83" spans="1:25">
      <c r="A83" s="316"/>
      <c r="B83" s="344" t="s">
        <v>103</v>
      </c>
      <c r="C83" s="307" t="s">
        <v>164</v>
      </c>
      <c r="D83" s="307">
        <v>8</v>
      </c>
      <c r="E83" s="307">
        <v>23</v>
      </c>
      <c r="F83" s="302">
        <f t="shared" si="49"/>
        <v>23</v>
      </c>
      <c r="G83" s="344" t="s">
        <v>24</v>
      </c>
      <c r="H83" s="405"/>
      <c r="I83" s="405"/>
      <c r="J83" s="405">
        <v>5</v>
      </c>
      <c r="K83" s="309"/>
      <c r="L83" s="405">
        <v>1</v>
      </c>
      <c r="M83" s="405">
        <v>5</v>
      </c>
      <c r="N83" s="405">
        <v>2</v>
      </c>
      <c r="O83" s="309">
        <f>SUM(L83:N83)*100/F83</f>
        <v>34.782608695652172</v>
      </c>
      <c r="P83" s="405">
        <v>2</v>
      </c>
      <c r="Q83" s="405">
        <v>3</v>
      </c>
      <c r="R83" s="405">
        <v>5</v>
      </c>
      <c r="S83" s="309">
        <f>SUM(P83:R83)*100/F83</f>
        <v>43.478260869565219</v>
      </c>
      <c r="T83" s="405"/>
      <c r="U83" s="405"/>
      <c r="V83" s="405"/>
      <c r="W83" s="309">
        <f>SUM(T83:V83)*100/F83</f>
        <v>0</v>
      </c>
      <c r="X83" s="355">
        <f>((H83*1)+(I83*2)+(J83*3)+(L83*4)+(M83*5)+(N83*6)+(P83*7)+(Q83*8)+(R83*9)+(T83*10)+(U83*11)+(V83*12))/F83</f>
        <v>6.0434782608695654</v>
      </c>
      <c r="Y83" s="310">
        <f t="shared" si="50"/>
        <v>43.478260869565219</v>
      </c>
    </row>
    <row r="84" spans="1:25">
      <c r="A84" s="316"/>
      <c r="B84" s="347"/>
      <c r="C84" s="348"/>
      <c r="D84" s="314"/>
      <c r="E84" s="314"/>
      <c r="F84" s="302">
        <f t="shared" si="49"/>
        <v>0</v>
      </c>
      <c r="G84" s="347"/>
      <c r="H84" s="349"/>
      <c r="I84" s="349"/>
      <c r="J84" s="349"/>
      <c r="K84" s="317"/>
      <c r="L84" s="349"/>
      <c r="M84" s="349"/>
      <c r="N84" s="349"/>
      <c r="O84" s="317"/>
      <c r="P84" s="349"/>
      <c r="Q84" s="349"/>
      <c r="R84" s="349"/>
      <c r="S84" s="317"/>
      <c r="T84" s="349"/>
      <c r="U84" s="349"/>
      <c r="V84" s="349"/>
      <c r="W84" s="317"/>
      <c r="X84" s="319">
        <f>X83-X82</f>
        <v>-0.82608695652173925</v>
      </c>
      <c r="Y84" s="319">
        <f>Y83-Y82</f>
        <v>-13.043478260869563</v>
      </c>
    </row>
    <row r="85" spans="1:25">
      <c r="A85" s="316"/>
      <c r="B85" s="347" t="s">
        <v>70</v>
      </c>
      <c r="C85" s="348" t="s">
        <v>19</v>
      </c>
      <c r="D85" s="314">
        <v>6</v>
      </c>
      <c r="E85" s="314">
        <v>21</v>
      </c>
      <c r="F85" s="302">
        <f t="shared" si="49"/>
        <v>21</v>
      </c>
      <c r="G85" s="347" t="s">
        <v>23</v>
      </c>
      <c r="H85" s="349"/>
      <c r="I85" s="349">
        <v>1</v>
      </c>
      <c r="J85" s="349">
        <v>1</v>
      </c>
      <c r="K85" s="317">
        <f t="shared" si="47"/>
        <v>9.5238095238095237</v>
      </c>
      <c r="L85" s="349">
        <v>2</v>
      </c>
      <c r="M85" s="349">
        <v>1</v>
      </c>
      <c r="N85" s="349">
        <v>3</v>
      </c>
      <c r="O85" s="317">
        <f>SUM(L85:N85)*100/F85</f>
        <v>28.571428571428573</v>
      </c>
      <c r="P85" s="349">
        <v>6</v>
      </c>
      <c r="Q85" s="349">
        <v>3</v>
      </c>
      <c r="R85" s="349">
        <v>2</v>
      </c>
      <c r="S85" s="317">
        <f>SUM(P85:R85)*100/F85</f>
        <v>52.38095238095238</v>
      </c>
      <c r="T85" s="349">
        <v>2</v>
      </c>
      <c r="U85" s="349"/>
      <c r="V85" s="349"/>
      <c r="W85" s="317">
        <f>SUM(T85:V85)*100/F85</f>
        <v>9.5238095238095237</v>
      </c>
      <c r="X85" s="353">
        <f>((H85*1)+(I85*2)+(J85*3)+(L85*4)+(M85*5)+(N85*6)+(P85*7)+(Q85*8)+(R85*9)+(T85*10)+(U85*11)+(V85*12))/F85</f>
        <v>6.666666666666667</v>
      </c>
      <c r="Y85" s="354">
        <f t="shared" ref="Y85:Y88" si="51">S85+W85</f>
        <v>61.904761904761905</v>
      </c>
    </row>
    <row r="86" spans="1:25">
      <c r="A86" s="316"/>
      <c r="B86" s="347" t="s">
        <v>103</v>
      </c>
      <c r="C86" s="348" t="s">
        <v>100</v>
      </c>
      <c r="D86" s="314">
        <v>7</v>
      </c>
      <c r="E86" s="314">
        <v>20</v>
      </c>
      <c r="F86" s="302">
        <f t="shared" si="49"/>
        <v>20</v>
      </c>
      <c r="G86" s="347" t="s">
        <v>23</v>
      </c>
      <c r="H86" s="349"/>
      <c r="I86" s="349"/>
      <c r="J86" s="349">
        <v>2</v>
      </c>
      <c r="K86" s="317">
        <f t="shared" si="47"/>
        <v>10</v>
      </c>
      <c r="L86" s="349">
        <v>2</v>
      </c>
      <c r="M86" s="349">
        <v>1</v>
      </c>
      <c r="N86" s="349">
        <v>1</v>
      </c>
      <c r="O86" s="317">
        <f>SUM(L86:N86)*100/F86</f>
        <v>20</v>
      </c>
      <c r="P86" s="349">
        <v>5</v>
      </c>
      <c r="Q86" s="349">
        <v>2</v>
      </c>
      <c r="R86" s="349">
        <v>3</v>
      </c>
      <c r="S86" s="317">
        <f>SUM(P86:R86)*100/F86</f>
        <v>50</v>
      </c>
      <c r="T86" s="349">
        <v>4</v>
      </c>
      <c r="U86" s="349"/>
      <c r="V86" s="349"/>
      <c r="W86" s="317">
        <f>SUM(T86:V86)*100/F86</f>
        <v>20</v>
      </c>
      <c r="X86" s="353">
        <f>((H86*1)+(I86*2)+(J86*3)+(L86*4)+(M86*5)+(N86*6)+(P86*7)+(Q86*8)+(R86*9)+(T86*10)+(U86*11)+(V86*12))/F86</f>
        <v>7.15</v>
      </c>
      <c r="Y86" s="354">
        <f t="shared" si="51"/>
        <v>70</v>
      </c>
    </row>
    <row r="87" spans="1:25">
      <c r="A87" s="316"/>
      <c r="B87" s="356" t="s">
        <v>103</v>
      </c>
      <c r="C87" s="300" t="s">
        <v>137</v>
      </c>
      <c r="D87" s="300">
        <v>8</v>
      </c>
      <c r="E87" s="300">
        <v>20</v>
      </c>
      <c r="F87" s="302">
        <f t="shared" si="49"/>
        <v>20</v>
      </c>
      <c r="G87" s="356" t="s">
        <v>23</v>
      </c>
      <c r="H87" s="357"/>
      <c r="I87" s="357"/>
      <c r="J87" s="357">
        <v>2</v>
      </c>
      <c r="K87" s="303">
        <f t="shared" si="47"/>
        <v>10</v>
      </c>
      <c r="L87" s="357">
        <v>2</v>
      </c>
      <c r="M87" s="357"/>
      <c r="N87" s="357">
        <v>5</v>
      </c>
      <c r="O87" s="303">
        <f>SUM(L87:N87)*100/F87</f>
        <v>35</v>
      </c>
      <c r="P87" s="357">
        <v>5</v>
      </c>
      <c r="Q87" s="357">
        <v>1</v>
      </c>
      <c r="R87" s="357">
        <v>3</v>
      </c>
      <c r="S87" s="303">
        <f>SUM(P87:R87)*100/F87</f>
        <v>45</v>
      </c>
      <c r="T87" s="357">
        <v>2</v>
      </c>
      <c r="U87" s="357"/>
      <c r="V87" s="357"/>
      <c r="W87" s="303">
        <f>SUM(T87:V87)*100/F87</f>
        <v>10</v>
      </c>
      <c r="X87" s="358">
        <f>((H87*1)+(I87*2)+(J87*3)+(L87*4)+(M87*5)+(N87*6)+(P87*7)+(Q87*8)+(R87*9)+(T87*10)+(U87*11)+(V87*12))/F87</f>
        <v>6.7</v>
      </c>
      <c r="Y87" s="304">
        <f t="shared" si="51"/>
        <v>55</v>
      </c>
    </row>
    <row r="88" spans="1:25">
      <c r="A88" s="316"/>
      <c r="B88" s="344" t="s">
        <v>103</v>
      </c>
      <c r="C88" s="307" t="s">
        <v>164</v>
      </c>
      <c r="D88" s="307">
        <v>9</v>
      </c>
      <c r="E88" s="307">
        <v>21</v>
      </c>
      <c r="F88" s="302">
        <f t="shared" si="49"/>
        <v>21</v>
      </c>
      <c r="G88" s="344" t="s">
        <v>24</v>
      </c>
      <c r="H88" s="405"/>
      <c r="I88" s="405">
        <v>2</v>
      </c>
      <c r="J88" s="405">
        <v>1</v>
      </c>
      <c r="K88" s="309">
        <f t="shared" si="47"/>
        <v>14.285714285714286</v>
      </c>
      <c r="L88" s="405">
        <v>2</v>
      </c>
      <c r="M88" s="405">
        <v>2</v>
      </c>
      <c r="N88" s="405">
        <v>2</v>
      </c>
      <c r="O88" s="309">
        <f>SUM(L88:N88)*100/F88</f>
        <v>28.571428571428573</v>
      </c>
      <c r="P88" s="405">
        <v>6</v>
      </c>
      <c r="Q88" s="405">
        <v>1</v>
      </c>
      <c r="R88" s="405">
        <v>3</v>
      </c>
      <c r="S88" s="309">
        <f>SUM(P88:R88)*100/F88</f>
        <v>47.61904761904762</v>
      </c>
      <c r="T88" s="405">
        <v>2</v>
      </c>
      <c r="U88" s="405"/>
      <c r="V88" s="405"/>
      <c r="W88" s="309">
        <f>SUM(T88:V88)*100/F88</f>
        <v>9.5238095238095237</v>
      </c>
      <c r="X88" s="355">
        <f>((H88*1)+(I88*2)+(J88*3)+(L88*4)+(M88*5)+(N88*6)+(P88*7)+(Q88*8)+(R88*9)+(T88*10)+(U88*11)+(V88*12))/F88</f>
        <v>6.3809523809523814</v>
      </c>
      <c r="Y88" s="310">
        <f t="shared" si="51"/>
        <v>57.142857142857146</v>
      </c>
    </row>
    <row r="89" spans="1:25">
      <c r="A89" s="320"/>
      <c r="B89" s="350"/>
      <c r="C89" s="351"/>
      <c r="D89" s="351"/>
      <c r="E89" s="351"/>
      <c r="F89" s="302">
        <f t="shared" si="49"/>
        <v>0</v>
      </c>
      <c r="G89" s="324"/>
      <c r="H89" s="352"/>
      <c r="I89" s="352"/>
      <c r="J89" s="352"/>
      <c r="K89" s="317"/>
      <c r="L89" s="352"/>
      <c r="M89" s="352"/>
      <c r="N89" s="352"/>
      <c r="O89" s="317"/>
      <c r="P89" s="352"/>
      <c r="Q89" s="352"/>
      <c r="R89" s="352"/>
      <c r="S89" s="317"/>
      <c r="T89" s="352"/>
      <c r="U89" s="352"/>
      <c r="V89" s="352"/>
      <c r="W89" s="352"/>
      <c r="X89" s="319">
        <f>X88-X87</f>
        <v>-0.3190476190476188</v>
      </c>
      <c r="Y89" s="319">
        <f>Y88-Y87</f>
        <v>2.1428571428571459</v>
      </c>
    </row>
    <row r="90" spans="1:25">
      <c r="A90" s="316"/>
      <c r="B90" s="344" t="s">
        <v>54</v>
      </c>
      <c r="C90" s="307" t="s">
        <v>88</v>
      </c>
      <c r="D90" s="307">
        <v>6</v>
      </c>
      <c r="E90" s="366">
        <v>22</v>
      </c>
      <c r="F90" s="302">
        <f t="shared" si="49"/>
        <v>21</v>
      </c>
      <c r="G90" s="344" t="s">
        <v>24</v>
      </c>
      <c r="H90" s="367"/>
      <c r="I90" s="367"/>
      <c r="J90" s="367">
        <v>1</v>
      </c>
      <c r="K90" s="317">
        <f t="shared" si="47"/>
        <v>4.7619047619047619</v>
      </c>
      <c r="L90" s="367"/>
      <c r="M90" s="367">
        <v>4</v>
      </c>
      <c r="N90" s="367">
        <v>4</v>
      </c>
      <c r="O90" s="317">
        <f>SUM(L90:N90)*100/F90</f>
        <v>38.095238095238095</v>
      </c>
      <c r="P90" s="367">
        <v>4</v>
      </c>
      <c r="Q90" s="367">
        <v>3</v>
      </c>
      <c r="R90" s="367"/>
      <c r="S90" s="317">
        <f>SUM(P90:R90)*100/F90</f>
        <v>33.333333333333336</v>
      </c>
      <c r="T90" s="367">
        <v>4</v>
      </c>
      <c r="U90" s="367">
        <v>1</v>
      </c>
      <c r="V90" s="367"/>
      <c r="W90" s="362">
        <f>SUM(T90:V90)*100/F90</f>
        <v>23.80952380952381</v>
      </c>
      <c r="X90" s="353">
        <f>((H90*1)+(I90*2)+(J90*3)+(L90*4)+(M90*5)+(N90*6)+(P90*7)+(Q90*8)+(R90*9)+(T90*10)+(U90*11)+(V90*12))/F90</f>
        <v>7.1428571428571432</v>
      </c>
      <c r="Y90" s="363">
        <f t="shared" ref="Y90:Y104" si="52">S90+W90</f>
        <v>57.142857142857146</v>
      </c>
    </row>
    <row r="91" spans="1:25">
      <c r="A91" s="316"/>
      <c r="B91" s="347" t="s">
        <v>69</v>
      </c>
      <c r="C91" s="348" t="s">
        <v>19</v>
      </c>
      <c r="D91" s="314">
        <v>7</v>
      </c>
      <c r="E91" s="314">
        <v>21</v>
      </c>
      <c r="F91" s="302">
        <f t="shared" si="49"/>
        <v>21</v>
      </c>
      <c r="G91" s="347" t="s">
        <v>24</v>
      </c>
      <c r="H91" s="349"/>
      <c r="I91" s="349"/>
      <c r="J91" s="349"/>
      <c r="K91" s="317">
        <f t="shared" si="47"/>
        <v>0</v>
      </c>
      <c r="L91" s="349">
        <v>2</v>
      </c>
      <c r="M91" s="349">
        <v>2</v>
      </c>
      <c r="N91" s="349">
        <v>4</v>
      </c>
      <c r="O91" s="317">
        <f>SUM(L91:N91)*100/F91</f>
        <v>38.095238095238095</v>
      </c>
      <c r="P91" s="349">
        <v>3</v>
      </c>
      <c r="Q91" s="349">
        <v>3</v>
      </c>
      <c r="R91" s="349">
        <v>2</v>
      </c>
      <c r="S91" s="317">
        <f>SUM(P91:R91)*100/F91</f>
        <v>38.095238095238095</v>
      </c>
      <c r="T91" s="349">
        <v>3</v>
      </c>
      <c r="U91" s="349">
        <v>2</v>
      </c>
      <c r="V91" s="349"/>
      <c r="W91" s="362">
        <f>SUM(T91:V91)*100/F91</f>
        <v>23.80952380952381</v>
      </c>
      <c r="X91" s="353">
        <f>((H91*1)+(I91*2)+(J91*3)+(L91*4)+(M91*5)+(N91*6)+(P91*7)+(Q91*8)+(R91*9)+(T91*10)+(U91*11)+(V91*12))/F91</f>
        <v>7.4761904761904763</v>
      </c>
      <c r="Y91" s="363">
        <f t="shared" si="52"/>
        <v>61.904761904761905</v>
      </c>
    </row>
    <row r="92" spans="1:25">
      <c r="A92" s="316"/>
      <c r="B92" s="347" t="s">
        <v>103</v>
      </c>
      <c r="C92" s="348" t="s">
        <v>100</v>
      </c>
      <c r="D92" s="314">
        <v>8</v>
      </c>
      <c r="E92" s="314">
        <v>20</v>
      </c>
      <c r="F92" s="302">
        <f t="shared" si="49"/>
        <v>20</v>
      </c>
      <c r="G92" s="347" t="s">
        <v>24</v>
      </c>
      <c r="H92" s="349"/>
      <c r="I92" s="349"/>
      <c r="J92" s="349"/>
      <c r="K92" s="317">
        <f t="shared" si="47"/>
        <v>0</v>
      </c>
      <c r="L92" s="349"/>
      <c r="M92" s="349">
        <v>2</v>
      </c>
      <c r="N92" s="349">
        <v>3</v>
      </c>
      <c r="O92" s="317">
        <f>SUM(L92:N92)*100/F92</f>
        <v>25</v>
      </c>
      <c r="P92" s="349">
        <v>5</v>
      </c>
      <c r="Q92" s="349">
        <v>4</v>
      </c>
      <c r="R92" s="349">
        <v>1</v>
      </c>
      <c r="S92" s="317">
        <f>SUM(P92:R92)*100/F92</f>
        <v>50</v>
      </c>
      <c r="T92" s="349">
        <v>5</v>
      </c>
      <c r="U92" s="349"/>
      <c r="V92" s="349"/>
      <c r="W92" s="362">
        <f>SUM(T92:V92)*100/F92</f>
        <v>25</v>
      </c>
      <c r="X92" s="353">
        <f>((H92*1)+(I92*2)+(J92*3)+(L92*4)+(M92*5)+(N92*6)+(P92*7)+(Q92*8)+(R92*9)+(T92*10)+(U92*11)+(V92*12))/F92</f>
        <v>7.7</v>
      </c>
      <c r="Y92" s="363">
        <f t="shared" si="52"/>
        <v>75</v>
      </c>
    </row>
    <row r="93" spans="1:25">
      <c r="A93" s="316"/>
      <c r="B93" s="356" t="s">
        <v>103</v>
      </c>
      <c r="C93" s="300" t="s">
        <v>137</v>
      </c>
      <c r="D93" s="300">
        <v>9</v>
      </c>
      <c r="E93" s="300">
        <v>20</v>
      </c>
      <c r="F93" s="302">
        <f t="shared" si="49"/>
        <v>20</v>
      </c>
      <c r="G93" s="356" t="s">
        <v>23</v>
      </c>
      <c r="H93" s="357"/>
      <c r="I93" s="357"/>
      <c r="J93" s="357"/>
      <c r="K93" s="303">
        <f t="shared" si="47"/>
        <v>0</v>
      </c>
      <c r="L93" s="357">
        <v>1</v>
      </c>
      <c r="M93" s="357">
        <v>1</v>
      </c>
      <c r="N93" s="357"/>
      <c r="O93" s="303">
        <f>SUM(L93:N93)*100/F93</f>
        <v>10</v>
      </c>
      <c r="P93" s="357">
        <v>4</v>
      </c>
      <c r="Q93" s="357">
        <v>6</v>
      </c>
      <c r="R93" s="357">
        <v>6</v>
      </c>
      <c r="S93" s="303">
        <f>SUM(P93:R93)*100/F93</f>
        <v>80</v>
      </c>
      <c r="T93" s="357">
        <v>2</v>
      </c>
      <c r="U93" s="357"/>
      <c r="V93" s="357"/>
      <c r="W93" s="358">
        <f>SUM(T93:V93)*100/F93</f>
        <v>10</v>
      </c>
      <c r="X93" s="358">
        <f>((H93*1)+(I93*2)+(J93*3)+(L93*4)+(M93*5)+(N93*6)+(P93*7)+(Q93*8)+(R93*9)+(T93*10)+(U93*11)+(V93*12))/F93</f>
        <v>7.95</v>
      </c>
      <c r="Y93" s="365">
        <f t="shared" ref="Y93:Y94" si="53">S93+W93</f>
        <v>90</v>
      </c>
    </row>
    <row r="94" spans="1:25">
      <c r="A94" s="316"/>
      <c r="B94" s="344" t="s">
        <v>103</v>
      </c>
      <c r="C94" s="307" t="s">
        <v>164</v>
      </c>
      <c r="D94" s="307">
        <v>10</v>
      </c>
      <c r="E94" s="307">
        <v>13</v>
      </c>
      <c r="F94" s="302">
        <f t="shared" si="49"/>
        <v>13</v>
      </c>
      <c r="G94" s="344" t="s">
        <v>24</v>
      </c>
      <c r="H94" s="405"/>
      <c r="I94" s="405"/>
      <c r="J94" s="405"/>
      <c r="K94" s="309">
        <f t="shared" si="47"/>
        <v>0</v>
      </c>
      <c r="L94" s="405">
        <v>1</v>
      </c>
      <c r="M94" s="405">
        <v>2</v>
      </c>
      <c r="N94" s="405"/>
      <c r="O94" s="309">
        <f>SUM(L94:N94)*100/F94</f>
        <v>23.076923076923077</v>
      </c>
      <c r="P94" s="405">
        <v>5</v>
      </c>
      <c r="Q94" s="405">
        <v>2</v>
      </c>
      <c r="R94" s="405">
        <v>1</v>
      </c>
      <c r="S94" s="309">
        <f>SUM(P94:R94)*100/F94</f>
        <v>61.53846153846154</v>
      </c>
      <c r="T94" s="405">
        <v>1</v>
      </c>
      <c r="U94" s="405">
        <v>1</v>
      </c>
      <c r="V94" s="405"/>
      <c r="W94" s="355">
        <f>SUM(T94:V94)*100/F94</f>
        <v>15.384615384615385</v>
      </c>
      <c r="X94" s="355">
        <f>((H94*1)+(I94*2)+(J94*3)+(L94*4)+(M94*5)+(N94*6)+(P94*7)+(Q94*8)+(R94*9)+(T94*10)+(U94*11)+(V94*12))/F94</f>
        <v>7.3076923076923075</v>
      </c>
      <c r="Y94" s="407">
        <f t="shared" si="53"/>
        <v>76.92307692307692</v>
      </c>
    </row>
    <row r="95" spans="1:25">
      <c r="A95" s="316"/>
      <c r="B95" s="347"/>
      <c r="C95" s="348"/>
      <c r="D95" s="314"/>
      <c r="E95" s="314"/>
      <c r="F95" s="391"/>
      <c r="G95" s="347"/>
      <c r="H95" s="349"/>
      <c r="I95" s="349"/>
      <c r="J95" s="349"/>
      <c r="K95" s="317"/>
      <c r="L95" s="349"/>
      <c r="M95" s="349"/>
      <c r="N95" s="349"/>
      <c r="O95" s="317"/>
      <c r="P95" s="349"/>
      <c r="Q95" s="349"/>
      <c r="R95" s="349"/>
      <c r="S95" s="317"/>
      <c r="T95" s="349"/>
      <c r="U95" s="349"/>
      <c r="V95" s="349"/>
      <c r="W95" s="317"/>
      <c r="X95" s="319">
        <f>X94-X93</f>
        <v>-0.64230769230769269</v>
      </c>
      <c r="Y95" s="319">
        <f>Y94-Y93</f>
        <v>-13.07692307692308</v>
      </c>
    </row>
    <row r="96" spans="1:25">
      <c r="A96" s="316"/>
      <c r="B96" s="344" t="s">
        <v>54</v>
      </c>
      <c r="C96" s="307" t="s">
        <v>88</v>
      </c>
      <c r="D96" s="307">
        <v>7</v>
      </c>
      <c r="E96" s="307">
        <v>25</v>
      </c>
      <c r="F96" s="302">
        <f t="shared" ref="F96:F105" si="54">H96+I96+J96+L96+M96+N96+P96+Q96+R96+T96+U96+V96</f>
        <v>25</v>
      </c>
      <c r="G96" s="344" t="s">
        <v>24</v>
      </c>
      <c r="H96" s="349"/>
      <c r="I96" s="349"/>
      <c r="J96" s="349">
        <v>2</v>
      </c>
      <c r="K96" s="317">
        <f t="shared" si="47"/>
        <v>8</v>
      </c>
      <c r="L96" s="349">
        <v>1</v>
      </c>
      <c r="M96" s="349">
        <v>2</v>
      </c>
      <c r="N96" s="349">
        <v>3</v>
      </c>
      <c r="O96" s="317">
        <f>SUM(L96:N96)*100/F96</f>
        <v>24</v>
      </c>
      <c r="P96" s="349">
        <v>5</v>
      </c>
      <c r="Q96" s="349">
        <v>5</v>
      </c>
      <c r="R96" s="349">
        <v>4</v>
      </c>
      <c r="S96" s="317">
        <f>SUM(P96:R96)*100/F96</f>
        <v>56</v>
      </c>
      <c r="T96" s="349">
        <v>3</v>
      </c>
      <c r="U96" s="349"/>
      <c r="V96" s="349"/>
      <c r="W96" s="317">
        <f>SUM(T96:V96)*100/F96</f>
        <v>12</v>
      </c>
      <c r="X96" s="353">
        <f>((H96*1)+(I96*2)+(J96*3)+(L96*4)+(M96*5)+(N96*6)+(P96*7)+(Q96*8)+(R96*9)+(T96*10)+(U96*11)+(V96*12))/F96</f>
        <v>7.16</v>
      </c>
      <c r="Y96" s="354">
        <f t="shared" si="52"/>
        <v>68</v>
      </c>
    </row>
    <row r="97" spans="1:25">
      <c r="A97" s="316"/>
      <c r="B97" s="347" t="s">
        <v>69</v>
      </c>
      <c r="C97" s="348" t="s">
        <v>19</v>
      </c>
      <c r="D97" s="314">
        <v>8</v>
      </c>
      <c r="E97" s="314">
        <v>25</v>
      </c>
      <c r="F97" s="302">
        <f t="shared" si="54"/>
        <v>25</v>
      </c>
      <c r="G97" s="347" t="s">
        <v>24</v>
      </c>
      <c r="H97" s="349"/>
      <c r="I97" s="349"/>
      <c r="J97" s="349">
        <v>2</v>
      </c>
      <c r="K97" s="317">
        <f t="shared" si="47"/>
        <v>8</v>
      </c>
      <c r="L97" s="349">
        <v>1</v>
      </c>
      <c r="M97" s="349">
        <v>4</v>
      </c>
      <c r="N97" s="349">
        <v>4</v>
      </c>
      <c r="O97" s="317">
        <f>SUM(L97:N97)*100/F97</f>
        <v>36</v>
      </c>
      <c r="P97" s="349">
        <v>4</v>
      </c>
      <c r="Q97" s="349">
        <v>6</v>
      </c>
      <c r="R97" s="349">
        <v>4</v>
      </c>
      <c r="S97" s="317">
        <f>SUM(P97:R97)*100/F97</f>
        <v>56</v>
      </c>
      <c r="T97" s="349"/>
      <c r="U97" s="349"/>
      <c r="V97" s="349"/>
      <c r="W97" s="317">
        <f>SUM(T97:V97)*100/F97</f>
        <v>0</v>
      </c>
      <c r="X97" s="353">
        <f>((H97*1)+(I97*2)+(J97*3)+(L97*4)+(M97*5)+(N97*6)+(P97*7)+(Q97*8)+(R97*9)+(T97*10)+(U97*11)+(V97*12))/F97</f>
        <v>6.64</v>
      </c>
      <c r="Y97" s="354">
        <f t="shared" si="52"/>
        <v>56</v>
      </c>
    </row>
    <row r="98" spans="1:25">
      <c r="A98" s="316"/>
      <c r="B98" s="347" t="s">
        <v>103</v>
      </c>
      <c r="C98" s="348" t="s">
        <v>100</v>
      </c>
      <c r="D98" s="314">
        <v>9</v>
      </c>
      <c r="E98" s="314">
        <v>24</v>
      </c>
      <c r="F98" s="302">
        <f t="shared" si="54"/>
        <v>24</v>
      </c>
      <c r="G98" s="347" t="s">
        <v>24</v>
      </c>
      <c r="H98" s="349"/>
      <c r="I98" s="349"/>
      <c r="J98" s="349">
        <v>2</v>
      </c>
      <c r="K98" s="317">
        <f t="shared" si="47"/>
        <v>8.3333333333333339</v>
      </c>
      <c r="L98" s="349">
        <v>1</v>
      </c>
      <c r="M98" s="349">
        <v>3</v>
      </c>
      <c r="N98" s="349">
        <v>1</v>
      </c>
      <c r="O98" s="317">
        <f>SUM(L98:N98)*100/F98</f>
        <v>20.833333333333332</v>
      </c>
      <c r="P98" s="349">
        <v>1</v>
      </c>
      <c r="Q98" s="349">
        <v>10</v>
      </c>
      <c r="R98" s="349">
        <v>5</v>
      </c>
      <c r="S98" s="317">
        <f>SUM(P98:R98)*100/F98</f>
        <v>66.666666666666671</v>
      </c>
      <c r="T98" s="349">
        <v>1</v>
      </c>
      <c r="U98" s="349"/>
      <c r="V98" s="349"/>
      <c r="W98" s="317">
        <f>SUM(T98:V98)*100/F98</f>
        <v>4.166666666666667</v>
      </c>
      <c r="X98" s="353">
        <f>((H98*1)+(I98*2)+(J98*3)+(L98*4)+(M98*5)+(N98*6)+(P98*7)+(Q98*8)+(R98*9)+(T98*10)+(U98*11)+(V98*12))/F98</f>
        <v>7.208333333333333</v>
      </c>
      <c r="Y98" s="354">
        <f t="shared" si="52"/>
        <v>70.833333333333343</v>
      </c>
    </row>
    <row r="99" spans="1:25">
      <c r="A99" s="316"/>
      <c r="B99" s="356" t="s">
        <v>103</v>
      </c>
      <c r="C99" s="300" t="s">
        <v>137</v>
      </c>
      <c r="D99" s="300">
        <v>10</v>
      </c>
      <c r="E99" s="300">
        <v>16</v>
      </c>
      <c r="F99" s="302">
        <f t="shared" si="54"/>
        <v>16</v>
      </c>
      <c r="G99" s="356" t="s">
        <v>23</v>
      </c>
      <c r="H99" s="357">
        <v>2</v>
      </c>
      <c r="I99" s="357"/>
      <c r="J99" s="357"/>
      <c r="K99" s="303">
        <f t="shared" si="47"/>
        <v>12.5</v>
      </c>
      <c r="L99" s="357">
        <v>1</v>
      </c>
      <c r="M99" s="357"/>
      <c r="N99" s="357">
        <v>3</v>
      </c>
      <c r="O99" s="303">
        <f>SUM(L99:N99)*100/F99</f>
        <v>25</v>
      </c>
      <c r="P99" s="357">
        <v>2</v>
      </c>
      <c r="Q99" s="357">
        <v>5</v>
      </c>
      <c r="R99" s="357">
        <v>1</v>
      </c>
      <c r="S99" s="303">
        <f>SUM(P99:R99)*100/F99</f>
        <v>50</v>
      </c>
      <c r="T99" s="357">
        <v>2</v>
      </c>
      <c r="U99" s="357"/>
      <c r="V99" s="357"/>
      <c r="W99" s="303">
        <f>SUM(T99:V99)*100/F99</f>
        <v>12.5</v>
      </c>
      <c r="X99" s="358">
        <f>((H99*1)+(I99*2)+(J99*3)+(L99*4)+(M99*5)+(N99*6)+(P99*7)+(Q99*8)+(R99*9)+(T99*10)+(U99*11)+(V99*12))/F99</f>
        <v>6.6875</v>
      </c>
      <c r="Y99" s="304">
        <f t="shared" ref="Y99:Y100" si="55">S99+W99</f>
        <v>62.5</v>
      </c>
    </row>
    <row r="100" spans="1:25">
      <c r="A100" s="316"/>
      <c r="B100" s="344" t="s">
        <v>103</v>
      </c>
      <c r="C100" s="307" t="s">
        <v>164</v>
      </c>
      <c r="D100" s="307">
        <v>11</v>
      </c>
      <c r="E100" s="307">
        <v>13</v>
      </c>
      <c r="F100" s="302">
        <f t="shared" si="54"/>
        <v>13</v>
      </c>
      <c r="G100" s="344" t="s">
        <v>24</v>
      </c>
      <c r="H100" s="405"/>
      <c r="I100" s="405">
        <v>1</v>
      </c>
      <c r="J100" s="405"/>
      <c r="K100" s="309">
        <f t="shared" si="47"/>
        <v>7.6923076923076925</v>
      </c>
      <c r="L100" s="405"/>
      <c r="M100" s="405">
        <v>1</v>
      </c>
      <c r="N100" s="405">
        <v>3</v>
      </c>
      <c r="O100" s="309">
        <f>SUM(L100:N100)*100/F100</f>
        <v>30.76923076923077</v>
      </c>
      <c r="P100" s="405">
        <v>4</v>
      </c>
      <c r="Q100" s="405">
        <v>3</v>
      </c>
      <c r="R100" s="405">
        <v>1</v>
      </c>
      <c r="S100" s="309">
        <f>SUM(P100:R100)*100/F100</f>
        <v>61.53846153846154</v>
      </c>
      <c r="T100" s="405"/>
      <c r="U100" s="405"/>
      <c r="V100" s="405"/>
      <c r="W100" s="309">
        <f>SUM(T100:V100)*100/F100</f>
        <v>0</v>
      </c>
      <c r="X100" s="355">
        <f>((H100*1)+(I100*2)+(J100*3)+(L100*4)+(M100*5)+(N100*6)+(P100*7)+(Q100*8)+(R100*9)+(T100*10)+(U100*11)+(V100*12))/F100</f>
        <v>6.615384615384615</v>
      </c>
      <c r="Y100" s="310">
        <f t="shared" si="55"/>
        <v>61.53846153846154</v>
      </c>
    </row>
    <row r="101" spans="1:25">
      <c r="A101" s="316"/>
      <c r="B101" s="347"/>
      <c r="C101" s="348"/>
      <c r="D101" s="314"/>
      <c r="E101" s="314"/>
      <c r="F101" s="302">
        <f t="shared" si="54"/>
        <v>0</v>
      </c>
      <c r="G101" s="347"/>
      <c r="H101" s="349"/>
      <c r="I101" s="349"/>
      <c r="J101" s="349"/>
      <c r="K101" s="317"/>
      <c r="L101" s="349"/>
      <c r="M101" s="349"/>
      <c r="N101" s="349"/>
      <c r="O101" s="317"/>
      <c r="P101" s="349"/>
      <c r="Q101" s="349"/>
      <c r="R101" s="349"/>
      <c r="S101" s="317"/>
      <c r="T101" s="349"/>
      <c r="U101" s="349"/>
      <c r="V101" s="349"/>
      <c r="W101" s="317"/>
      <c r="X101" s="319">
        <f>X100-X99</f>
        <v>-7.2115384615385025E-2</v>
      </c>
      <c r="Y101" s="319">
        <f>Y100-Y99</f>
        <v>-0.9615384615384599</v>
      </c>
    </row>
    <row r="102" spans="1:25">
      <c r="A102" s="316"/>
      <c r="B102" s="344" t="s">
        <v>54</v>
      </c>
      <c r="C102" s="307" t="s">
        <v>88</v>
      </c>
      <c r="D102" s="307">
        <v>8</v>
      </c>
      <c r="E102" s="307">
        <v>17</v>
      </c>
      <c r="F102" s="302">
        <f t="shared" si="54"/>
        <v>17</v>
      </c>
      <c r="G102" s="344" t="s">
        <v>24</v>
      </c>
      <c r="H102" s="349"/>
      <c r="I102" s="349">
        <v>1</v>
      </c>
      <c r="J102" s="349"/>
      <c r="K102" s="317">
        <f t="shared" si="47"/>
        <v>5.882352941176471</v>
      </c>
      <c r="L102" s="349"/>
      <c r="M102" s="349">
        <v>1</v>
      </c>
      <c r="N102" s="349">
        <v>1</v>
      </c>
      <c r="O102" s="317">
        <f>SUM(L102:N102)*100/F102</f>
        <v>11.764705882352942</v>
      </c>
      <c r="P102" s="349">
        <v>3</v>
      </c>
      <c r="Q102" s="349">
        <v>1</v>
      </c>
      <c r="R102" s="349">
        <v>5</v>
      </c>
      <c r="S102" s="317">
        <f>SUM(P102:R102)*100/F102</f>
        <v>52.941176470588232</v>
      </c>
      <c r="T102" s="349">
        <v>5</v>
      </c>
      <c r="U102" s="349"/>
      <c r="V102" s="349"/>
      <c r="W102" s="317">
        <f>SUM(T102:V102)*100/F102</f>
        <v>29.411764705882351</v>
      </c>
      <c r="X102" s="353">
        <f>((H102*1)+(I102*2)+(J102*3)+(L102*4)+(M102*5)+(N102*6)+(P102*7)+(Q102*8)+(R102*9)+(T102*10)+(U102*11)+(V102*12))/F102</f>
        <v>8.0588235294117645</v>
      </c>
      <c r="Y102" s="354">
        <f t="shared" si="52"/>
        <v>82.35294117647058</v>
      </c>
    </row>
    <row r="103" spans="1:25">
      <c r="A103" s="316"/>
      <c r="B103" s="347" t="s">
        <v>69</v>
      </c>
      <c r="C103" s="348" t="s">
        <v>19</v>
      </c>
      <c r="D103" s="314">
        <v>9</v>
      </c>
      <c r="E103" s="314">
        <v>17</v>
      </c>
      <c r="F103" s="302">
        <f t="shared" si="54"/>
        <v>17</v>
      </c>
      <c r="G103" s="347" t="s">
        <v>24</v>
      </c>
      <c r="H103" s="349"/>
      <c r="I103" s="349"/>
      <c r="J103" s="349"/>
      <c r="K103" s="317">
        <f t="shared" si="47"/>
        <v>0</v>
      </c>
      <c r="L103" s="349">
        <v>1</v>
      </c>
      <c r="M103" s="349">
        <v>2</v>
      </c>
      <c r="N103" s="349">
        <v>1</v>
      </c>
      <c r="O103" s="317">
        <f>SUM(L103:N103)*100/F103</f>
        <v>23.529411764705884</v>
      </c>
      <c r="P103" s="349">
        <v>2</v>
      </c>
      <c r="Q103" s="349">
        <v>2</v>
      </c>
      <c r="R103" s="349">
        <v>8</v>
      </c>
      <c r="S103" s="317">
        <f>SUM(P103:R103)*100/F103</f>
        <v>70.588235294117652</v>
      </c>
      <c r="T103" s="349">
        <v>1</v>
      </c>
      <c r="U103" s="349"/>
      <c r="V103" s="349"/>
      <c r="W103" s="317">
        <f>SUM(T103:V103)*100/F103</f>
        <v>5.882352941176471</v>
      </c>
      <c r="X103" s="353">
        <f>((H103*1)+(I103*2)+(J103*3)+(L103*4)+(M103*5)+(N103*6)+(P103*7)+(Q103*8)+(R103*9)+(T103*10)+(U103*11)+(V103*12))/F103</f>
        <v>7.7647058823529411</v>
      </c>
      <c r="Y103" s="354">
        <f t="shared" si="52"/>
        <v>76.470588235294116</v>
      </c>
    </row>
    <row r="104" spans="1:25">
      <c r="A104" s="316"/>
      <c r="B104" s="347" t="s">
        <v>103</v>
      </c>
      <c r="C104" s="348" t="s">
        <v>100</v>
      </c>
      <c r="D104" s="314">
        <v>10</v>
      </c>
      <c r="E104" s="314">
        <v>9</v>
      </c>
      <c r="F104" s="302">
        <f t="shared" si="54"/>
        <v>9</v>
      </c>
      <c r="G104" s="347" t="s">
        <v>24</v>
      </c>
      <c r="H104" s="349"/>
      <c r="I104" s="349"/>
      <c r="J104" s="349">
        <v>1</v>
      </c>
      <c r="K104" s="317">
        <f t="shared" si="47"/>
        <v>11.111111111111111</v>
      </c>
      <c r="L104" s="349"/>
      <c r="M104" s="349"/>
      <c r="N104" s="349">
        <v>1</v>
      </c>
      <c r="O104" s="317">
        <f>SUM(L104:N104)*100/F104</f>
        <v>11.111111111111111</v>
      </c>
      <c r="P104" s="349">
        <v>1</v>
      </c>
      <c r="Q104" s="349">
        <v>3</v>
      </c>
      <c r="R104" s="349">
        <v>2</v>
      </c>
      <c r="S104" s="317">
        <f>SUM(P104:R104)*100/F104</f>
        <v>66.666666666666671</v>
      </c>
      <c r="T104" s="349">
        <v>1</v>
      </c>
      <c r="U104" s="349"/>
      <c r="V104" s="349"/>
      <c r="W104" s="317">
        <f>SUM(T104:V104)*100/F104</f>
        <v>11.111111111111111</v>
      </c>
      <c r="X104" s="353">
        <f>((H104*1)+(I104*2)+(J104*3)+(L104*4)+(M104*5)+(N104*6)+(P104*7)+(Q104*8)+(R104*9)+(T104*10)+(U104*11)+(V104*12))/F104</f>
        <v>7.5555555555555554</v>
      </c>
      <c r="Y104" s="354">
        <f t="shared" si="52"/>
        <v>77.777777777777786</v>
      </c>
    </row>
    <row r="105" spans="1:25">
      <c r="A105" s="316"/>
      <c r="B105" s="356" t="s">
        <v>103</v>
      </c>
      <c r="C105" s="300" t="s">
        <v>137</v>
      </c>
      <c r="D105" s="300">
        <v>11</v>
      </c>
      <c r="E105" s="300">
        <v>8</v>
      </c>
      <c r="F105" s="302">
        <f t="shared" si="54"/>
        <v>8</v>
      </c>
      <c r="G105" s="356" t="s">
        <v>23</v>
      </c>
      <c r="H105" s="357"/>
      <c r="I105" s="357"/>
      <c r="J105" s="357"/>
      <c r="K105" s="303">
        <f t="shared" si="47"/>
        <v>0</v>
      </c>
      <c r="L105" s="357"/>
      <c r="M105" s="357">
        <v>1</v>
      </c>
      <c r="N105" s="357">
        <v>1</v>
      </c>
      <c r="O105" s="303">
        <f>SUM(L105:N105)*100/F105</f>
        <v>25</v>
      </c>
      <c r="P105" s="357">
        <v>2</v>
      </c>
      <c r="Q105" s="357">
        <v>1</v>
      </c>
      <c r="R105" s="357">
        <v>3</v>
      </c>
      <c r="S105" s="303">
        <f>SUM(P105:R105)*100/F105</f>
        <v>75</v>
      </c>
      <c r="T105" s="357"/>
      <c r="U105" s="357"/>
      <c r="V105" s="357"/>
      <c r="W105" s="303">
        <f>SUM(T105:V105)*100/F105</f>
        <v>0</v>
      </c>
      <c r="X105" s="358">
        <f>((H105*1)+(I105*2)+(J105*3)+(L105*4)+(M105*5)+(N105*6)+(P105*7)+(Q105*8)+(R105*9)+(T105*10)+(U105*11)+(V105*12))/F105</f>
        <v>7.5</v>
      </c>
      <c r="Y105" s="304">
        <f t="shared" ref="Y105" si="56">S105+W105</f>
        <v>75</v>
      </c>
    </row>
    <row r="106" spans="1:25">
      <c r="A106" s="316"/>
      <c r="B106" s="347"/>
      <c r="C106" s="348"/>
      <c r="D106" s="314"/>
      <c r="E106" s="314"/>
      <c r="F106" s="391"/>
      <c r="G106" s="347"/>
      <c r="H106" s="349"/>
      <c r="I106" s="349"/>
      <c r="J106" s="349"/>
      <c r="K106" s="317"/>
      <c r="L106" s="349"/>
      <c r="M106" s="349"/>
      <c r="N106" s="349"/>
      <c r="O106" s="317"/>
      <c r="P106" s="349"/>
      <c r="Q106" s="349"/>
      <c r="R106" s="349"/>
      <c r="S106" s="317"/>
      <c r="T106" s="349"/>
      <c r="U106" s="349"/>
      <c r="V106" s="349"/>
      <c r="W106" s="317"/>
      <c r="X106" s="319">
        <f>X105-X104</f>
        <v>-5.5555555555555358E-2</v>
      </c>
      <c r="Y106" s="319">
        <f>Y105-Y104</f>
        <v>-2.7777777777777857</v>
      </c>
    </row>
    <row r="107" spans="1:25">
      <c r="A107" s="316"/>
      <c r="B107" s="356"/>
      <c r="C107" s="300" t="s">
        <v>137</v>
      </c>
      <c r="D107" s="300"/>
      <c r="E107" s="300"/>
      <c r="F107" s="391"/>
      <c r="G107" s="356" t="s">
        <v>24</v>
      </c>
      <c r="H107" s="357"/>
      <c r="I107" s="357"/>
      <c r="J107" s="357"/>
      <c r="K107" s="303"/>
      <c r="L107" s="357"/>
      <c r="M107" s="357"/>
      <c r="N107" s="357"/>
      <c r="O107" s="303"/>
      <c r="P107" s="357"/>
      <c r="Q107" s="357"/>
      <c r="R107" s="357"/>
      <c r="S107" s="303"/>
      <c r="T107" s="357"/>
      <c r="U107" s="357"/>
      <c r="V107" s="357"/>
      <c r="W107" s="303"/>
      <c r="X107" s="358">
        <f>AVERAGE(X82,X87,X78,X93,X99,X105)</f>
        <v>7.2845108695652172</v>
      </c>
      <c r="Y107" s="358">
        <f>AVERAGE(Y82,Y87,Y78,Y93,Y99,Y105)</f>
        <v>70.789337474120089</v>
      </c>
    </row>
    <row r="108" spans="1:25">
      <c r="A108" s="316"/>
      <c r="B108" s="347"/>
      <c r="C108" s="307" t="s">
        <v>164</v>
      </c>
      <c r="D108" s="316"/>
      <c r="E108" s="316"/>
      <c r="F108" s="391"/>
      <c r="G108" s="344" t="s">
        <v>24</v>
      </c>
      <c r="H108" s="349"/>
      <c r="I108" s="349"/>
      <c r="J108" s="349"/>
      <c r="K108" s="317"/>
      <c r="L108" s="349"/>
      <c r="M108" s="349"/>
      <c r="N108" s="349"/>
      <c r="O108" s="317"/>
      <c r="P108" s="349"/>
      <c r="Q108" s="349"/>
      <c r="R108" s="349"/>
      <c r="S108" s="317"/>
      <c r="T108" s="349"/>
      <c r="U108" s="349"/>
      <c r="V108" s="349"/>
      <c r="W108" s="317"/>
      <c r="X108" s="355">
        <f>AVERAGE(X100,X94,X88,X83,X79,X77)</f>
        <v>6.7880123944197175</v>
      </c>
      <c r="Y108" s="355">
        <f>AVERAGE(Y100,Y94,Y88,Y83,Y79,Y77)</f>
        <v>60.157500775349746</v>
      </c>
    </row>
    <row r="109" spans="1:25">
      <c r="A109" s="316"/>
      <c r="B109" s="347"/>
      <c r="C109" s="348"/>
      <c r="D109" s="316"/>
      <c r="E109" s="316"/>
      <c r="F109" s="391"/>
      <c r="G109" s="359"/>
      <c r="H109" s="349"/>
      <c r="I109" s="349"/>
      <c r="J109" s="349"/>
      <c r="K109" s="317"/>
      <c r="L109" s="349"/>
      <c r="M109" s="349"/>
      <c r="N109" s="349"/>
      <c r="O109" s="317"/>
      <c r="P109" s="349"/>
      <c r="Q109" s="349"/>
      <c r="R109" s="349"/>
      <c r="S109" s="317"/>
      <c r="T109" s="349"/>
      <c r="U109" s="349"/>
      <c r="V109" s="349"/>
      <c r="W109" s="317"/>
      <c r="X109" s="319">
        <f>X108-X107</f>
        <v>-0.49649847514549972</v>
      </c>
      <c r="Y109" s="319">
        <f>Y108-Y107</f>
        <v>-10.631836698770343</v>
      </c>
    </row>
    <row r="110" spans="1:25">
      <c r="A110" s="316"/>
      <c r="B110" s="344" t="s">
        <v>92</v>
      </c>
      <c r="C110" s="307" t="s">
        <v>164</v>
      </c>
      <c r="D110" s="307">
        <v>6</v>
      </c>
      <c r="E110" s="307">
        <v>19</v>
      </c>
      <c r="F110" s="302">
        <f t="shared" ref="F110:F121" si="57">H110+I110+J110+L110+M110+N110+P110+Q110+R110+T110+U110+V110</f>
        <v>19</v>
      </c>
      <c r="G110" s="344" t="s">
        <v>25</v>
      </c>
      <c r="H110" s="405"/>
      <c r="I110" s="405">
        <v>3</v>
      </c>
      <c r="J110" s="405">
        <v>1</v>
      </c>
      <c r="K110" s="309">
        <f t="shared" si="47"/>
        <v>21.05263157894737</v>
      </c>
      <c r="L110" s="405">
        <v>2</v>
      </c>
      <c r="M110" s="405">
        <v>2</v>
      </c>
      <c r="N110" s="405">
        <v>2</v>
      </c>
      <c r="O110" s="309">
        <f>SUM(L110:N110)*100/F110</f>
        <v>31.578947368421051</v>
      </c>
      <c r="P110" s="405">
        <v>4</v>
      </c>
      <c r="Q110" s="405">
        <v>2</v>
      </c>
      <c r="R110" s="405"/>
      <c r="S110" s="309">
        <f>SUM(P110:R110)*100/F110</f>
        <v>31.578947368421051</v>
      </c>
      <c r="T110" s="405">
        <v>2</v>
      </c>
      <c r="U110" s="405">
        <v>1</v>
      </c>
      <c r="V110" s="405"/>
      <c r="W110" s="309">
        <f>SUM(T110:V110)*100/F110</f>
        <v>15.789473684210526</v>
      </c>
      <c r="X110" s="355">
        <f>((H110*1)+(I110*2)+(J110*3)+(L110*4)+(M110*5)+(N110*6)+(P110*7)+(Q110*8)+(R110*9)+(T110*10)+(U110*11)+(V110*12))/F110</f>
        <v>6</v>
      </c>
      <c r="Y110" s="310">
        <f t="shared" ref="Y110" si="58">S110+W110</f>
        <v>47.368421052631575</v>
      </c>
    </row>
    <row r="111" spans="1:25">
      <c r="A111" s="316"/>
      <c r="B111" s="356" t="s">
        <v>92</v>
      </c>
      <c r="C111" s="300" t="s">
        <v>137</v>
      </c>
      <c r="D111" s="300">
        <v>6</v>
      </c>
      <c r="E111" s="300">
        <v>14</v>
      </c>
      <c r="F111" s="302">
        <f t="shared" si="57"/>
        <v>14</v>
      </c>
      <c r="G111" s="356" t="s">
        <v>25</v>
      </c>
      <c r="H111" s="357"/>
      <c r="I111" s="357"/>
      <c r="J111" s="357">
        <v>1</v>
      </c>
      <c r="K111" s="303">
        <f t="shared" si="47"/>
        <v>7.1428571428571432</v>
      </c>
      <c r="L111" s="357">
        <v>2</v>
      </c>
      <c r="M111" s="357">
        <v>1</v>
      </c>
      <c r="N111" s="357">
        <v>2</v>
      </c>
      <c r="O111" s="303">
        <f>SUM(L111:N111)*100/F111</f>
        <v>35.714285714285715</v>
      </c>
      <c r="P111" s="357">
        <v>3</v>
      </c>
      <c r="Q111" s="357">
        <v>1</v>
      </c>
      <c r="R111" s="357">
        <v>1</v>
      </c>
      <c r="S111" s="303">
        <f>SUM(P111:R111)*100/F111</f>
        <v>35.714285714285715</v>
      </c>
      <c r="T111" s="357">
        <v>2</v>
      </c>
      <c r="U111" s="357">
        <v>1</v>
      </c>
      <c r="V111" s="357"/>
      <c r="W111" s="303">
        <f>SUM(T111:V111)*100/F111</f>
        <v>21.428571428571427</v>
      </c>
      <c r="X111" s="358">
        <f>((H111*1)+(I111*2)+(J111*3)+(L111*4)+(M111*5)+(N111*6)+(P111*7)+(Q111*8)+(R111*9)+(T111*10)+(U111*11)+(V111*12))/F111</f>
        <v>6.9285714285714288</v>
      </c>
      <c r="Y111" s="304">
        <f t="shared" ref="Y111:Y112" si="59">S111+W111</f>
        <v>57.142857142857139</v>
      </c>
    </row>
    <row r="112" spans="1:25">
      <c r="A112" s="316"/>
      <c r="B112" s="344" t="s">
        <v>92</v>
      </c>
      <c r="C112" s="307" t="s">
        <v>164</v>
      </c>
      <c r="D112" s="307">
        <v>7</v>
      </c>
      <c r="E112" s="307">
        <v>13</v>
      </c>
      <c r="F112" s="302">
        <f t="shared" si="57"/>
        <v>13</v>
      </c>
      <c r="G112" s="344" t="s">
        <v>25</v>
      </c>
      <c r="H112" s="405"/>
      <c r="I112" s="405"/>
      <c r="J112" s="405">
        <v>1</v>
      </c>
      <c r="K112" s="309">
        <f t="shared" si="47"/>
        <v>7.6923076923076925</v>
      </c>
      <c r="L112" s="405"/>
      <c r="M112" s="405">
        <v>3</v>
      </c>
      <c r="N112" s="405">
        <v>1</v>
      </c>
      <c r="O112" s="309">
        <f>SUM(L112:N112)*100/F112</f>
        <v>30.76923076923077</v>
      </c>
      <c r="P112" s="405">
        <v>2</v>
      </c>
      <c r="Q112" s="405">
        <v>2</v>
      </c>
      <c r="R112" s="405">
        <v>2</v>
      </c>
      <c r="S112" s="309">
        <f>SUM(P112:R112)*100/F112</f>
        <v>46.153846153846153</v>
      </c>
      <c r="T112" s="405">
        <v>1</v>
      </c>
      <c r="U112" s="405">
        <v>1</v>
      </c>
      <c r="V112" s="405"/>
      <c r="W112" s="309">
        <f>SUM(T112:V112)*100/F112</f>
        <v>15.384615384615385</v>
      </c>
      <c r="X112" s="355">
        <f>((H112*1)+(I112*2)+(J112*3)+(L112*4)+(M112*5)+(N112*6)+(P112*7)+(Q112*8)+(R112*9)+(T112*10)+(U112*11)+(V112*12))/F112</f>
        <v>7.1538461538461542</v>
      </c>
      <c r="Y112" s="310">
        <f t="shared" si="59"/>
        <v>61.53846153846154</v>
      </c>
    </row>
    <row r="113" spans="1:25">
      <c r="A113" s="316"/>
      <c r="B113" s="347"/>
      <c r="C113" s="348"/>
      <c r="D113" s="316"/>
      <c r="E113" s="316"/>
      <c r="F113" s="302">
        <f t="shared" si="57"/>
        <v>0</v>
      </c>
      <c r="G113" s="359"/>
      <c r="H113" s="349"/>
      <c r="I113" s="349"/>
      <c r="J113" s="349"/>
      <c r="K113" s="317"/>
      <c r="L113" s="349"/>
      <c r="M113" s="349"/>
      <c r="N113" s="349"/>
      <c r="O113" s="317"/>
      <c r="P113" s="349"/>
      <c r="Q113" s="349"/>
      <c r="R113" s="349"/>
      <c r="S113" s="317"/>
      <c r="T113" s="349"/>
      <c r="U113" s="349"/>
      <c r="V113" s="349"/>
      <c r="W113" s="317"/>
      <c r="X113" s="319">
        <f>X112-X111</f>
        <v>0.22527472527472536</v>
      </c>
      <c r="Y113" s="319">
        <f>Y112-Y111</f>
        <v>4.3956043956044013</v>
      </c>
    </row>
    <row r="114" spans="1:25" s="43" customFormat="1">
      <c r="A114" s="316"/>
      <c r="B114" s="347" t="s">
        <v>92</v>
      </c>
      <c r="C114" s="348" t="s">
        <v>100</v>
      </c>
      <c r="D114" s="316">
        <v>6</v>
      </c>
      <c r="E114" s="316">
        <v>23</v>
      </c>
      <c r="F114" s="302">
        <f t="shared" si="57"/>
        <v>23</v>
      </c>
      <c r="G114" s="359" t="s">
        <v>25</v>
      </c>
      <c r="H114" s="349">
        <v>1</v>
      </c>
      <c r="I114" s="349"/>
      <c r="J114" s="349">
        <v>2</v>
      </c>
      <c r="K114" s="317">
        <f t="shared" si="47"/>
        <v>13.043478260869565</v>
      </c>
      <c r="L114" s="349">
        <v>5</v>
      </c>
      <c r="M114" s="349">
        <v>3</v>
      </c>
      <c r="N114" s="349">
        <v>5</v>
      </c>
      <c r="O114" s="317">
        <f>SUM(L114:N114)*100/F114</f>
        <v>56.521739130434781</v>
      </c>
      <c r="P114" s="349">
        <v>1</v>
      </c>
      <c r="Q114" s="349"/>
      <c r="R114" s="349"/>
      <c r="S114" s="317">
        <f>SUM(P114:R114)*100/F114</f>
        <v>4.3478260869565215</v>
      </c>
      <c r="T114" s="349">
        <v>3</v>
      </c>
      <c r="U114" s="349">
        <v>3</v>
      </c>
      <c r="V114" s="349"/>
      <c r="W114" s="317">
        <f>SUM(T114:V114)*100/F114</f>
        <v>26.086956521739129</v>
      </c>
      <c r="X114" s="353">
        <f>((H114*1)+(I114*2)+(J114*3)+(L114*4)+(M114*5)+(N114*6)+(P114*7)+(Q114*8)+(R114*9)+(T114*10)+(U114*11)+(V114*12))/F114</f>
        <v>6.1739130434782608</v>
      </c>
      <c r="Y114" s="354">
        <f t="shared" ref="Y114:Y116" si="60">S114+W114</f>
        <v>30.434782608695649</v>
      </c>
    </row>
    <row r="115" spans="1:25">
      <c r="A115" s="316"/>
      <c r="B115" s="356" t="s">
        <v>92</v>
      </c>
      <c r="C115" s="300" t="s">
        <v>137</v>
      </c>
      <c r="D115" s="300">
        <v>7</v>
      </c>
      <c r="E115" s="300">
        <v>23</v>
      </c>
      <c r="F115" s="302">
        <f t="shared" si="57"/>
        <v>23</v>
      </c>
      <c r="G115" s="356" t="s">
        <v>25</v>
      </c>
      <c r="H115" s="357"/>
      <c r="I115" s="357">
        <v>1</v>
      </c>
      <c r="J115" s="357">
        <v>5</v>
      </c>
      <c r="K115" s="303">
        <f t="shared" si="47"/>
        <v>26.086956521739129</v>
      </c>
      <c r="L115" s="357">
        <v>3</v>
      </c>
      <c r="M115" s="357">
        <v>3</v>
      </c>
      <c r="N115" s="357">
        <v>1</v>
      </c>
      <c r="O115" s="303">
        <f>SUM(L115:N115)*100/F115</f>
        <v>30.434782608695652</v>
      </c>
      <c r="P115" s="357">
        <v>1</v>
      </c>
      <c r="Q115" s="357"/>
      <c r="R115" s="357">
        <v>6</v>
      </c>
      <c r="S115" s="303">
        <f>SUM(P115:R115)*100/F115</f>
        <v>30.434782608695652</v>
      </c>
      <c r="T115" s="357">
        <v>3</v>
      </c>
      <c r="U115" s="357"/>
      <c r="V115" s="357"/>
      <c r="W115" s="303">
        <f>SUM(T115:V115)*100/F115</f>
        <v>13.043478260869565</v>
      </c>
      <c r="X115" s="358">
        <f>((H115*1)+(I115*2)+(J115*3)+(L115*4)+(M115*5)+(N115*6)+(P115*7)+(Q115*8)+(R115*9)+(T115*10)+(U115*11)+(V115*12))/F115</f>
        <v>6.1304347826086953</v>
      </c>
      <c r="Y115" s="304">
        <f t="shared" si="60"/>
        <v>43.478260869565219</v>
      </c>
    </row>
    <row r="116" spans="1:25">
      <c r="A116" s="316"/>
      <c r="B116" s="344" t="s">
        <v>92</v>
      </c>
      <c r="C116" s="307" t="s">
        <v>164</v>
      </c>
      <c r="D116" s="307">
        <v>8</v>
      </c>
      <c r="E116" s="307">
        <v>23</v>
      </c>
      <c r="F116" s="302">
        <f t="shared" si="57"/>
        <v>23</v>
      </c>
      <c r="G116" s="344" t="s">
        <v>25</v>
      </c>
      <c r="H116" s="405"/>
      <c r="I116" s="405">
        <v>3</v>
      </c>
      <c r="J116" s="405">
        <v>3</v>
      </c>
      <c r="K116" s="309">
        <f t="shared" si="47"/>
        <v>26.086956521739129</v>
      </c>
      <c r="L116" s="405">
        <v>3</v>
      </c>
      <c r="M116" s="405">
        <v>1</v>
      </c>
      <c r="N116" s="405">
        <v>2</v>
      </c>
      <c r="O116" s="309">
        <f>SUM(L116:N116)*100/F116</f>
        <v>26.086956521739129</v>
      </c>
      <c r="P116" s="405">
        <v>3</v>
      </c>
      <c r="Q116" s="405">
        <v>1</v>
      </c>
      <c r="R116" s="405">
        <v>6</v>
      </c>
      <c r="S116" s="309">
        <f>SUM(P116:R116)*100/F116</f>
        <v>43.478260869565219</v>
      </c>
      <c r="T116" s="405"/>
      <c r="U116" s="405">
        <v>1</v>
      </c>
      <c r="V116" s="405"/>
      <c r="W116" s="309">
        <f>SUM(T116:V116)*100/F116</f>
        <v>4.3478260869565215</v>
      </c>
      <c r="X116" s="355">
        <f>((H116*1)+(I116*2)+(J116*3)+(L116*4)+(M116*5)+(N116*6)+(P116*7)+(Q116*8)+(R116*9)+(T116*10)+(U116*11)+(V116*12))/F116</f>
        <v>6</v>
      </c>
      <c r="Y116" s="310">
        <f t="shared" si="60"/>
        <v>47.826086956521742</v>
      </c>
    </row>
    <row r="117" spans="1:25">
      <c r="A117" s="316"/>
      <c r="B117" s="347"/>
      <c r="C117" s="348"/>
      <c r="D117" s="316"/>
      <c r="E117" s="316"/>
      <c r="F117" s="302">
        <f t="shared" si="57"/>
        <v>0</v>
      </c>
      <c r="G117" s="359"/>
      <c r="H117" s="349"/>
      <c r="I117" s="349"/>
      <c r="J117" s="349"/>
      <c r="K117" s="317"/>
      <c r="L117" s="349"/>
      <c r="M117" s="349"/>
      <c r="N117" s="349"/>
      <c r="O117" s="317"/>
      <c r="P117" s="349"/>
      <c r="Q117" s="349"/>
      <c r="R117" s="349"/>
      <c r="S117" s="317"/>
      <c r="T117" s="349"/>
      <c r="U117" s="349"/>
      <c r="V117" s="349"/>
      <c r="W117" s="317"/>
      <c r="X117" s="319">
        <f>X116-X115</f>
        <v>-0.13043478260869534</v>
      </c>
      <c r="Y117" s="319">
        <f>Y116-Y115</f>
        <v>4.3478260869565233</v>
      </c>
    </row>
    <row r="118" spans="1:25">
      <c r="A118" s="316"/>
      <c r="B118" s="347" t="s">
        <v>92</v>
      </c>
      <c r="C118" s="348" t="s">
        <v>19</v>
      </c>
      <c r="D118" s="314">
        <v>6</v>
      </c>
      <c r="E118" s="348">
        <v>21</v>
      </c>
      <c r="F118" s="302">
        <f t="shared" si="57"/>
        <v>21</v>
      </c>
      <c r="G118" s="347" t="s">
        <v>25</v>
      </c>
      <c r="H118" s="349"/>
      <c r="I118" s="349">
        <v>1</v>
      </c>
      <c r="J118" s="349">
        <v>3</v>
      </c>
      <c r="K118" s="317">
        <f t="shared" si="47"/>
        <v>19.047619047619047</v>
      </c>
      <c r="L118" s="349">
        <v>2</v>
      </c>
      <c r="M118" s="349">
        <v>2</v>
      </c>
      <c r="N118" s="349">
        <v>2</v>
      </c>
      <c r="O118" s="317">
        <f>SUM(L118:N118)*100/F118</f>
        <v>28.571428571428573</v>
      </c>
      <c r="P118" s="349">
        <v>3</v>
      </c>
      <c r="Q118" s="349">
        <v>5</v>
      </c>
      <c r="R118" s="349">
        <v>1</v>
      </c>
      <c r="S118" s="317">
        <f>SUM(P118:R118)*100/F118</f>
        <v>42.857142857142854</v>
      </c>
      <c r="T118" s="349">
        <v>1</v>
      </c>
      <c r="U118" s="349">
        <v>1</v>
      </c>
      <c r="V118" s="349"/>
      <c r="W118" s="317">
        <f>SUM(T118:V118)*100/F118</f>
        <v>9.5238095238095237</v>
      </c>
      <c r="X118" s="353">
        <f>((H118*1)+(I118*2)+(J118*3)+(L118*4)+(M118*5)+(N118*6)+(P118*7)+(Q118*8)+(R118*9)+(T118*10)+(U118*11)+(V118*12))/F118</f>
        <v>6.2857142857142856</v>
      </c>
      <c r="Y118" s="354">
        <f t="shared" ref="Y118:Y121" si="61">S118+W118</f>
        <v>52.38095238095238</v>
      </c>
    </row>
    <row r="119" spans="1:25">
      <c r="A119" s="316"/>
      <c r="B119" s="347" t="s">
        <v>92</v>
      </c>
      <c r="C119" s="348" t="s">
        <v>126</v>
      </c>
      <c r="D119" s="314">
        <v>7</v>
      </c>
      <c r="E119" s="348">
        <v>20</v>
      </c>
      <c r="F119" s="302">
        <f t="shared" si="57"/>
        <v>20</v>
      </c>
      <c r="G119" s="347" t="s">
        <v>25</v>
      </c>
      <c r="H119" s="349"/>
      <c r="I119" s="349">
        <v>2</v>
      </c>
      <c r="J119" s="349">
        <v>2</v>
      </c>
      <c r="K119" s="317">
        <f t="shared" si="47"/>
        <v>20</v>
      </c>
      <c r="L119" s="349">
        <v>5</v>
      </c>
      <c r="M119" s="349">
        <v>2</v>
      </c>
      <c r="N119" s="349">
        <v>2</v>
      </c>
      <c r="O119" s="317">
        <f>SUM(L119:N119)*100/F119</f>
        <v>45</v>
      </c>
      <c r="P119" s="349">
        <v>2</v>
      </c>
      <c r="Q119" s="349">
        <v>2</v>
      </c>
      <c r="R119" s="349">
        <v>2</v>
      </c>
      <c r="S119" s="317">
        <f>SUM(P119:R119)*100/F119</f>
        <v>30</v>
      </c>
      <c r="T119" s="349">
        <v>1</v>
      </c>
      <c r="U119" s="349"/>
      <c r="V119" s="349"/>
      <c r="W119" s="317">
        <f>SUM(T119:V119)*100/F119</f>
        <v>5</v>
      </c>
      <c r="X119" s="353">
        <f>((H119*1)+(I119*2)+(J119*3)+(L119*4)+(M119*5)+(N119*6)+(P119*7)+(Q119*8)+(R119*9)+(T119*10)+(U119*11)+(V119*12))/F119</f>
        <v>5.5</v>
      </c>
      <c r="Y119" s="354">
        <f t="shared" si="61"/>
        <v>35</v>
      </c>
    </row>
    <row r="120" spans="1:25">
      <c r="A120" s="316"/>
      <c r="B120" s="356" t="s">
        <v>92</v>
      </c>
      <c r="C120" s="300" t="s">
        <v>137</v>
      </c>
      <c r="D120" s="300">
        <v>8</v>
      </c>
      <c r="E120" s="300">
        <v>20</v>
      </c>
      <c r="F120" s="302">
        <f t="shared" si="57"/>
        <v>20</v>
      </c>
      <c r="G120" s="356" t="s">
        <v>25</v>
      </c>
      <c r="H120" s="357"/>
      <c r="I120" s="357">
        <v>2</v>
      </c>
      <c r="J120" s="357">
        <v>5</v>
      </c>
      <c r="K120" s="303">
        <f t="shared" si="47"/>
        <v>35</v>
      </c>
      <c r="L120" s="357">
        <v>2</v>
      </c>
      <c r="M120" s="357">
        <v>1</v>
      </c>
      <c r="N120" s="357">
        <v>2</v>
      </c>
      <c r="O120" s="303">
        <f>SUM(L120:N120)*100/F120</f>
        <v>25</v>
      </c>
      <c r="P120" s="357">
        <v>2</v>
      </c>
      <c r="Q120" s="357">
        <v>3</v>
      </c>
      <c r="R120" s="357">
        <v>3</v>
      </c>
      <c r="S120" s="303">
        <f>SUM(P120:R120)*100/F120</f>
        <v>40</v>
      </c>
      <c r="T120" s="357"/>
      <c r="U120" s="357"/>
      <c r="V120" s="357"/>
      <c r="W120" s="303">
        <f>SUM(T120:V120)*100/F120</f>
        <v>0</v>
      </c>
      <c r="X120" s="358">
        <f>((H120*1)+(I120*2)+(J120*3)+(L120*4)+(M120*5)+(N120*6)+(P120*7)+(Q120*8)+(R120*9)+(T120*10)+(U120*11)+(V120*12))/F120</f>
        <v>5.45</v>
      </c>
      <c r="Y120" s="304">
        <f t="shared" si="61"/>
        <v>40</v>
      </c>
    </row>
    <row r="121" spans="1:25">
      <c r="A121" s="316"/>
      <c r="B121" s="344" t="s">
        <v>92</v>
      </c>
      <c r="C121" s="307" t="s">
        <v>164</v>
      </c>
      <c r="D121" s="307">
        <v>9</v>
      </c>
      <c r="E121" s="307">
        <v>21</v>
      </c>
      <c r="F121" s="302">
        <f t="shared" si="57"/>
        <v>21</v>
      </c>
      <c r="G121" s="344" t="s">
        <v>25</v>
      </c>
      <c r="H121" s="405"/>
      <c r="I121" s="405">
        <v>2</v>
      </c>
      <c r="J121" s="405">
        <v>1</v>
      </c>
      <c r="K121" s="309">
        <f t="shared" si="47"/>
        <v>14.285714285714286</v>
      </c>
      <c r="L121" s="405">
        <v>4</v>
      </c>
      <c r="M121" s="405">
        <v>6</v>
      </c>
      <c r="N121" s="405">
        <v>1</v>
      </c>
      <c r="O121" s="309">
        <f>SUM(L121:N121)*100/F121</f>
        <v>52.38095238095238</v>
      </c>
      <c r="P121" s="405">
        <v>1</v>
      </c>
      <c r="Q121" s="405">
        <v>4</v>
      </c>
      <c r="R121" s="405">
        <v>2</v>
      </c>
      <c r="S121" s="309">
        <f>SUM(P121:R121)*100/F121</f>
        <v>33.333333333333336</v>
      </c>
      <c r="T121" s="405"/>
      <c r="U121" s="405"/>
      <c r="V121" s="405"/>
      <c r="W121" s="309">
        <f>SUM(T121:V121)*100/F121</f>
        <v>0</v>
      </c>
      <c r="X121" s="355">
        <f>((H121*1)+(I121*2)+(J121*3)+(L121*4)+(M121*5)+(N121*6)+(P121*7)+(Q121*8)+(R121*9)+(T121*10)+(U121*11)+(V121*12))/F121</f>
        <v>5.5238095238095237</v>
      </c>
      <c r="Y121" s="310">
        <f t="shared" si="61"/>
        <v>33.333333333333336</v>
      </c>
    </row>
    <row r="122" spans="1:25">
      <c r="A122" s="316"/>
      <c r="B122" s="347"/>
      <c r="C122" s="348"/>
      <c r="D122" s="314"/>
      <c r="E122" s="316"/>
      <c r="F122" s="391"/>
      <c r="G122" s="359"/>
      <c r="H122" s="349"/>
      <c r="I122" s="349"/>
      <c r="J122" s="349"/>
      <c r="K122" s="317"/>
      <c r="L122" s="349"/>
      <c r="M122" s="349"/>
      <c r="N122" s="349"/>
      <c r="O122" s="317"/>
      <c r="P122" s="349"/>
      <c r="Q122" s="349"/>
      <c r="R122" s="349"/>
      <c r="S122" s="317"/>
      <c r="T122" s="349"/>
      <c r="U122" s="349"/>
      <c r="V122" s="349"/>
      <c r="W122" s="317"/>
      <c r="X122" s="319">
        <f>X121-X120</f>
        <v>7.3809523809523547E-2</v>
      </c>
      <c r="Y122" s="319">
        <f>Y121-Y120</f>
        <v>-6.6666666666666643</v>
      </c>
    </row>
    <row r="123" spans="1:25">
      <c r="A123" s="316"/>
      <c r="B123" s="344" t="s">
        <v>92</v>
      </c>
      <c r="C123" s="307" t="s">
        <v>88</v>
      </c>
      <c r="D123" s="307">
        <v>6</v>
      </c>
      <c r="E123" s="307">
        <v>22</v>
      </c>
      <c r="F123" s="302">
        <f t="shared" ref="F123:F133" si="62">H123+I123+J123+L123+M123+N123+P123+Q123+R123+T123+U123+V123</f>
        <v>22</v>
      </c>
      <c r="G123" s="344" t="s">
        <v>25</v>
      </c>
      <c r="H123" s="349"/>
      <c r="I123" s="349">
        <v>1</v>
      </c>
      <c r="J123" s="349">
        <v>1</v>
      </c>
      <c r="K123" s="317">
        <f t="shared" si="47"/>
        <v>9.0909090909090917</v>
      </c>
      <c r="L123" s="349">
        <v>3</v>
      </c>
      <c r="M123" s="349">
        <v>3</v>
      </c>
      <c r="N123" s="349">
        <v>2</v>
      </c>
      <c r="O123" s="317">
        <f>SUM(L123:N123)*100/F123</f>
        <v>36.363636363636367</v>
      </c>
      <c r="P123" s="349">
        <v>5</v>
      </c>
      <c r="Q123" s="349">
        <v>2</v>
      </c>
      <c r="R123" s="349"/>
      <c r="S123" s="317">
        <f>SUM(P123:R123)*100/F123</f>
        <v>31.818181818181817</v>
      </c>
      <c r="T123" s="367">
        <v>3</v>
      </c>
      <c r="U123" s="367">
        <v>2</v>
      </c>
      <c r="V123" s="367"/>
      <c r="W123" s="317">
        <f>SUM(T123:V123)*100/F123</f>
        <v>22.727272727272727</v>
      </c>
      <c r="X123" s="353">
        <f>((H123*1)+(I123*2)+(J123*3)+(L123*4)+(M123*5)+(N123*6)+(P123*7)+(Q123*8)+(R123*9)+(T123*10)+(U123*11)+(V123*12))/F123</f>
        <v>6.6818181818181817</v>
      </c>
      <c r="Y123" s="354">
        <f t="shared" ref="Y123:Y131" si="63">S123+W123</f>
        <v>54.545454545454547</v>
      </c>
    </row>
    <row r="124" spans="1:25">
      <c r="A124" s="316"/>
      <c r="B124" s="347" t="s">
        <v>92</v>
      </c>
      <c r="C124" s="348" t="s">
        <v>19</v>
      </c>
      <c r="D124" s="314">
        <v>7</v>
      </c>
      <c r="E124" s="314">
        <v>21</v>
      </c>
      <c r="F124" s="302">
        <f t="shared" si="62"/>
        <v>21</v>
      </c>
      <c r="G124" s="347" t="s">
        <v>25</v>
      </c>
      <c r="H124" s="349"/>
      <c r="I124" s="349"/>
      <c r="J124" s="349">
        <v>2</v>
      </c>
      <c r="K124" s="317">
        <f t="shared" si="47"/>
        <v>9.5238095238095237</v>
      </c>
      <c r="L124" s="349">
        <v>3</v>
      </c>
      <c r="M124" s="349">
        <v>2</v>
      </c>
      <c r="N124" s="349">
        <v>3</v>
      </c>
      <c r="O124" s="317">
        <f>SUM(L124:N124)*100/F124</f>
        <v>38.095238095238095</v>
      </c>
      <c r="P124" s="349">
        <v>3</v>
      </c>
      <c r="Q124" s="349">
        <v>2</v>
      </c>
      <c r="R124" s="349">
        <v>1</v>
      </c>
      <c r="S124" s="317">
        <f>SUM(P124:R124)*100/F124</f>
        <v>28.571428571428573</v>
      </c>
      <c r="T124" s="349">
        <v>3</v>
      </c>
      <c r="U124" s="349">
        <v>1</v>
      </c>
      <c r="V124" s="349">
        <v>1</v>
      </c>
      <c r="W124" s="317">
        <f>SUM(T124:V124)*100/F124</f>
        <v>23.80952380952381</v>
      </c>
      <c r="X124" s="353">
        <f>((H124*1)+(I124*2)+(J124*3)+(L124*4)+(M124*5)+(N124*6)+(P124*7)+(Q124*8)+(R124*9)+(T124*10)+(U124*11)+(V124*12))/F124</f>
        <v>6.9047619047619051</v>
      </c>
      <c r="Y124" s="354">
        <f t="shared" si="63"/>
        <v>52.38095238095238</v>
      </c>
    </row>
    <row r="125" spans="1:25">
      <c r="A125" s="316"/>
      <c r="B125" s="347" t="s">
        <v>92</v>
      </c>
      <c r="C125" s="348" t="s">
        <v>100</v>
      </c>
      <c r="D125" s="314">
        <v>8</v>
      </c>
      <c r="E125" s="314">
        <v>20</v>
      </c>
      <c r="F125" s="302">
        <f t="shared" si="62"/>
        <v>20</v>
      </c>
      <c r="G125" s="347" t="s">
        <v>25</v>
      </c>
      <c r="H125" s="349"/>
      <c r="I125" s="349"/>
      <c r="J125" s="349">
        <v>1</v>
      </c>
      <c r="K125" s="317">
        <f t="shared" si="47"/>
        <v>5</v>
      </c>
      <c r="L125" s="349">
        <v>2</v>
      </c>
      <c r="M125" s="349">
        <v>4</v>
      </c>
      <c r="N125" s="349">
        <v>4</v>
      </c>
      <c r="O125" s="317">
        <f>SUM(L125:N125)*100/F125</f>
        <v>50</v>
      </c>
      <c r="P125" s="349">
        <v>4</v>
      </c>
      <c r="Q125" s="349"/>
      <c r="R125" s="349">
        <v>2</v>
      </c>
      <c r="S125" s="317">
        <f>SUM(P125:R125)*100/F125</f>
        <v>30</v>
      </c>
      <c r="T125" s="349">
        <v>2</v>
      </c>
      <c r="U125" s="349">
        <v>1</v>
      </c>
      <c r="V125" s="349"/>
      <c r="W125" s="317">
        <f>SUM(T125:V125)*100/F125</f>
        <v>15</v>
      </c>
      <c r="X125" s="353">
        <f>((H125*1)+(I125*2)+(J125*3)+(L125*4)+(M125*5)+(N125*6)+(P125*7)+(Q125*8)+(R125*9)+(T125*10)+(U125*11)+(V125*12))/F125</f>
        <v>6.6</v>
      </c>
      <c r="Y125" s="354">
        <f t="shared" si="63"/>
        <v>45</v>
      </c>
    </row>
    <row r="126" spans="1:25">
      <c r="A126" s="316"/>
      <c r="B126" s="356" t="s">
        <v>92</v>
      </c>
      <c r="C126" s="300" t="s">
        <v>137</v>
      </c>
      <c r="D126" s="300">
        <v>9</v>
      </c>
      <c r="E126" s="300">
        <v>20</v>
      </c>
      <c r="F126" s="302">
        <f t="shared" si="62"/>
        <v>20</v>
      </c>
      <c r="G126" s="356" t="s">
        <v>25</v>
      </c>
      <c r="H126" s="357"/>
      <c r="I126" s="357">
        <v>1</v>
      </c>
      <c r="J126" s="357"/>
      <c r="K126" s="303">
        <f t="shared" si="47"/>
        <v>5</v>
      </c>
      <c r="L126" s="357">
        <v>3</v>
      </c>
      <c r="M126" s="357">
        <v>4</v>
      </c>
      <c r="N126" s="357">
        <v>2</v>
      </c>
      <c r="O126" s="303">
        <f>SUM(L126:N126)*100/F126</f>
        <v>45</v>
      </c>
      <c r="P126" s="357">
        <v>3</v>
      </c>
      <c r="Q126" s="357"/>
      <c r="R126" s="357">
        <v>4</v>
      </c>
      <c r="S126" s="303">
        <f>SUM(P126:R126)*100/F126</f>
        <v>35</v>
      </c>
      <c r="T126" s="357">
        <v>3</v>
      </c>
      <c r="U126" s="357"/>
      <c r="V126" s="357"/>
      <c r="W126" s="303">
        <f>SUM(T126:V126)*100/F126</f>
        <v>15</v>
      </c>
      <c r="X126" s="358">
        <f>((H126*1)+(I126*2)+(J126*3)+(L126*4)+(M126*5)+(N126*6)+(P126*7)+(Q126*8)+(R126*9)+(T126*10)+(U126*11)+(V126*12))/F126</f>
        <v>6.65</v>
      </c>
      <c r="Y126" s="304">
        <f t="shared" ref="Y126:Y127" si="64">S126+W126</f>
        <v>50</v>
      </c>
    </row>
    <row r="127" spans="1:25">
      <c r="A127" s="316"/>
      <c r="B127" s="408" t="s">
        <v>92</v>
      </c>
      <c r="C127" s="409" t="s">
        <v>164</v>
      </c>
      <c r="D127" s="409">
        <v>10</v>
      </c>
      <c r="E127" s="409">
        <v>13</v>
      </c>
      <c r="F127" s="302">
        <f t="shared" si="62"/>
        <v>13</v>
      </c>
      <c r="G127" s="344" t="s">
        <v>25</v>
      </c>
      <c r="H127" s="405"/>
      <c r="I127" s="405"/>
      <c r="J127" s="405">
        <v>1</v>
      </c>
      <c r="K127" s="309">
        <f t="shared" si="47"/>
        <v>7.6923076923076925</v>
      </c>
      <c r="L127" s="405"/>
      <c r="M127" s="405">
        <v>2</v>
      </c>
      <c r="N127" s="405">
        <v>2</v>
      </c>
      <c r="O127" s="309">
        <f>SUM(L127:N127)*100/F127</f>
        <v>30.76923076923077</v>
      </c>
      <c r="P127" s="405">
        <v>1</v>
      </c>
      <c r="Q127" s="405">
        <v>2</v>
      </c>
      <c r="R127" s="405">
        <v>3</v>
      </c>
      <c r="S127" s="309">
        <f>SUM(P127:R127)*100/F127</f>
        <v>46.153846153846153</v>
      </c>
      <c r="T127" s="405">
        <v>1</v>
      </c>
      <c r="U127" s="405">
        <v>1</v>
      </c>
      <c r="V127" s="405"/>
      <c r="W127" s="309">
        <f>SUM(T127:V127)*100/F127</f>
        <v>15.384615384615385</v>
      </c>
      <c r="X127" s="355">
        <f>((H127*1)+(I127*2)+(J127*3)+(L127*4)+(M127*5)+(N127*6)+(P127*7)+(Q127*8)+(R127*9)+(T127*10)+(U127*11)+(V127*12))/F127</f>
        <v>7.384615384615385</v>
      </c>
      <c r="Y127" s="310">
        <f t="shared" si="64"/>
        <v>61.53846153846154</v>
      </c>
    </row>
    <row r="128" spans="1:25">
      <c r="A128" s="316"/>
      <c r="B128" s="347"/>
      <c r="C128" s="348"/>
      <c r="D128" s="314"/>
      <c r="E128" s="314"/>
      <c r="F128" s="302">
        <f t="shared" si="62"/>
        <v>0</v>
      </c>
      <c r="G128" s="347"/>
      <c r="H128" s="349"/>
      <c r="I128" s="349"/>
      <c r="J128" s="349"/>
      <c r="K128" s="317"/>
      <c r="L128" s="349"/>
      <c r="M128" s="349"/>
      <c r="N128" s="349"/>
      <c r="O128" s="317"/>
      <c r="P128" s="349"/>
      <c r="Q128" s="349"/>
      <c r="R128" s="349"/>
      <c r="S128" s="317"/>
      <c r="T128" s="349"/>
      <c r="U128" s="349"/>
      <c r="V128" s="349"/>
      <c r="W128" s="317"/>
      <c r="X128" s="319">
        <f>X127-X126</f>
        <v>0.73461538461538467</v>
      </c>
      <c r="Y128" s="319">
        <f>Y127-Y126</f>
        <v>11.53846153846154</v>
      </c>
    </row>
    <row r="129" spans="1:25">
      <c r="A129" s="316"/>
      <c r="B129" s="344" t="s">
        <v>92</v>
      </c>
      <c r="C129" s="307" t="s">
        <v>88</v>
      </c>
      <c r="D129" s="307">
        <v>7</v>
      </c>
      <c r="E129" s="307">
        <v>25</v>
      </c>
      <c r="F129" s="302">
        <f t="shared" si="62"/>
        <v>25</v>
      </c>
      <c r="G129" s="344" t="s">
        <v>25</v>
      </c>
      <c r="H129" s="349"/>
      <c r="I129" s="349">
        <v>2</v>
      </c>
      <c r="J129" s="349">
        <v>2</v>
      </c>
      <c r="K129" s="317">
        <f t="shared" si="47"/>
        <v>16</v>
      </c>
      <c r="L129" s="349">
        <v>1</v>
      </c>
      <c r="M129" s="349">
        <v>4</v>
      </c>
      <c r="N129" s="349">
        <v>2</v>
      </c>
      <c r="O129" s="317">
        <f>SUM(L129:N129)*100/F129</f>
        <v>28</v>
      </c>
      <c r="P129" s="349">
        <v>6</v>
      </c>
      <c r="Q129" s="349">
        <v>3</v>
      </c>
      <c r="R129" s="349"/>
      <c r="S129" s="317">
        <f>SUM(P129:R129)*100/F129</f>
        <v>36</v>
      </c>
      <c r="T129" s="367">
        <v>4</v>
      </c>
      <c r="U129" s="367">
        <v>1</v>
      </c>
      <c r="V129" s="367"/>
      <c r="W129" s="317">
        <f>SUM(T129:V129)*100/F129</f>
        <v>20</v>
      </c>
      <c r="X129" s="353">
        <f>((H129*1)+(I129*2)+(J129*3)+(L129*4)+(M129*5)+(N129*6)+(P129*7)+(Q129*8)+(R129*9)+(T129*10)+(U129*11)+(V129*12))/F129</f>
        <v>6.52</v>
      </c>
      <c r="Y129" s="354">
        <f t="shared" si="63"/>
        <v>56</v>
      </c>
    </row>
    <row r="130" spans="1:25">
      <c r="A130" s="316"/>
      <c r="B130" s="347" t="s">
        <v>92</v>
      </c>
      <c r="C130" s="348" t="s">
        <v>19</v>
      </c>
      <c r="D130" s="314">
        <v>8</v>
      </c>
      <c r="E130" s="314">
        <v>25</v>
      </c>
      <c r="F130" s="302">
        <f t="shared" si="62"/>
        <v>25</v>
      </c>
      <c r="G130" s="347" t="s">
        <v>25</v>
      </c>
      <c r="H130" s="349"/>
      <c r="I130" s="349">
        <v>3</v>
      </c>
      <c r="J130" s="349">
        <v>1</v>
      </c>
      <c r="K130" s="317">
        <f t="shared" si="47"/>
        <v>16</v>
      </c>
      <c r="L130" s="349">
        <v>2</v>
      </c>
      <c r="M130" s="349">
        <v>5</v>
      </c>
      <c r="N130" s="349">
        <v>3</v>
      </c>
      <c r="O130" s="317">
        <f>SUM(L130:N130)*100/F130</f>
        <v>40</v>
      </c>
      <c r="P130" s="349">
        <v>2</v>
      </c>
      <c r="Q130" s="349">
        <v>5</v>
      </c>
      <c r="R130" s="349">
        <v>3</v>
      </c>
      <c r="S130" s="317">
        <f>SUM(P130:R130)*100/F130</f>
        <v>40</v>
      </c>
      <c r="T130" s="349">
        <v>1</v>
      </c>
      <c r="U130" s="349"/>
      <c r="V130" s="349"/>
      <c r="W130" s="317">
        <f>SUM(T130:V130)*100/F130</f>
        <v>4</v>
      </c>
      <c r="X130" s="353">
        <f>((H130*1)+(I130*2)+(J130*3)+(L130*4)+(M130*5)+(N130*6)+(P130*7)+(Q130*8)+(R130*9)+(T130*10)+(U130*11)+(V130*12))/F130</f>
        <v>6.04</v>
      </c>
      <c r="Y130" s="354">
        <f t="shared" si="63"/>
        <v>44</v>
      </c>
    </row>
    <row r="131" spans="1:25">
      <c r="A131" s="316"/>
      <c r="B131" s="347" t="s">
        <v>92</v>
      </c>
      <c r="C131" s="348" t="s">
        <v>100</v>
      </c>
      <c r="D131" s="314">
        <v>9</v>
      </c>
      <c r="E131" s="314">
        <v>24</v>
      </c>
      <c r="F131" s="302">
        <f t="shared" si="62"/>
        <v>24</v>
      </c>
      <c r="G131" s="347" t="s">
        <v>25</v>
      </c>
      <c r="H131" s="349">
        <v>1</v>
      </c>
      <c r="I131" s="349">
        <v>1</v>
      </c>
      <c r="J131" s="349">
        <v>3</v>
      </c>
      <c r="K131" s="317">
        <f t="shared" si="47"/>
        <v>20.833333333333332</v>
      </c>
      <c r="L131" s="349"/>
      <c r="M131" s="349">
        <v>4</v>
      </c>
      <c r="N131" s="349">
        <v>2</v>
      </c>
      <c r="O131" s="317">
        <f>SUM(L131:N131)*100/F131</f>
        <v>25</v>
      </c>
      <c r="P131" s="349">
        <v>5</v>
      </c>
      <c r="Q131" s="349">
        <v>3</v>
      </c>
      <c r="R131" s="349">
        <v>3</v>
      </c>
      <c r="S131" s="317">
        <f>SUM(P131:R131)*100/F131</f>
        <v>45.833333333333336</v>
      </c>
      <c r="T131" s="349">
        <v>2</v>
      </c>
      <c r="U131" s="349"/>
      <c r="V131" s="349"/>
      <c r="W131" s="317">
        <f>SUM(T131:V131)*100/F131</f>
        <v>8.3333333333333339</v>
      </c>
      <c r="X131" s="353">
        <f>((H131*1)+(I131*2)+(J131*3)+(L131*4)+(M131*5)+(N131*6)+(P131*7)+(Q131*8)+(R131*9)+(T131*10)+(U131*11)+(V131*12))/F131</f>
        <v>6.25</v>
      </c>
      <c r="Y131" s="354">
        <f t="shared" si="63"/>
        <v>54.166666666666671</v>
      </c>
    </row>
    <row r="132" spans="1:25">
      <c r="A132" s="316"/>
      <c r="B132" s="356" t="s">
        <v>92</v>
      </c>
      <c r="C132" s="300" t="s">
        <v>137</v>
      </c>
      <c r="D132" s="300">
        <v>10</v>
      </c>
      <c r="E132" s="300">
        <v>16</v>
      </c>
      <c r="F132" s="302">
        <f t="shared" si="62"/>
        <v>16</v>
      </c>
      <c r="G132" s="356" t="s">
        <v>25</v>
      </c>
      <c r="H132" s="357"/>
      <c r="I132" s="357">
        <v>2</v>
      </c>
      <c r="J132" s="357"/>
      <c r="K132" s="303">
        <f t="shared" ref="K132:K133" si="65">SUM(H132:J132)*100/F132</f>
        <v>12.5</v>
      </c>
      <c r="L132" s="357">
        <v>2</v>
      </c>
      <c r="M132" s="357">
        <v>2</v>
      </c>
      <c r="N132" s="357">
        <v>3</v>
      </c>
      <c r="O132" s="303">
        <f>SUM(L132:N132)*100/F132</f>
        <v>43.75</v>
      </c>
      <c r="P132" s="357">
        <v>1</v>
      </c>
      <c r="Q132" s="357">
        <v>2</v>
      </c>
      <c r="R132" s="357">
        <v>2</v>
      </c>
      <c r="S132" s="303">
        <f>SUM(P132:R132)*100/F132</f>
        <v>31.25</v>
      </c>
      <c r="T132" s="357">
        <v>2</v>
      </c>
      <c r="U132" s="357"/>
      <c r="V132" s="357"/>
      <c r="W132" s="303">
        <f>SUM(T132:V132)*100/F132</f>
        <v>12.5</v>
      </c>
      <c r="X132" s="358">
        <f>((H132*1)+(I132*2)+(J132*3)+(L132*4)+(M132*5)+(N132*6)+(P132*7)+(Q132*8)+(R132*9)+(T132*10)+(U132*11)+(V132*12))/F132</f>
        <v>6.3125</v>
      </c>
      <c r="Y132" s="304">
        <f t="shared" ref="Y132:Y133" si="66">S132+W132</f>
        <v>43.75</v>
      </c>
    </row>
    <row r="133" spans="1:25">
      <c r="A133" s="316"/>
      <c r="B133" s="344" t="s">
        <v>92</v>
      </c>
      <c r="C133" s="307" t="s">
        <v>164</v>
      </c>
      <c r="D133" s="307">
        <v>11</v>
      </c>
      <c r="E133" s="307">
        <v>13</v>
      </c>
      <c r="F133" s="302">
        <f t="shared" si="62"/>
        <v>13</v>
      </c>
      <c r="G133" s="344" t="s">
        <v>25</v>
      </c>
      <c r="H133" s="405"/>
      <c r="I133" s="405"/>
      <c r="J133" s="405">
        <v>1</v>
      </c>
      <c r="K133" s="309">
        <f t="shared" si="65"/>
        <v>7.6923076923076925</v>
      </c>
      <c r="L133" s="405"/>
      <c r="M133" s="405">
        <v>2</v>
      </c>
      <c r="N133" s="405">
        <v>2</v>
      </c>
      <c r="O133" s="309">
        <f>SUM(L133:N133)*100/F133</f>
        <v>30.76923076923077</v>
      </c>
      <c r="P133" s="405">
        <v>3</v>
      </c>
      <c r="Q133" s="405">
        <v>1</v>
      </c>
      <c r="R133" s="405">
        <v>2</v>
      </c>
      <c r="S133" s="309">
        <f>SUM(P133:R133)*100/F133</f>
        <v>46.153846153846153</v>
      </c>
      <c r="T133" s="405">
        <v>1</v>
      </c>
      <c r="U133" s="405">
        <v>1</v>
      </c>
      <c r="V133" s="405"/>
      <c r="W133" s="309">
        <f>SUM(T133:V133)*100/F133</f>
        <v>15.384615384615385</v>
      </c>
      <c r="X133" s="355">
        <f>((H133*1)+(I133*2)+(J133*3)+(L133*4)+(M133*5)+(N133*6)+(P133*7)+(Q133*8)+(R133*9)+(T133*10)+(U133*11)+(V133*12))/F133</f>
        <v>7.1538461538461542</v>
      </c>
      <c r="Y133" s="310">
        <f t="shared" si="66"/>
        <v>61.53846153846154</v>
      </c>
    </row>
    <row r="134" spans="1:25">
      <c r="A134" s="316"/>
      <c r="B134" s="347"/>
      <c r="C134" s="348"/>
      <c r="D134" s="314"/>
      <c r="E134" s="314"/>
      <c r="F134" s="391"/>
      <c r="G134" s="347"/>
      <c r="H134" s="349"/>
      <c r="I134" s="349"/>
      <c r="J134" s="349"/>
      <c r="K134" s="317"/>
      <c r="L134" s="349"/>
      <c r="M134" s="349"/>
      <c r="N134" s="349"/>
      <c r="O134" s="317"/>
      <c r="P134" s="349"/>
      <c r="Q134" s="349"/>
      <c r="R134" s="349"/>
      <c r="S134" s="317"/>
      <c r="T134" s="349"/>
      <c r="U134" s="349"/>
      <c r="V134" s="349"/>
      <c r="W134" s="317"/>
      <c r="X134" s="319">
        <f>X133-X132</f>
        <v>0.84134615384615419</v>
      </c>
      <c r="Y134" s="319">
        <f>Y133-Y132</f>
        <v>17.78846153846154</v>
      </c>
    </row>
    <row r="135" spans="1:25">
      <c r="A135" s="316"/>
      <c r="B135" s="356"/>
      <c r="C135" s="300" t="s">
        <v>137</v>
      </c>
      <c r="D135" s="300"/>
      <c r="E135" s="300"/>
      <c r="F135" s="391"/>
      <c r="G135" s="356" t="s">
        <v>25</v>
      </c>
      <c r="H135" s="357"/>
      <c r="I135" s="357"/>
      <c r="J135" s="357"/>
      <c r="K135" s="303"/>
      <c r="L135" s="357"/>
      <c r="M135" s="357"/>
      <c r="N135" s="357"/>
      <c r="O135" s="303"/>
      <c r="P135" s="357"/>
      <c r="Q135" s="357"/>
      <c r="R135" s="357"/>
      <c r="S135" s="303"/>
      <c r="T135" s="357"/>
      <c r="U135" s="357"/>
      <c r="V135" s="357"/>
      <c r="W135" s="303"/>
      <c r="X135" s="358">
        <f>AVERAGE(X111,X115,X120,X126,X132)</f>
        <v>6.2943012422360258</v>
      </c>
      <c r="Y135" s="358">
        <f>AVERAGE(Y111,Y115,Y120,Y126,Y132)</f>
        <v>46.87422360248447</v>
      </c>
    </row>
    <row r="136" spans="1:25">
      <c r="A136" s="316"/>
      <c r="B136" s="359"/>
      <c r="C136" s="307" t="s">
        <v>164</v>
      </c>
      <c r="D136" s="316"/>
      <c r="E136" s="316"/>
      <c r="F136" s="391"/>
      <c r="G136" s="344" t="s">
        <v>25</v>
      </c>
      <c r="H136" s="349"/>
      <c r="I136" s="349"/>
      <c r="J136" s="349"/>
      <c r="K136" s="317"/>
      <c r="L136" s="349"/>
      <c r="M136" s="349"/>
      <c r="N136" s="349"/>
      <c r="O136" s="317"/>
      <c r="P136" s="349"/>
      <c r="Q136" s="349"/>
      <c r="R136" s="349"/>
      <c r="S136" s="317"/>
      <c r="T136" s="349"/>
      <c r="U136" s="349"/>
      <c r="V136" s="349"/>
      <c r="W136" s="317"/>
      <c r="X136" s="355">
        <f>AVERAGE(X133,X127,X121,X116,X112,X110)</f>
        <v>6.5360195360195368</v>
      </c>
      <c r="Y136" s="355">
        <f>AVERAGE(Y133,Y127,Y121,Y116,Y112,Y110)</f>
        <v>52.190537659645209</v>
      </c>
    </row>
    <row r="137" spans="1:25">
      <c r="A137" s="316"/>
      <c r="B137" s="347"/>
      <c r="C137" s="348"/>
      <c r="D137" s="316"/>
      <c r="E137" s="295"/>
      <c r="F137" s="391"/>
      <c r="G137" s="364"/>
      <c r="H137" s="360"/>
      <c r="I137" s="360"/>
      <c r="J137" s="360"/>
      <c r="K137" s="317"/>
      <c r="L137" s="360"/>
      <c r="M137" s="360"/>
      <c r="N137" s="360"/>
      <c r="O137" s="317"/>
      <c r="P137" s="360"/>
      <c r="Q137" s="360"/>
      <c r="R137" s="360"/>
      <c r="S137" s="317"/>
      <c r="T137" s="360"/>
      <c r="U137" s="360"/>
      <c r="V137" s="360"/>
      <c r="W137" s="317"/>
      <c r="X137" s="319">
        <f>X136-X135</f>
        <v>0.24171829378351095</v>
      </c>
      <c r="Y137" s="319">
        <f>Y136-Y135</f>
        <v>5.3163140571607386</v>
      </c>
    </row>
    <row r="138" spans="1:25">
      <c r="A138" s="316"/>
      <c r="B138" s="344" t="s">
        <v>67</v>
      </c>
      <c r="C138" s="307" t="s">
        <v>164</v>
      </c>
      <c r="D138" s="307">
        <v>7</v>
      </c>
      <c r="E138" s="307">
        <v>13</v>
      </c>
      <c r="F138" s="302">
        <f>H138+I138+J138+L138+M138+N138+P138+Q138+R138+T138+U138+V138</f>
        <v>12</v>
      </c>
      <c r="G138" s="344" t="s">
        <v>26</v>
      </c>
      <c r="H138" s="405"/>
      <c r="I138" s="405"/>
      <c r="J138" s="405"/>
      <c r="K138" s="309">
        <f t="shared" ref="K138:K190" si="67">SUM(H138:J138)*100/F138</f>
        <v>0</v>
      </c>
      <c r="L138" s="405">
        <v>5</v>
      </c>
      <c r="M138" s="405">
        <v>2</v>
      </c>
      <c r="N138" s="405">
        <v>1</v>
      </c>
      <c r="O138" s="309">
        <f>SUM(L138:N138)*100/F138</f>
        <v>66.666666666666671</v>
      </c>
      <c r="P138" s="405"/>
      <c r="Q138" s="405">
        <v>3</v>
      </c>
      <c r="R138" s="405">
        <v>1</v>
      </c>
      <c r="S138" s="309">
        <f>SUM(P138:R138)*100/F138</f>
        <v>33.333333333333336</v>
      </c>
      <c r="T138" s="405"/>
      <c r="U138" s="405"/>
      <c r="V138" s="405"/>
      <c r="W138" s="309">
        <f>SUM(T138:V138)*100/F138</f>
        <v>0</v>
      </c>
      <c r="X138" s="355">
        <f>((H138*1)+(I138*2)+(J138*3)+(L138*4)+(M138*5)+(N138*6)+(P138*7)+(Q138*8)+(R138*9)+(T138*10)+(U138*11)+(V138*12))/F138</f>
        <v>5.75</v>
      </c>
      <c r="Y138" s="310">
        <f t="shared" ref="Y138:Y144" si="68">S138+W138</f>
        <v>33.333333333333336</v>
      </c>
    </row>
    <row r="139" spans="1:25">
      <c r="A139" s="316"/>
      <c r="B139" s="356" t="s">
        <v>141</v>
      </c>
      <c r="C139" s="300" t="s">
        <v>137</v>
      </c>
      <c r="D139" s="300">
        <v>7</v>
      </c>
      <c r="E139" s="300">
        <v>23</v>
      </c>
      <c r="F139" s="302">
        <f>H139+I139+J139+L139+M139+N139+P139+Q139+R139+T139+U139+V139</f>
        <v>23</v>
      </c>
      <c r="G139" s="356" t="s">
        <v>26</v>
      </c>
      <c r="H139" s="357"/>
      <c r="I139" s="357"/>
      <c r="J139" s="357"/>
      <c r="K139" s="303">
        <f t="shared" si="67"/>
        <v>0</v>
      </c>
      <c r="L139" s="357">
        <v>6</v>
      </c>
      <c r="M139" s="357">
        <v>2</v>
      </c>
      <c r="N139" s="357">
        <v>5</v>
      </c>
      <c r="O139" s="303">
        <f>SUM(L139:N139)*100/F139</f>
        <v>56.521739130434781</v>
      </c>
      <c r="P139" s="357">
        <v>2</v>
      </c>
      <c r="Q139" s="357">
        <v>1</v>
      </c>
      <c r="R139" s="357">
        <v>7</v>
      </c>
      <c r="S139" s="303">
        <f>SUM(P139:R139)*100/F139</f>
        <v>43.478260869565219</v>
      </c>
      <c r="T139" s="357"/>
      <c r="U139" s="357"/>
      <c r="V139" s="361"/>
      <c r="W139" s="303">
        <f>SUM(T139:V139)*100/F139</f>
        <v>0</v>
      </c>
      <c r="X139" s="358">
        <f>((H139*1)+(I139*2)+(J139*3)+(L139*4)+(M139*5)+(N139*6)+(P139*7)+(Q139*8)+(R139*9)+(T139*10)+(U139*11)+(V139*12))/F139</f>
        <v>6.4782608695652177</v>
      </c>
      <c r="Y139" s="304">
        <f t="shared" si="68"/>
        <v>43.478260869565219</v>
      </c>
    </row>
    <row r="140" spans="1:25">
      <c r="A140" s="316"/>
      <c r="B140" s="344" t="s">
        <v>141</v>
      </c>
      <c r="C140" s="307" t="s">
        <v>164</v>
      </c>
      <c r="D140" s="307">
        <v>8</v>
      </c>
      <c r="E140" s="307">
        <v>23</v>
      </c>
      <c r="F140" s="302">
        <f>H140+I140+J140+L140+M140+N140+P140+Q140+R140+T140+U140+V140</f>
        <v>23</v>
      </c>
      <c r="G140" s="344" t="s">
        <v>26</v>
      </c>
      <c r="H140" s="405"/>
      <c r="I140" s="405"/>
      <c r="J140" s="405">
        <v>2</v>
      </c>
      <c r="K140" s="309">
        <f t="shared" si="67"/>
        <v>8.695652173913043</v>
      </c>
      <c r="L140" s="405">
        <v>1</v>
      </c>
      <c r="M140" s="405">
        <v>5</v>
      </c>
      <c r="N140" s="405">
        <v>3</v>
      </c>
      <c r="O140" s="309">
        <f>SUM(L140:N140)*100/F140</f>
        <v>39.130434782608695</v>
      </c>
      <c r="P140" s="405">
        <v>4</v>
      </c>
      <c r="Q140" s="405">
        <v>4</v>
      </c>
      <c r="R140" s="405">
        <v>3</v>
      </c>
      <c r="S140" s="309">
        <f>SUM(P140:R140)*100/F140</f>
        <v>47.826086956521742</v>
      </c>
      <c r="T140" s="405">
        <v>1</v>
      </c>
      <c r="U140" s="405"/>
      <c r="V140" s="406"/>
      <c r="W140" s="309">
        <f>SUM(T140:V140)*100/F140</f>
        <v>4.3478260869565215</v>
      </c>
      <c r="X140" s="355">
        <f>((H140*1)+(I140*2)+(J140*3)+(L140*4)+(M140*5)+(N140*6)+(P140*7)+(Q140*8)+(R140*9)+(T140*10)+(U140*11)+(V140*12))/F140</f>
        <v>6.5217391304347823</v>
      </c>
      <c r="Y140" s="310">
        <f t="shared" si="68"/>
        <v>52.173913043478265</v>
      </c>
    </row>
    <row r="141" spans="1:25">
      <c r="A141" s="316"/>
      <c r="B141" s="347"/>
      <c r="C141" s="348"/>
      <c r="D141" s="316"/>
      <c r="E141" s="316"/>
      <c r="F141" s="391"/>
      <c r="G141" s="359"/>
      <c r="H141" s="349"/>
      <c r="I141" s="349"/>
      <c r="J141" s="349"/>
      <c r="K141" s="317"/>
      <c r="L141" s="349"/>
      <c r="M141" s="349"/>
      <c r="N141" s="349"/>
      <c r="O141" s="317"/>
      <c r="P141" s="349"/>
      <c r="Q141" s="349"/>
      <c r="R141" s="349"/>
      <c r="S141" s="317"/>
      <c r="T141" s="349"/>
      <c r="U141" s="349"/>
      <c r="V141" s="360"/>
      <c r="W141" s="317"/>
      <c r="X141" s="319">
        <f>X140-X139</f>
        <v>4.3478260869564522E-2</v>
      </c>
      <c r="Y141" s="319">
        <f>Y140-Y139</f>
        <v>8.6956521739130466</v>
      </c>
    </row>
    <row r="142" spans="1:25" s="43" customFormat="1">
      <c r="A142" s="316"/>
      <c r="B142" s="359" t="s">
        <v>67</v>
      </c>
      <c r="C142" s="316" t="s">
        <v>100</v>
      </c>
      <c r="D142" s="316">
        <v>7</v>
      </c>
      <c r="E142" s="316">
        <v>20</v>
      </c>
      <c r="F142" s="302">
        <f>H142+I142+J142+L142+M142+N142+P142+Q142+R142+T142+U142+V142</f>
        <v>20</v>
      </c>
      <c r="G142" s="359" t="s">
        <v>26</v>
      </c>
      <c r="H142" s="349"/>
      <c r="I142" s="349"/>
      <c r="J142" s="349">
        <v>1</v>
      </c>
      <c r="K142" s="317">
        <f t="shared" si="67"/>
        <v>5</v>
      </c>
      <c r="L142" s="349">
        <v>10</v>
      </c>
      <c r="M142" s="349"/>
      <c r="N142" s="349">
        <v>2</v>
      </c>
      <c r="O142" s="317">
        <f>SUM(L142:N142)*100/F142</f>
        <v>60</v>
      </c>
      <c r="P142" s="349"/>
      <c r="Q142" s="349">
        <v>3</v>
      </c>
      <c r="R142" s="349">
        <v>2</v>
      </c>
      <c r="S142" s="317">
        <f>SUM(P142:R142)*100/F142</f>
        <v>25</v>
      </c>
      <c r="T142" s="349">
        <v>2</v>
      </c>
      <c r="U142" s="349"/>
      <c r="V142" s="349"/>
      <c r="W142" s="317">
        <f>SUM(T142:V142)*100/F142</f>
        <v>10</v>
      </c>
      <c r="X142" s="362">
        <f>((H142*1)+(I142*2)+(J142*3)+(L142*4)+(M142*5)+(N142*6)+(P142*7)+(Q142*8)+(R142*9)+(T142*10)+(U142*11)+(V142*12))/F142</f>
        <v>5.85</v>
      </c>
      <c r="Y142" s="318">
        <f t="shared" si="68"/>
        <v>35</v>
      </c>
    </row>
    <row r="143" spans="1:25">
      <c r="A143" s="316"/>
      <c r="B143" s="356" t="s">
        <v>141</v>
      </c>
      <c r="C143" s="300" t="s">
        <v>137</v>
      </c>
      <c r="D143" s="300">
        <v>8</v>
      </c>
      <c r="E143" s="300">
        <v>20</v>
      </c>
      <c r="F143" s="302">
        <f>H143+I143+J143+L143+M143+N143+P143+Q143+R143+T143+U143+V143</f>
        <v>20</v>
      </c>
      <c r="G143" s="356" t="s">
        <v>26</v>
      </c>
      <c r="H143" s="357"/>
      <c r="I143" s="357">
        <v>1</v>
      </c>
      <c r="J143" s="357">
        <v>3</v>
      </c>
      <c r="K143" s="303">
        <f t="shared" si="67"/>
        <v>20</v>
      </c>
      <c r="L143" s="357">
        <v>2</v>
      </c>
      <c r="M143" s="357">
        <v>6</v>
      </c>
      <c r="N143" s="357">
        <v>3</v>
      </c>
      <c r="O143" s="303">
        <f>SUM(L143:N143)*100/F143</f>
        <v>55</v>
      </c>
      <c r="P143" s="357">
        <v>4</v>
      </c>
      <c r="Q143" s="357"/>
      <c r="R143" s="357">
        <v>1</v>
      </c>
      <c r="S143" s="303">
        <f>SUM(P143:R143)*100/F143</f>
        <v>25</v>
      </c>
      <c r="T143" s="357"/>
      <c r="U143" s="357"/>
      <c r="V143" s="361"/>
      <c r="W143" s="303">
        <f>SUM(T143:V143)*100/F143</f>
        <v>0</v>
      </c>
      <c r="X143" s="358">
        <f>((H143*1)+(I143*2)+(J143*3)+(L143*4)+(M143*5)+(N143*6)+(P143*7)+(Q143*8)+(R143*9)+(T143*10)+(U143*11)+(V143*12))/F143</f>
        <v>5.2</v>
      </c>
      <c r="Y143" s="304">
        <f t="shared" si="68"/>
        <v>25</v>
      </c>
    </row>
    <row r="144" spans="1:25">
      <c r="A144" s="316"/>
      <c r="B144" s="344" t="s">
        <v>141</v>
      </c>
      <c r="C144" s="307" t="s">
        <v>164</v>
      </c>
      <c r="D144" s="307">
        <v>9</v>
      </c>
      <c r="E144" s="307">
        <v>21</v>
      </c>
      <c r="F144" s="302">
        <f>H144+I144+J144+L144+M144+N144+P144+Q144+R144+T144+U144+V144</f>
        <v>21</v>
      </c>
      <c r="G144" s="344" t="s">
        <v>26</v>
      </c>
      <c r="H144" s="405">
        <v>1</v>
      </c>
      <c r="I144" s="405"/>
      <c r="J144" s="405">
        <v>1</v>
      </c>
      <c r="K144" s="309">
        <f t="shared" si="67"/>
        <v>9.5238095238095237</v>
      </c>
      <c r="L144" s="405">
        <v>9</v>
      </c>
      <c r="M144" s="405"/>
      <c r="N144" s="405">
        <v>3</v>
      </c>
      <c r="O144" s="309">
        <f>SUM(L144:N144)*100/F144</f>
        <v>57.142857142857146</v>
      </c>
      <c r="P144" s="405">
        <v>1</v>
      </c>
      <c r="Q144" s="405">
        <v>1</v>
      </c>
      <c r="R144" s="405">
        <v>3</v>
      </c>
      <c r="S144" s="309">
        <f>SUM(P144:R144)*100/F144</f>
        <v>23.80952380952381</v>
      </c>
      <c r="T144" s="405">
        <v>2</v>
      </c>
      <c r="U144" s="405"/>
      <c r="V144" s="406"/>
      <c r="W144" s="309">
        <f>SUM(T144:V144)*100/F144</f>
        <v>9.5238095238095237</v>
      </c>
      <c r="X144" s="355">
        <f>((H144*1)+(I144*2)+(J144*3)+(L144*4)+(M144*5)+(N144*6)+(P144*7)+(Q144*8)+(R144*9)+(T144*10)+(U144*11)+(V144*12))/F144</f>
        <v>5.7142857142857144</v>
      </c>
      <c r="Y144" s="310">
        <f t="shared" si="68"/>
        <v>33.333333333333336</v>
      </c>
    </row>
    <row r="145" spans="1:25">
      <c r="A145" s="316"/>
      <c r="B145" s="347"/>
      <c r="C145" s="348"/>
      <c r="D145" s="316"/>
      <c r="E145" s="316"/>
      <c r="F145" s="391"/>
      <c r="G145" s="359"/>
      <c r="H145" s="349"/>
      <c r="I145" s="349"/>
      <c r="J145" s="349"/>
      <c r="K145" s="317"/>
      <c r="L145" s="349"/>
      <c r="M145" s="349"/>
      <c r="N145" s="349"/>
      <c r="O145" s="317"/>
      <c r="P145" s="349"/>
      <c r="Q145" s="349"/>
      <c r="R145" s="349"/>
      <c r="S145" s="317"/>
      <c r="T145" s="349"/>
      <c r="U145" s="349"/>
      <c r="V145" s="360"/>
      <c r="W145" s="317"/>
      <c r="X145" s="319">
        <f>X144-X143</f>
        <v>0.51428571428571423</v>
      </c>
      <c r="Y145" s="319">
        <f>Y144-Y143</f>
        <v>8.3333333333333357</v>
      </c>
    </row>
    <row r="146" spans="1:25">
      <c r="A146" s="316"/>
      <c r="B146" s="347" t="s">
        <v>67</v>
      </c>
      <c r="C146" s="348" t="s">
        <v>19</v>
      </c>
      <c r="D146" s="314">
        <v>7</v>
      </c>
      <c r="E146" s="314">
        <v>21</v>
      </c>
      <c r="F146" s="302">
        <f t="shared" ref="F146:F160" si="69">H146+I146+J146+L146+M146+N146+P146+Q146+R146+T146+U146+V146</f>
        <v>21</v>
      </c>
      <c r="G146" s="347" t="s">
        <v>26</v>
      </c>
      <c r="H146" s="349"/>
      <c r="I146" s="349"/>
      <c r="J146" s="349">
        <v>1</v>
      </c>
      <c r="K146" s="317">
        <f t="shared" si="67"/>
        <v>4.7619047619047619</v>
      </c>
      <c r="L146" s="349">
        <v>4</v>
      </c>
      <c r="M146" s="349">
        <v>3</v>
      </c>
      <c r="N146" s="349">
        <v>3</v>
      </c>
      <c r="O146" s="317">
        <f>SUM(L146:N146)*100/F146</f>
        <v>47.61904761904762</v>
      </c>
      <c r="P146" s="349">
        <v>3</v>
      </c>
      <c r="Q146" s="349">
        <v>1</v>
      </c>
      <c r="R146" s="349">
        <v>2</v>
      </c>
      <c r="S146" s="317">
        <f>SUM(P146:R146)*100/F146</f>
        <v>28.571428571428573</v>
      </c>
      <c r="T146" s="349">
        <v>4</v>
      </c>
      <c r="U146" s="349"/>
      <c r="V146" s="349"/>
      <c r="W146" s="317">
        <f>SUM(T146:V146)*100/F146</f>
        <v>19.047619047619047</v>
      </c>
      <c r="X146" s="353">
        <f>((H146*1)+(I146*2)+(J146*3)+(L146*4)+(M146*5)+(N146*6)+(P146*7)+(Q146*8)+(R146*9)+(T146*10)+(U146*11)+(V146*12))/F146</f>
        <v>6.6190476190476186</v>
      </c>
      <c r="Y146" s="354">
        <f t="shared" ref="Y146:Y149" si="70">S146+W146</f>
        <v>47.61904761904762</v>
      </c>
    </row>
    <row r="147" spans="1:25">
      <c r="A147" s="316"/>
      <c r="B147" s="347" t="s">
        <v>67</v>
      </c>
      <c r="C147" s="348" t="s">
        <v>100</v>
      </c>
      <c r="D147" s="314">
        <v>8</v>
      </c>
      <c r="E147" s="314">
        <v>20</v>
      </c>
      <c r="F147" s="302">
        <f t="shared" si="69"/>
        <v>20</v>
      </c>
      <c r="G147" s="347" t="s">
        <v>26</v>
      </c>
      <c r="H147" s="349"/>
      <c r="I147" s="349"/>
      <c r="J147" s="349">
        <v>1</v>
      </c>
      <c r="K147" s="317">
        <f t="shared" si="67"/>
        <v>5</v>
      </c>
      <c r="L147" s="349">
        <v>9</v>
      </c>
      <c r="M147" s="349">
        <v>1</v>
      </c>
      <c r="N147" s="349">
        <v>2</v>
      </c>
      <c r="O147" s="317">
        <f>SUM(L147:N147)*100/F147</f>
        <v>60</v>
      </c>
      <c r="P147" s="349"/>
      <c r="Q147" s="349">
        <v>1</v>
      </c>
      <c r="R147" s="349">
        <v>4</v>
      </c>
      <c r="S147" s="317">
        <f>SUM(P147:R147)*100/F147</f>
        <v>25</v>
      </c>
      <c r="T147" s="349">
        <v>2</v>
      </c>
      <c r="U147" s="349"/>
      <c r="V147" s="349"/>
      <c r="W147" s="317">
        <f>SUM(T147:V147)*100/F147</f>
        <v>10</v>
      </c>
      <c r="X147" s="353">
        <f>((H147*1)+(I147*2)+(J147*3)+(L147*4)+(M147*5)+(N147*6)+(P147*7)+(Q147*8)+(R147*9)+(T147*10)+(U147*11)+(V147*12))/F147</f>
        <v>6</v>
      </c>
      <c r="Y147" s="354">
        <f t="shared" si="70"/>
        <v>35</v>
      </c>
    </row>
    <row r="148" spans="1:25">
      <c r="A148" s="316"/>
      <c r="B148" s="356" t="s">
        <v>67</v>
      </c>
      <c r="C148" s="300" t="s">
        <v>137</v>
      </c>
      <c r="D148" s="300">
        <v>9</v>
      </c>
      <c r="E148" s="300">
        <v>20</v>
      </c>
      <c r="F148" s="302">
        <f t="shared" si="69"/>
        <v>20</v>
      </c>
      <c r="G148" s="356" t="s">
        <v>26</v>
      </c>
      <c r="H148" s="357"/>
      <c r="I148" s="357"/>
      <c r="J148" s="357">
        <v>2</v>
      </c>
      <c r="K148" s="303">
        <f t="shared" si="67"/>
        <v>10</v>
      </c>
      <c r="L148" s="357">
        <v>5</v>
      </c>
      <c r="M148" s="357">
        <v>3</v>
      </c>
      <c r="N148" s="357">
        <v>2</v>
      </c>
      <c r="O148" s="303">
        <f>SUM(L148:N148)*100/F148</f>
        <v>50</v>
      </c>
      <c r="P148" s="357">
        <v>1</v>
      </c>
      <c r="Q148" s="357">
        <v>1</v>
      </c>
      <c r="R148" s="357">
        <v>2</v>
      </c>
      <c r="S148" s="303">
        <f>SUM(P148:R148)*100/F148</f>
        <v>20</v>
      </c>
      <c r="T148" s="357">
        <v>4</v>
      </c>
      <c r="U148" s="357"/>
      <c r="V148" s="357"/>
      <c r="W148" s="303">
        <f>SUM(T148:V148)*100/F148</f>
        <v>20</v>
      </c>
      <c r="X148" s="358">
        <f>((H148*1)+(I148*2)+(J148*3)+(L148*4)+(M148*5)+(N148*6)+(P148*7)+(Q148*8)+(R148*9)+(T148*10)+(U148*11)+(V148*12))/F148</f>
        <v>6.3</v>
      </c>
      <c r="Y148" s="304">
        <f t="shared" si="70"/>
        <v>40</v>
      </c>
    </row>
    <row r="149" spans="1:25">
      <c r="A149" s="316"/>
      <c r="B149" s="344" t="s">
        <v>67</v>
      </c>
      <c r="C149" s="307" t="s">
        <v>164</v>
      </c>
      <c r="D149" s="307">
        <v>10</v>
      </c>
      <c r="E149" s="307">
        <v>13</v>
      </c>
      <c r="F149" s="302">
        <f t="shared" si="69"/>
        <v>13</v>
      </c>
      <c r="G149" s="344" t="s">
        <v>26</v>
      </c>
      <c r="H149" s="405"/>
      <c r="I149" s="405"/>
      <c r="J149" s="405"/>
      <c r="K149" s="309">
        <f t="shared" si="67"/>
        <v>0</v>
      </c>
      <c r="L149" s="405">
        <v>5</v>
      </c>
      <c r="M149" s="405">
        <v>1</v>
      </c>
      <c r="N149" s="405"/>
      <c r="O149" s="309">
        <f>SUM(L149:N149)*100/F149</f>
        <v>46.153846153846153</v>
      </c>
      <c r="P149" s="405">
        <v>3</v>
      </c>
      <c r="Q149" s="405"/>
      <c r="R149" s="405">
        <v>2</v>
      </c>
      <c r="S149" s="309">
        <f>SUM(P149:R149)*100/F149</f>
        <v>38.46153846153846</v>
      </c>
      <c r="T149" s="405">
        <v>2</v>
      </c>
      <c r="U149" s="405"/>
      <c r="V149" s="405"/>
      <c r="W149" s="309">
        <f>SUM(T149:V149)*100/F149</f>
        <v>15.384615384615385</v>
      </c>
      <c r="X149" s="355">
        <f>((H149*1)+(I149*2)+(J149*3)+(L149*4)+(M149*5)+(N149*6)+(P149*7)+(Q149*8)+(R149*9)+(T149*10)+(U149*11)+(V149*12))/F149</f>
        <v>6.4615384615384617</v>
      </c>
      <c r="Y149" s="310">
        <f t="shared" si="70"/>
        <v>53.846153846153847</v>
      </c>
    </row>
    <row r="150" spans="1:25">
      <c r="A150" s="316"/>
      <c r="B150" s="347"/>
      <c r="C150" s="348"/>
      <c r="D150" s="314"/>
      <c r="E150" s="314"/>
      <c r="F150" s="302">
        <f t="shared" si="69"/>
        <v>0</v>
      </c>
      <c r="G150" s="347"/>
      <c r="H150" s="349"/>
      <c r="I150" s="349"/>
      <c r="J150" s="349"/>
      <c r="K150" s="317"/>
      <c r="L150" s="349"/>
      <c r="M150" s="349"/>
      <c r="N150" s="349"/>
      <c r="O150" s="317"/>
      <c r="P150" s="349"/>
      <c r="Q150" s="349"/>
      <c r="R150" s="349"/>
      <c r="S150" s="317"/>
      <c r="T150" s="349"/>
      <c r="U150" s="349"/>
      <c r="V150" s="349"/>
      <c r="W150" s="317"/>
      <c r="X150" s="319">
        <f>X149-X148</f>
        <v>0.16153846153846185</v>
      </c>
      <c r="Y150" s="319">
        <f>Y149-Y148</f>
        <v>13.846153846153847</v>
      </c>
    </row>
    <row r="151" spans="1:25">
      <c r="A151" s="316"/>
      <c r="B151" s="368" t="s">
        <v>111</v>
      </c>
      <c r="C151" s="307" t="s">
        <v>88</v>
      </c>
      <c r="D151" s="307">
        <v>7</v>
      </c>
      <c r="E151" s="307">
        <v>25</v>
      </c>
      <c r="F151" s="302">
        <f t="shared" si="69"/>
        <v>25</v>
      </c>
      <c r="G151" s="337" t="s">
        <v>26</v>
      </c>
      <c r="H151" s="346"/>
      <c r="I151" s="346">
        <v>1</v>
      </c>
      <c r="J151" s="346">
        <v>2</v>
      </c>
      <c r="K151" s="317">
        <f t="shared" si="67"/>
        <v>12</v>
      </c>
      <c r="L151" s="346">
        <v>7</v>
      </c>
      <c r="M151" s="346">
        <v>1</v>
      </c>
      <c r="N151" s="346">
        <v>5</v>
      </c>
      <c r="O151" s="317">
        <f>SUM(L151:N151)*100/F151</f>
        <v>52</v>
      </c>
      <c r="P151" s="346">
        <v>3</v>
      </c>
      <c r="Q151" s="346">
        <v>3</v>
      </c>
      <c r="R151" s="346">
        <v>2</v>
      </c>
      <c r="S151" s="317">
        <f>SUM(P151:R151)*100/F151</f>
        <v>32</v>
      </c>
      <c r="T151" s="346">
        <v>1</v>
      </c>
      <c r="U151" s="346"/>
      <c r="V151" s="346"/>
      <c r="W151" s="317">
        <f>SUM(T151:V151)*100/F151</f>
        <v>4</v>
      </c>
      <c r="X151" s="353">
        <f>((H151*1)+(I151*2)+(J151*3)+(L151*4)+(M151*5)+(N151*6)+(P151*7)+(Q151*8)+(R151*9)+(T151*10)+(U151*11)+(V151*12))/F151</f>
        <v>5.76</v>
      </c>
      <c r="Y151" s="354">
        <f t="shared" ref="Y151:Y159" si="71">S151+W151</f>
        <v>36</v>
      </c>
    </row>
    <row r="152" spans="1:25">
      <c r="A152" s="316"/>
      <c r="B152" s="347" t="s">
        <v>67</v>
      </c>
      <c r="C152" s="348" t="s">
        <v>19</v>
      </c>
      <c r="D152" s="314">
        <v>8</v>
      </c>
      <c r="E152" s="314">
        <v>25</v>
      </c>
      <c r="F152" s="302">
        <f t="shared" si="69"/>
        <v>25</v>
      </c>
      <c r="G152" s="347" t="s">
        <v>26</v>
      </c>
      <c r="H152" s="349">
        <v>1</v>
      </c>
      <c r="I152" s="349">
        <v>1</v>
      </c>
      <c r="J152" s="349">
        <v>1</v>
      </c>
      <c r="K152" s="317">
        <f t="shared" si="67"/>
        <v>12</v>
      </c>
      <c r="L152" s="349">
        <v>6</v>
      </c>
      <c r="M152" s="349">
        <v>3</v>
      </c>
      <c r="N152" s="349">
        <v>3</v>
      </c>
      <c r="O152" s="317">
        <f>SUM(L152:N152)*100/F152</f>
        <v>48</v>
      </c>
      <c r="P152" s="349">
        <v>5</v>
      </c>
      <c r="Q152" s="349">
        <v>2</v>
      </c>
      <c r="R152" s="349">
        <v>1</v>
      </c>
      <c r="S152" s="317">
        <f>SUM(P152:R152)*100/F152</f>
        <v>32</v>
      </c>
      <c r="T152" s="349">
        <v>2</v>
      </c>
      <c r="U152" s="349"/>
      <c r="V152" s="349"/>
      <c r="W152" s="317">
        <f>SUM(T152:V152)*100/F152</f>
        <v>8</v>
      </c>
      <c r="X152" s="353">
        <f>((H152*1)+(I152*2)+(J152*3)+(L152*4)+(M152*5)+(N152*6)+(P152*7)+(Q152*8)+(R152*9)+(T152*10)+(U152*11)+(V152*12))/F152</f>
        <v>5.72</v>
      </c>
      <c r="Y152" s="354">
        <f t="shared" si="71"/>
        <v>40</v>
      </c>
    </row>
    <row r="153" spans="1:25">
      <c r="A153" s="316"/>
      <c r="B153" s="347" t="s">
        <v>102</v>
      </c>
      <c r="C153" s="348" t="s">
        <v>100</v>
      </c>
      <c r="D153" s="314">
        <v>9</v>
      </c>
      <c r="E153" s="314">
        <v>24</v>
      </c>
      <c r="F153" s="302">
        <f t="shared" si="69"/>
        <v>24</v>
      </c>
      <c r="G153" s="347" t="s">
        <v>26</v>
      </c>
      <c r="H153" s="349">
        <v>1</v>
      </c>
      <c r="I153" s="349">
        <v>3</v>
      </c>
      <c r="J153" s="349">
        <v>2</v>
      </c>
      <c r="K153" s="317">
        <f t="shared" si="67"/>
        <v>25</v>
      </c>
      <c r="L153" s="349">
        <v>2</v>
      </c>
      <c r="M153" s="349">
        <v>4</v>
      </c>
      <c r="N153" s="349">
        <v>3</v>
      </c>
      <c r="O153" s="317">
        <f>SUM(L153:N153)*100/F153</f>
        <v>37.5</v>
      </c>
      <c r="P153" s="349">
        <v>5</v>
      </c>
      <c r="Q153" s="349">
        <v>3</v>
      </c>
      <c r="R153" s="349">
        <v>1</v>
      </c>
      <c r="S153" s="317">
        <f>SUM(P153:R153)*100/F153</f>
        <v>37.5</v>
      </c>
      <c r="T153" s="349"/>
      <c r="U153" s="349"/>
      <c r="V153" s="349"/>
      <c r="W153" s="317">
        <f>SUM(T153:V153)*100/F153</f>
        <v>0</v>
      </c>
      <c r="X153" s="353">
        <f>((H153*1)+(I153*2)+(J153*3)+(L153*4)+(M153*5)+(N153*6)+(P153*7)+(Q153*8)+(R153*9)+(T153*10)+(U153*11)+(V153*12))/F153</f>
        <v>5.291666666666667</v>
      </c>
      <c r="Y153" s="354">
        <f t="shared" si="71"/>
        <v>37.5</v>
      </c>
    </row>
    <row r="154" spans="1:25">
      <c r="A154" s="316"/>
      <c r="B154" s="356" t="s">
        <v>67</v>
      </c>
      <c r="C154" s="300" t="s">
        <v>137</v>
      </c>
      <c r="D154" s="300">
        <v>10</v>
      </c>
      <c r="E154" s="300">
        <v>16</v>
      </c>
      <c r="F154" s="302">
        <f t="shared" si="69"/>
        <v>16</v>
      </c>
      <c r="G154" s="356" t="s">
        <v>26</v>
      </c>
      <c r="H154" s="357">
        <v>2</v>
      </c>
      <c r="I154" s="357"/>
      <c r="J154" s="357">
        <v>1</v>
      </c>
      <c r="K154" s="303">
        <f t="shared" si="67"/>
        <v>18.75</v>
      </c>
      <c r="L154" s="357">
        <v>5</v>
      </c>
      <c r="M154" s="357">
        <v>1</v>
      </c>
      <c r="N154" s="357">
        <v>3</v>
      </c>
      <c r="O154" s="303">
        <f>SUM(L154:N154)*100/F154</f>
        <v>56.25</v>
      </c>
      <c r="P154" s="357">
        <v>2</v>
      </c>
      <c r="Q154" s="357"/>
      <c r="R154" s="357">
        <v>2</v>
      </c>
      <c r="S154" s="303">
        <f>SUM(P154:R154)*100/F154</f>
        <v>25</v>
      </c>
      <c r="T154" s="357"/>
      <c r="U154" s="357"/>
      <c r="V154" s="357"/>
      <c r="W154" s="303">
        <f>SUM(T154:V154)*100/F154</f>
        <v>0</v>
      </c>
      <c r="X154" s="358">
        <f>((H154*1)+(I154*2)+(J154*3)+(L154*4)+(M154*5)+(N154*6)+(P154*7)+(Q154*8)+(R154*9)+(T154*10)+(U154*11)+(V154*12))/F154</f>
        <v>5</v>
      </c>
      <c r="Y154" s="304">
        <f t="shared" ref="Y154:Y155" si="72">S154+W154</f>
        <v>25</v>
      </c>
    </row>
    <row r="155" spans="1:25">
      <c r="A155" s="316"/>
      <c r="B155" s="344" t="s">
        <v>141</v>
      </c>
      <c r="C155" s="307" t="s">
        <v>164</v>
      </c>
      <c r="D155" s="307">
        <v>11</v>
      </c>
      <c r="E155" s="307">
        <v>13</v>
      </c>
      <c r="F155" s="302">
        <f t="shared" si="69"/>
        <v>13</v>
      </c>
      <c r="G155" s="344" t="s">
        <v>26</v>
      </c>
      <c r="H155" s="405"/>
      <c r="I155" s="405"/>
      <c r="J155" s="405"/>
      <c r="K155" s="309">
        <f t="shared" si="67"/>
        <v>0</v>
      </c>
      <c r="L155" s="405">
        <v>1</v>
      </c>
      <c r="M155" s="405">
        <v>1</v>
      </c>
      <c r="N155" s="405">
        <v>2</v>
      </c>
      <c r="O155" s="309">
        <f>SUM(L155:N155)*100/F155</f>
        <v>30.76923076923077</v>
      </c>
      <c r="P155" s="405">
        <v>1</v>
      </c>
      <c r="Q155" s="405">
        <v>7</v>
      </c>
      <c r="R155" s="405">
        <v>1</v>
      </c>
      <c r="S155" s="309">
        <f>SUM(P155:R155)*100/F155</f>
        <v>69.230769230769226</v>
      </c>
      <c r="T155" s="405"/>
      <c r="U155" s="405"/>
      <c r="V155" s="405"/>
      <c r="W155" s="309">
        <f>SUM(T155:V155)*100/F155</f>
        <v>0</v>
      </c>
      <c r="X155" s="355">
        <f>((H155*1)+(I155*2)+(J155*3)+(L155*4)+(M155*5)+(N155*6)+(P155*7)+(Q155*8)+(R155*9)+(T155*10)+(U155*11)+(V155*12))/F155</f>
        <v>7.1538461538461542</v>
      </c>
      <c r="Y155" s="310">
        <f t="shared" si="72"/>
        <v>69.230769230769226</v>
      </c>
    </row>
    <row r="156" spans="1:25">
      <c r="A156" s="316"/>
      <c r="B156" s="347"/>
      <c r="C156" s="348"/>
      <c r="D156" s="314"/>
      <c r="E156" s="314"/>
      <c r="F156" s="302">
        <f t="shared" si="69"/>
        <v>0</v>
      </c>
      <c r="G156" s="347"/>
      <c r="H156" s="349"/>
      <c r="I156" s="349"/>
      <c r="J156" s="349"/>
      <c r="K156" s="317"/>
      <c r="L156" s="349"/>
      <c r="M156" s="349"/>
      <c r="N156" s="349"/>
      <c r="O156" s="317"/>
      <c r="P156" s="349"/>
      <c r="Q156" s="349"/>
      <c r="R156" s="349"/>
      <c r="S156" s="317"/>
      <c r="T156" s="349"/>
      <c r="U156" s="349"/>
      <c r="V156" s="349"/>
      <c r="W156" s="317"/>
      <c r="X156" s="319">
        <f>X155-X154</f>
        <v>2.1538461538461542</v>
      </c>
      <c r="Y156" s="319">
        <f>Y155-Y154</f>
        <v>44.230769230769226</v>
      </c>
    </row>
    <row r="157" spans="1:25">
      <c r="A157" s="316"/>
      <c r="B157" s="344" t="s">
        <v>67</v>
      </c>
      <c r="C157" s="307" t="s">
        <v>88</v>
      </c>
      <c r="D157" s="307">
        <v>8</v>
      </c>
      <c r="E157" s="307">
        <v>17</v>
      </c>
      <c r="F157" s="302">
        <f t="shared" si="69"/>
        <v>17</v>
      </c>
      <c r="G157" s="337" t="s">
        <v>26</v>
      </c>
      <c r="H157" s="346">
        <v>1</v>
      </c>
      <c r="I157" s="346"/>
      <c r="J157" s="346"/>
      <c r="K157" s="317">
        <f t="shared" si="67"/>
        <v>5.882352941176471</v>
      </c>
      <c r="L157" s="346">
        <v>5</v>
      </c>
      <c r="M157" s="346"/>
      <c r="N157" s="346">
        <v>2</v>
      </c>
      <c r="O157" s="317">
        <f>SUM(L157:N157)*100/F157</f>
        <v>41.176470588235297</v>
      </c>
      <c r="P157" s="346">
        <v>4</v>
      </c>
      <c r="Q157" s="346">
        <v>1</v>
      </c>
      <c r="R157" s="346">
        <v>3</v>
      </c>
      <c r="S157" s="317">
        <f>SUM(P157:R157)*100/F157</f>
        <v>47.058823529411768</v>
      </c>
      <c r="T157" s="346">
        <v>1</v>
      </c>
      <c r="U157" s="346"/>
      <c r="V157" s="346"/>
      <c r="W157" s="317">
        <f>SUM(T157:V157)*100/F157</f>
        <v>5.882352941176471</v>
      </c>
      <c r="X157" s="353">
        <f>((H157*1)+(I157*2)+(J157*3)+(L157*4)+(M157*5)+(N157*6)+(P157*7)+(Q157*8)+(R157*9)+(T157*10)+(U157*11)+(V157*12))/F157</f>
        <v>6.2352941176470589</v>
      </c>
      <c r="Y157" s="354">
        <f t="shared" si="71"/>
        <v>52.941176470588239</v>
      </c>
    </row>
    <row r="158" spans="1:25">
      <c r="A158" s="316"/>
      <c r="B158" s="347" t="s">
        <v>67</v>
      </c>
      <c r="C158" s="348" t="s">
        <v>19</v>
      </c>
      <c r="D158" s="314">
        <v>9</v>
      </c>
      <c r="E158" s="314">
        <v>17</v>
      </c>
      <c r="F158" s="302">
        <f t="shared" si="69"/>
        <v>17</v>
      </c>
      <c r="G158" s="347" t="s">
        <v>26</v>
      </c>
      <c r="H158" s="349"/>
      <c r="I158" s="349">
        <v>1</v>
      </c>
      <c r="J158" s="349">
        <v>1</v>
      </c>
      <c r="K158" s="317">
        <f t="shared" si="67"/>
        <v>11.764705882352942</v>
      </c>
      <c r="L158" s="349">
        <v>3</v>
      </c>
      <c r="M158" s="349">
        <v>1</v>
      </c>
      <c r="N158" s="349">
        <v>1</v>
      </c>
      <c r="O158" s="317">
        <f>SUM(L158:N158)*100/F158</f>
        <v>29.411764705882351</v>
      </c>
      <c r="P158" s="349">
        <v>6</v>
      </c>
      <c r="Q158" s="349">
        <v>1</v>
      </c>
      <c r="R158" s="349">
        <v>2</v>
      </c>
      <c r="S158" s="317">
        <f>SUM(P158:R158)*100/F158</f>
        <v>52.941176470588232</v>
      </c>
      <c r="T158" s="349">
        <v>1</v>
      </c>
      <c r="U158" s="349"/>
      <c r="V158" s="349"/>
      <c r="W158" s="317">
        <f>SUM(T158:V158)*100/F158</f>
        <v>5.882352941176471</v>
      </c>
      <c r="X158" s="353">
        <f>((H158*1)+(I158*2)+(J158*3)+(L158*4)+(M158*5)+(N158*6)+(P158*7)+(Q158*8)+(R158*9)+(T158*10)+(U158*11)+(V158*12))/F158</f>
        <v>6.2352941176470589</v>
      </c>
      <c r="Y158" s="354">
        <f t="shared" si="71"/>
        <v>58.823529411764703</v>
      </c>
    </row>
    <row r="159" spans="1:25">
      <c r="A159" s="316"/>
      <c r="B159" s="347" t="s">
        <v>67</v>
      </c>
      <c r="C159" s="348" t="s">
        <v>100</v>
      </c>
      <c r="D159" s="314">
        <v>10</v>
      </c>
      <c r="E159" s="314">
        <v>9</v>
      </c>
      <c r="F159" s="302">
        <f t="shared" si="69"/>
        <v>9</v>
      </c>
      <c r="G159" s="347" t="s">
        <v>26</v>
      </c>
      <c r="H159" s="349"/>
      <c r="I159" s="349"/>
      <c r="J159" s="349">
        <v>1</v>
      </c>
      <c r="K159" s="317">
        <f t="shared" si="67"/>
        <v>11.111111111111111</v>
      </c>
      <c r="L159" s="349">
        <v>1</v>
      </c>
      <c r="M159" s="349">
        <v>1</v>
      </c>
      <c r="N159" s="349">
        <v>1</v>
      </c>
      <c r="O159" s="317">
        <f>SUM(L159:N159)*100/F159</f>
        <v>33.333333333333336</v>
      </c>
      <c r="P159" s="349">
        <v>2</v>
      </c>
      <c r="Q159" s="349">
        <v>2</v>
      </c>
      <c r="R159" s="349"/>
      <c r="S159" s="317">
        <f>SUM(P159:R159)*100/F159</f>
        <v>44.444444444444443</v>
      </c>
      <c r="T159" s="349">
        <v>1</v>
      </c>
      <c r="U159" s="349"/>
      <c r="V159" s="349"/>
      <c r="W159" s="317">
        <f>SUM(T159:V159)*100/F159</f>
        <v>11.111111111111111</v>
      </c>
      <c r="X159" s="353">
        <f>((H159*1)+(I159*2)+(J159*3)+(L159*4)+(M159*5)+(N159*6)+(P159*7)+(Q159*8)+(R159*9)+(T159*10)+(U159*11)+(V159*12))/F159</f>
        <v>6.4444444444444446</v>
      </c>
      <c r="Y159" s="354">
        <f t="shared" si="71"/>
        <v>55.555555555555557</v>
      </c>
    </row>
    <row r="160" spans="1:25">
      <c r="A160" s="316"/>
      <c r="B160" s="356" t="s">
        <v>141</v>
      </c>
      <c r="C160" s="300" t="s">
        <v>137</v>
      </c>
      <c r="D160" s="300">
        <v>11</v>
      </c>
      <c r="E160" s="300">
        <v>8</v>
      </c>
      <c r="F160" s="302">
        <f t="shared" si="69"/>
        <v>8</v>
      </c>
      <c r="G160" s="356" t="s">
        <v>26</v>
      </c>
      <c r="H160" s="357"/>
      <c r="I160" s="357"/>
      <c r="J160" s="357"/>
      <c r="K160" s="303">
        <f t="shared" si="67"/>
        <v>0</v>
      </c>
      <c r="L160" s="357"/>
      <c r="M160" s="357">
        <v>1</v>
      </c>
      <c r="N160" s="357">
        <v>4</v>
      </c>
      <c r="O160" s="303">
        <f>SUM(L160:N160)*100/F160</f>
        <v>62.5</v>
      </c>
      <c r="P160" s="357">
        <v>3</v>
      </c>
      <c r="Q160" s="357"/>
      <c r="R160" s="357"/>
      <c r="S160" s="303">
        <f>SUM(P160:R160)*100/F160</f>
        <v>37.5</v>
      </c>
      <c r="T160" s="357"/>
      <c r="U160" s="357"/>
      <c r="V160" s="357"/>
      <c r="W160" s="303">
        <f>SUM(T160:V160)*100/F160</f>
        <v>0</v>
      </c>
      <c r="X160" s="358">
        <f>((H160*1)+(I160*2)+(J160*3)+(L160*4)+(M160*5)+(N160*6)+(P160*7)+(Q160*8)+(R160*9)+(T160*10)+(U160*11)+(V160*12))/F160</f>
        <v>6.25</v>
      </c>
      <c r="Y160" s="304">
        <f t="shared" ref="Y160" si="73">S160+W160</f>
        <v>37.5</v>
      </c>
    </row>
    <row r="161" spans="1:25">
      <c r="A161" s="316"/>
      <c r="B161" s="359"/>
      <c r="C161" s="316"/>
      <c r="D161" s="316"/>
      <c r="E161" s="316"/>
      <c r="F161" s="391"/>
      <c r="G161" s="359"/>
      <c r="H161" s="349"/>
      <c r="I161" s="349"/>
      <c r="J161" s="349"/>
      <c r="K161" s="317"/>
      <c r="L161" s="349"/>
      <c r="M161" s="349"/>
      <c r="N161" s="349"/>
      <c r="O161" s="317"/>
      <c r="P161" s="349"/>
      <c r="Q161" s="349"/>
      <c r="R161" s="349"/>
      <c r="S161" s="317"/>
      <c r="T161" s="349"/>
      <c r="U161" s="349"/>
      <c r="V161" s="349"/>
      <c r="W161" s="317"/>
      <c r="X161" s="319">
        <f>X160-X159</f>
        <v>-0.19444444444444464</v>
      </c>
      <c r="Y161" s="319">
        <f>Y160-Y159</f>
        <v>-18.055555555555557</v>
      </c>
    </row>
    <row r="162" spans="1:25">
      <c r="A162" s="316"/>
      <c r="B162" s="356"/>
      <c r="C162" s="300" t="s">
        <v>137</v>
      </c>
      <c r="D162" s="300"/>
      <c r="E162" s="300"/>
      <c r="F162" s="299"/>
      <c r="G162" s="356" t="s">
        <v>26</v>
      </c>
      <c r="H162" s="357"/>
      <c r="I162" s="357"/>
      <c r="J162" s="357"/>
      <c r="K162" s="303"/>
      <c r="L162" s="357"/>
      <c r="M162" s="357"/>
      <c r="N162" s="357"/>
      <c r="O162" s="303"/>
      <c r="P162" s="357"/>
      <c r="Q162" s="357"/>
      <c r="R162" s="357"/>
      <c r="S162" s="303"/>
      <c r="T162" s="357"/>
      <c r="U162" s="357"/>
      <c r="V162" s="357"/>
      <c r="W162" s="303"/>
      <c r="X162" s="358">
        <f>AVERAGE(X139,X143,X148,X154,X160)</f>
        <v>5.8456521739130434</v>
      </c>
      <c r="Y162" s="358">
        <f>AVERAGE(Y139,Y143,Y148,Y154,Y160)</f>
        <v>34.195652173913047</v>
      </c>
    </row>
    <row r="163" spans="1:25">
      <c r="A163" s="316"/>
      <c r="B163" s="347"/>
      <c r="C163" s="307" t="s">
        <v>164</v>
      </c>
      <c r="D163" s="314"/>
      <c r="E163" s="314"/>
      <c r="F163" s="313"/>
      <c r="G163" s="337" t="s">
        <v>26</v>
      </c>
      <c r="H163" s="349"/>
      <c r="I163" s="349"/>
      <c r="J163" s="349"/>
      <c r="K163" s="317"/>
      <c r="L163" s="349"/>
      <c r="M163" s="349"/>
      <c r="N163" s="349"/>
      <c r="O163" s="317"/>
      <c r="P163" s="349"/>
      <c r="Q163" s="349"/>
      <c r="R163" s="349"/>
      <c r="S163" s="317"/>
      <c r="T163" s="349"/>
      <c r="U163" s="349"/>
      <c r="V163" s="349"/>
      <c r="W163" s="317"/>
      <c r="X163" s="355">
        <f>AVERAGE(X155,X149,X144,X140,X138)</f>
        <v>6.3202818920210229</v>
      </c>
      <c r="Y163" s="355">
        <f>AVERAGE(Y155,Y149,Y144,Y140,Y138)</f>
        <v>48.383500557413598</v>
      </c>
    </row>
    <row r="164" spans="1:25">
      <c r="A164" s="316"/>
      <c r="B164" s="347"/>
      <c r="C164" s="348"/>
      <c r="D164" s="314"/>
      <c r="E164" s="314"/>
      <c r="F164" s="313"/>
      <c r="G164" s="347"/>
      <c r="H164" s="349"/>
      <c r="I164" s="349"/>
      <c r="J164" s="349"/>
      <c r="K164" s="317"/>
      <c r="L164" s="349"/>
      <c r="M164" s="349"/>
      <c r="N164" s="349"/>
      <c r="O164" s="317"/>
      <c r="P164" s="349"/>
      <c r="Q164" s="349"/>
      <c r="R164" s="349"/>
      <c r="S164" s="317"/>
      <c r="T164" s="349"/>
      <c r="U164" s="349"/>
      <c r="V164" s="349"/>
      <c r="W164" s="317"/>
      <c r="X164" s="319">
        <f>X163-X162</f>
        <v>0.47462971810797949</v>
      </c>
      <c r="Y164" s="319">
        <f>Y163-Y162</f>
        <v>14.187848383500551</v>
      </c>
    </row>
    <row r="165" spans="1:25">
      <c r="A165" s="316"/>
      <c r="B165" s="369" t="s">
        <v>67</v>
      </c>
      <c r="C165" s="370" t="s">
        <v>137</v>
      </c>
      <c r="D165" s="370">
        <v>11</v>
      </c>
      <c r="E165" s="370">
        <v>8</v>
      </c>
      <c r="F165" s="302">
        <f t="shared" ref="F165:F170" si="74">H165+I165+J165+L165+M165+N165+P165+Q165+R165+T165+U165+V165</f>
        <v>8</v>
      </c>
      <c r="G165" s="369" t="s">
        <v>89</v>
      </c>
      <c r="H165" s="371"/>
      <c r="I165" s="371"/>
      <c r="J165" s="371"/>
      <c r="K165" s="372">
        <f t="shared" si="67"/>
        <v>0</v>
      </c>
      <c r="L165" s="371">
        <v>1</v>
      </c>
      <c r="M165" s="371"/>
      <c r="N165" s="371">
        <v>1</v>
      </c>
      <c r="O165" s="372">
        <f>SUM(L165:N165)*100/F165</f>
        <v>25</v>
      </c>
      <c r="P165" s="371">
        <v>1</v>
      </c>
      <c r="Q165" s="371">
        <v>1</v>
      </c>
      <c r="R165" s="371">
        <v>2</v>
      </c>
      <c r="S165" s="372">
        <f>SUM(P165:R165)*100/F165</f>
        <v>50</v>
      </c>
      <c r="T165" s="371">
        <v>2</v>
      </c>
      <c r="U165" s="371"/>
      <c r="V165" s="371"/>
      <c r="W165" s="372">
        <f>SUM(T165:V165)*100/F165</f>
        <v>25</v>
      </c>
      <c r="X165" s="373">
        <f>((H165*1)+(I165*2)+(J165*3)+(L165*4)+(M165*5)+(N165*6)+(P165*7)+(Q165*8)+(R165*9)+(T165*10)+(U165*11)+(V165*12))/F165</f>
        <v>7.875</v>
      </c>
      <c r="Y165" s="374">
        <f t="shared" ref="Y165:Y166" si="75">S165+W165</f>
        <v>75</v>
      </c>
    </row>
    <row r="166" spans="1:25">
      <c r="A166" s="316"/>
      <c r="B166" s="344" t="s">
        <v>140</v>
      </c>
      <c r="C166" s="307" t="s">
        <v>164</v>
      </c>
      <c r="D166" s="307">
        <v>11</v>
      </c>
      <c r="E166" s="307">
        <v>13</v>
      </c>
      <c r="F166" s="302">
        <f t="shared" si="74"/>
        <v>13</v>
      </c>
      <c r="G166" s="344" t="s">
        <v>89</v>
      </c>
      <c r="H166" s="405"/>
      <c r="I166" s="405"/>
      <c r="J166" s="405"/>
      <c r="K166" s="309">
        <f t="shared" si="67"/>
        <v>0</v>
      </c>
      <c r="L166" s="405">
        <v>1</v>
      </c>
      <c r="M166" s="405"/>
      <c r="N166" s="405">
        <v>3</v>
      </c>
      <c r="O166" s="309">
        <f>SUM(L166:N166)*100/F166</f>
        <v>30.76923076923077</v>
      </c>
      <c r="P166" s="405">
        <v>1</v>
      </c>
      <c r="Q166" s="405">
        <v>6</v>
      </c>
      <c r="R166" s="405">
        <v>2</v>
      </c>
      <c r="S166" s="309">
        <f>SUM(P166:R166)*100/F166</f>
        <v>69.230769230769226</v>
      </c>
      <c r="T166" s="405"/>
      <c r="U166" s="405"/>
      <c r="V166" s="405"/>
      <c r="W166" s="309">
        <f>SUM(T166:V166)*100/F166</f>
        <v>0</v>
      </c>
      <c r="X166" s="355">
        <f>((H166*1)+(I166*2)+(J166*3)+(L166*4)+(M166*5)+(N166*6)+(P166*7)+(Q166*8)+(R166*9)+(T166*10)+(U166*11)+(V166*12))/F166</f>
        <v>7.3076923076923075</v>
      </c>
      <c r="Y166" s="310">
        <f t="shared" si="75"/>
        <v>69.230769230769226</v>
      </c>
    </row>
    <row r="167" spans="1:25">
      <c r="A167" s="316"/>
      <c r="B167" s="359"/>
      <c r="C167" s="348"/>
      <c r="D167" s="314"/>
      <c r="E167" s="314"/>
      <c r="F167" s="302">
        <f t="shared" si="74"/>
        <v>0</v>
      </c>
      <c r="G167" s="347"/>
      <c r="H167" s="349"/>
      <c r="I167" s="349"/>
      <c r="J167" s="349"/>
      <c r="K167" s="317"/>
      <c r="L167" s="349"/>
      <c r="M167" s="349"/>
      <c r="N167" s="349"/>
      <c r="O167" s="317"/>
      <c r="P167" s="349"/>
      <c r="Q167" s="349"/>
      <c r="R167" s="349"/>
      <c r="S167" s="317"/>
      <c r="T167" s="349"/>
      <c r="U167" s="349"/>
      <c r="V167" s="349"/>
      <c r="W167" s="317"/>
      <c r="X167" s="319">
        <f>X166-X165</f>
        <v>-0.56730769230769251</v>
      </c>
      <c r="Y167" s="319">
        <f>Y166-Y165</f>
        <v>-5.7692307692307736</v>
      </c>
    </row>
    <row r="168" spans="1:25">
      <c r="A168" s="316"/>
      <c r="B168" s="344" t="s">
        <v>103</v>
      </c>
      <c r="C168" s="307" t="s">
        <v>164</v>
      </c>
      <c r="D168" s="307">
        <v>7</v>
      </c>
      <c r="E168" s="307">
        <v>13</v>
      </c>
      <c r="F168" s="302">
        <f t="shared" si="74"/>
        <v>13</v>
      </c>
      <c r="G168" s="344" t="s">
        <v>27</v>
      </c>
      <c r="H168" s="405"/>
      <c r="I168" s="405"/>
      <c r="J168" s="405">
        <v>1</v>
      </c>
      <c r="K168" s="309">
        <f t="shared" si="67"/>
        <v>7.6923076923076925</v>
      </c>
      <c r="L168" s="405"/>
      <c r="M168" s="405">
        <v>3</v>
      </c>
      <c r="N168" s="405">
        <v>4</v>
      </c>
      <c r="O168" s="309">
        <f>SUM(L168:N168)*100/F168</f>
        <v>53.846153846153847</v>
      </c>
      <c r="P168" s="405">
        <v>2</v>
      </c>
      <c r="Q168" s="405">
        <v>1</v>
      </c>
      <c r="R168" s="405">
        <v>1</v>
      </c>
      <c r="S168" s="309">
        <f>SUM(P168:R168)*100/F168</f>
        <v>30.76923076923077</v>
      </c>
      <c r="T168" s="405">
        <v>1</v>
      </c>
      <c r="U168" s="405"/>
      <c r="V168" s="405"/>
      <c r="W168" s="309">
        <f>SUM(T168:V168)*100/F168</f>
        <v>7.6923076923076925</v>
      </c>
      <c r="X168" s="355">
        <f>((H168*1)+(I168*2)+(J168*3)+(L168*4)+(M168*5)+(N168*6)+(P168*7)+(Q168*8)+(R168*9)+(T168*10)+(U168*11)+(V168*12))/F168</f>
        <v>6.384615384615385</v>
      </c>
      <c r="Y168" s="310">
        <f t="shared" ref="Y168" si="76">S168+W168</f>
        <v>38.46153846153846</v>
      </c>
    </row>
    <row r="169" spans="1:25">
      <c r="A169" s="316"/>
      <c r="B169" s="369" t="s">
        <v>73</v>
      </c>
      <c r="C169" s="370" t="s">
        <v>137</v>
      </c>
      <c r="D169" s="370">
        <v>7</v>
      </c>
      <c r="E169" s="370">
        <v>23</v>
      </c>
      <c r="F169" s="302">
        <f t="shared" si="74"/>
        <v>23</v>
      </c>
      <c r="G169" s="369" t="s">
        <v>27</v>
      </c>
      <c r="H169" s="371"/>
      <c r="I169" s="371">
        <v>2</v>
      </c>
      <c r="J169" s="371">
        <v>2</v>
      </c>
      <c r="K169" s="372">
        <f t="shared" si="67"/>
        <v>17.391304347826086</v>
      </c>
      <c r="L169" s="371"/>
      <c r="M169" s="371">
        <v>4</v>
      </c>
      <c r="N169" s="371">
        <v>4</v>
      </c>
      <c r="O169" s="372">
        <f>SUM(L169:N169)*100/F169</f>
        <v>34.782608695652172</v>
      </c>
      <c r="P169" s="371">
        <v>3</v>
      </c>
      <c r="Q169" s="371">
        <v>3</v>
      </c>
      <c r="R169" s="371"/>
      <c r="S169" s="372">
        <f>SUM(P169:R169)*100/F169</f>
        <v>26.086956521739129</v>
      </c>
      <c r="T169" s="371">
        <v>5</v>
      </c>
      <c r="U169" s="371"/>
      <c r="V169" s="371"/>
      <c r="W169" s="372">
        <f>SUM(T169:V169)*100/F169</f>
        <v>21.739130434782609</v>
      </c>
      <c r="X169" s="373">
        <f>((H169*1)+(I169*2)+(J169*3)+(L169*4)+(M169*5)+(N169*6)+(P169*7)+(Q169*8)+(R169*9)+(T169*10)+(U169*11)+(V169*12))/F169</f>
        <v>6.4782608695652177</v>
      </c>
      <c r="Y169" s="374">
        <f t="shared" ref="Y169:Y170" si="77">S169+W169</f>
        <v>47.826086956521735</v>
      </c>
    </row>
    <row r="170" spans="1:25">
      <c r="A170" s="316"/>
      <c r="B170" s="344" t="s">
        <v>73</v>
      </c>
      <c r="C170" s="307" t="s">
        <v>164</v>
      </c>
      <c r="D170" s="307">
        <v>8</v>
      </c>
      <c r="E170" s="307">
        <v>23</v>
      </c>
      <c r="F170" s="302">
        <f t="shared" si="74"/>
        <v>23</v>
      </c>
      <c r="G170" s="344" t="s">
        <v>27</v>
      </c>
      <c r="H170" s="405"/>
      <c r="I170" s="405">
        <v>2</v>
      </c>
      <c r="J170" s="405">
        <v>5</v>
      </c>
      <c r="K170" s="309">
        <f t="shared" si="67"/>
        <v>30.434782608695652</v>
      </c>
      <c r="L170" s="405">
        <v>3</v>
      </c>
      <c r="M170" s="405"/>
      <c r="N170" s="405">
        <v>4</v>
      </c>
      <c r="O170" s="309">
        <f>SUM(L170:N170)*100/F170</f>
        <v>30.434782608695652</v>
      </c>
      <c r="P170" s="405">
        <v>2</v>
      </c>
      <c r="Q170" s="405"/>
      <c r="R170" s="405">
        <v>1</v>
      </c>
      <c r="S170" s="309">
        <f>SUM(P170:R170)*100/F170</f>
        <v>13.043478260869565</v>
      </c>
      <c r="T170" s="405">
        <v>5</v>
      </c>
      <c r="U170" s="405">
        <v>1</v>
      </c>
      <c r="V170" s="405"/>
      <c r="W170" s="309">
        <f>SUM(T170:V170)*100/F170</f>
        <v>26.086956521739129</v>
      </c>
      <c r="X170" s="355">
        <f>((H170*1)+(I170*2)+(J170*3)+(L170*4)+(M170*5)+(N170*6)+(P170*7)+(Q170*8)+(R170*9)+(T170*10)+(U170*11)+(V170*12))/F170</f>
        <v>6.0434782608695654</v>
      </c>
      <c r="Y170" s="310">
        <f t="shared" si="77"/>
        <v>39.130434782608695</v>
      </c>
    </row>
    <row r="171" spans="1:25">
      <c r="A171" s="316"/>
      <c r="B171" s="359"/>
      <c r="C171" s="316"/>
      <c r="D171" s="316"/>
      <c r="E171" s="316"/>
      <c r="F171" s="391"/>
      <c r="G171" s="359"/>
      <c r="H171" s="349"/>
      <c r="I171" s="349"/>
      <c r="J171" s="349"/>
      <c r="K171" s="317"/>
      <c r="L171" s="349"/>
      <c r="M171" s="349"/>
      <c r="N171" s="349"/>
      <c r="O171" s="317"/>
      <c r="P171" s="349"/>
      <c r="Q171" s="349"/>
      <c r="R171" s="349"/>
      <c r="S171" s="317"/>
      <c r="T171" s="349"/>
      <c r="U171" s="349"/>
      <c r="V171" s="349"/>
      <c r="W171" s="317"/>
      <c r="X171" s="319">
        <f>X170-X169</f>
        <v>-0.43478260869565233</v>
      </c>
      <c r="Y171" s="319">
        <f>Y170-Y169</f>
        <v>-8.6956521739130395</v>
      </c>
    </row>
    <row r="172" spans="1:25">
      <c r="A172" s="316"/>
      <c r="B172" s="359" t="s">
        <v>103</v>
      </c>
      <c r="C172" s="348" t="s">
        <v>100</v>
      </c>
      <c r="D172" s="314">
        <v>7</v>
      </c>
      <c r="E172" s="314">
        <v>20</v>
      </c>
      <c r="F172" s="302">
        <f>H172+I172+J172+L172+M172+N172+P172+Q172+R172+T172+U172+V172</f>
        <v>20</v>
      </c>
      <c r="G172" s="347" t="s">
        <v>27</v>
      </c>
      <c r="H172" s="349"/>
      <c r="I172" s="349"/>
      <c r="J172" s="349">
        <v>2</v>
      </c>
      <c r="K172" s="317">
        <f t="shared" si="67"/>
        <v>10</v>
      </c>
      <c r="L172" s="349">
        <v>2</v>
      </c>
      <c r="M172" s="349">
        <v>2</v>
      </c>
      <c r="N172" s="349">
        <v>5</v>
      </c>
      <c r="O172" s="317">
        <f>SUM(L172:N172)*100/F172</f>
        <v>45</v>
      </c>
      <c r="P172" s="349">
        <v>3</v>
      </c>
      <c r="Q172" s="349">
        <v>1</v>
      </c>
      <c r="R172" s="349">
        <v>2</v>
      </c>
      <c r="S172" s="317">
        <f>SUM(P172:R172)*100/F172</f>
        <v>30</v>
      </c>
      <c r="T172" s="349">
        <v>3</v>
      </c>
      <c r="U172" s="349"/>
      <c r="V172" s="349"/>
      <c r="W172" s="317">
        <f>SUM(T172:V172)*100/F172</f>
        <v>15</v>
      </c>
      <c r="X172" s="353">
        <f>((H172*1)+(I172*2)+(J172*3)+(L172*4)+(M172*5)+(N172*6)+(P172*7)+(Q172*8)+(R172*9)+(T172*10)+(U172*11)+(V172*12))/F172</f>
        <v>6.55</v>
      </c>
      <c r="Y172" s="354">
        <f t="shared" ref="Y172:Y174" si="78">S172+W172</f>
        <v>45</v>
      </c>
    </row>
    <row r="173" spans="1:25" s="68" customFormat="1">
      <c r="A173" s="316"/>
      <c r="B173" s="369" t="s">
        <v>73</v>
      </c>
      <c r="C173" s="370" t="s">
        <v>137</v>
      </c>
      <c r="D173" s="370">
        <v>8</v>
      </c>
      <c r="E173" s="370">
        <v>20</v>
      </c>
      <c r="F173" s="302">
        <f>H173+I173+J173+L173+M173+N173+P173+Q173+R173+T173+U173+V173</f>
        <v>20</v>
      </c>
      <c r="G173" s="369" t="s">
        <v>27</v>
      </c>
      <c r="H173" s="371"/>
      <c r="I173" s="371">
        <v>1</v>
      </c>
      <c r="J173" s="371">
        <v>9</v>
      </c>
      <c r="K173" s="372">
        <f t="shared" si="67"/>
        <v>50</v>
      </c>
      <c r="L173" s="371"/>
      <c r="M173" s="371">
        <v>2</v>
      </c>
      <c r="N173" s="371">
        <v>4</v>
      </c>
      <c r="O173" s="372">
        <f>SUM(L173:N173)*100/F173</f>
        <v>30</v>
      </c>
      <c r="P173" s="371">
        <v>1</v>
      </c>
      <c r="Q173" s="371">
        <v>2</v>
      </c>
      <c r="R173" s="371">
        <v>1</v>
      </c>
      <c r="S173" s="372">
        <f>SUM(P173:R173)*100/F173</f>
        <v>20</v>
      </c>
      <c r="T173" s="371"/>
      <c r="U173" s="371"/>
      <c r="V173" s="371"/>
      <c r="W173" s="372">
        <f>SUM(T173:V173)*100/F173</f>
        <v>0</v>
      </c>
      <c r="X173" s="373">
        <f>((H173*1)+(I173*2)+(J173*3)+(L173*4)+(M173*5)+(N173*6)+(P173*7)+(Q173*8)+(R173*9)+(T173*10)+(U173*11)+(V173*12))/F173</f>
        <v>4.75</v>
      </c>
      <c r="Y173" s="374">
        <f t="shared" si="78"/>
        <v>20</v>
      </c>
    </row>
    <row r="174" spans="1:25" s="68" customFormat="1">
      <c r="A174" s="316"/>
      <c r="B174" s="344" t="s">
        <v>73</v>
      </c>
      <c r="C174" s="307" t="s">
        <v>164</v>
      </c>
      <c r="D174" s="307">
        <v>9</v>
      </c>
      <c r="E174" s="307">
        <v>21</v>
      </c>
      <c r="F174" s="302">
        <f>H174+I174+J174+L174+M174+N174+P174+Q174+R174+T174+U174+V174</f>
        <v>21</v>
      </c>
      <c r="G174" s="344" t="s">
        <v>27</v>
      </c>
      <c r="H174" s="405">
        <v>1</v>
      </c>
      <c r="I174" s="405">
        <v>1</v>
      </c>
      <c r="J174" s="405">
        <v>3</v>
      </c>
      <c r="K174" s="309">
        <f t="shared" si="67"/>
        <v>23.80952380952381</v>
      </c>
      <c r="L174" s="405">
        <v>5</v>
      </c>
      <c r="M174" s="405">
        <v>3</v>
      </c>
      <c r="N174" s="405">
        <v>2</v>
      </c>
      <c r="O174" s="309">
        <f>SUM(L174:N174)*100/F174</f>
        <v>47.61904761904762</v>
      </c>
      <c r="P174" s="405">
        <v>2</v>
      </c>
      <c r="Q174" s="405">
        <v>1</v>
      </c>
      <c r="R174" s="405"/>
      <c r="S174" s="309">
        <f>SUM(P174:R174)*100/F174</f>
        <v>14.285714285714286</v>
      </c>
      <c r="T174" s="405">
        <v>2</v>
      </c>
      <c r="U174" s="405">
        <v>1</v>
      </c>
      <c r="V174" s="405"/>
      <c r="W174" s="309">
        <f>SUM(T174:V174)*100/F174</f>
        <v>14.285714285714286</v>
      </c>
      <c r="X174" s="355">
        <f>((H174*1)+(I174*2)+(J174*3)+(L174*4)+(M174*5)+(N174*6)+(P174*7)+(Q174*8)+(R174*9)+(T174*10)+(U174*11)+(V174*12))/F174</f>
        <v>5.333333333333333</v>
      </c>
      <c r="Y174" s="310">
        <f t="shared" si="78"/>
        <v>28.571428571428573</v>
      </c>
    </row>
    <row r="175" spans="1:25">
      <c r="A175" s="316"/>
      <c r="B175" s="347"/>
      <c r="C175" s="348"/>
      <c r="D175" s="316"/>
      <c r="E175" s="295"/>
      <c r="F175" s="391"/>
      <c r="G175" s="364"/>
      <c r="H175" s="360"/>
      <c r="I175" s="360"/>
      <c r="J175" s="360"/>
      <c r="K175" s="317"/>
      <c r="L175" s="360"/>
      <c r="M175" s="360"/>
      <c r="N175" s="360"/>
      <c r="O175" s="317"/>
      <c r="P175" s="360"/>
      <c r="Q175" s="360"/>
      <c r="R175" s="360"/>
      <c r="S175" s="317"/>
      <c r="T175" s="360"/>
      <c r="U175" s="360"/>
      <c r="V175" s="360"/>
      <c r="W175" s="317"/>
      <c r="X175" s="319">
        <f>X174-X173</f>
        <v>0.58333333333333304</v>
      </c>
      <c r="Y175" s="319">
        <f>Y174-Y173</f>
        <v>8.571428571428573</v>
      </c>
    </row>
    <row r="176" spans="1:25">
      <c r="A176" s="316"/>
      <c r="B176" s="347" t="s">
        <v>69</v>
      </c>
      <c r="C176" s="348" t="s">
        <v>19</v>
      </c>
      <c r="D176" s="314">
        <v>7</v>
      </c>
      <c r="E176" s="314">
        <v>21</v>
      </c>
      <c r="F176" s="302">
        <f>H176+I176+J176+L176+M176+N176+P176+Q176+R176+T176+U176+V176</f>
        <v>21</v>
      </c>
      <c r="G176" s="347" t="s">
        <v>27</v>
      </c>
      <c r="H176" s="349"/>
      <c r="I176" s="349"/>
      <c r="J176" s="349">
        <v>1</v>
      </c>
      <c r="K176" s="317">
        <f t="shared" si="67"/>
        <v>4.7619047619047619</v>
      </c>
      <c r="L176" s="349"/>
      <c r="M176" s="349">
        <v>3</v>
      </c>
      <c r="N176" s="349">
        <v>5</v>
      </c>
      <c r="O176" s="317">
        <f>SUM(L176:N176)*100/F176</f>
        <v>38.095238095238095</v>
      </c>
      <c r="P176" s="349">
        <v>1</v>
      </c>
      <c r="Q176" s="349">
        <v>4</v>
      </c>
      <c r="R176" s="349">
        <v>2</v>
      </c>
      <c r="S176" s="317">
        <f>SUM(P176:R176)*100/F176</f>
        <v>33.333333333333336</v>
      </c>
      <c r="T176" s="349">
        <v>3</v>
      </c>
      <c r="U176" s="349">
        <v>2</v>
      </c>
      <c r="V176" s="349"/>
      <c r="W176" s="317">
        <f>SUM(T176:V176)*100/F176</f>
        <v>23.80952380952381</v>
      </c>
      <c r="X176" s="353">
        <f>((H176*1)+(I176*2)+(J176*3)+(L176*4)+(M176*5)+(N176*6)+(P176*7)+(Q176*8)+(R176*9)+(T176*10)+(U176*11)+(V176*12))/F176</f>
        <v>7.4761904761904763</v>
      </c>
      <c r="Y176" s="354">
        <f t="shared" ref="Y176:Y179" si="79">S176+W176</f>
        <v>57.142857142857146</v>
      </c>
    </row>
    <row r="177" spans="1:25">
      <c r="A177" s="316"/>
      <c r="B177" s="347" t="s">
        <v>73</v>
      </c>
      <c r="C177" s="348" t="s">
        <v>100</v>
      </c>
      <c r="D177" s="314">
        <v>8</v>
      </c>
      <c r="E177" s="314">
        <v>20</v>
      </c>
      <c r="F177" s="302">
        <f>H177+I177+J177+L177+M177+N177+P177+Q177+R177+T177+U177+V177</f>
        <v>20</v>
      </c>
      <c r="G177" s="347" t="s">
        <v>27</v>
      </c>
      <c r="H177" s="349"/>
      <c r="I177" s="349"/>
      <c r="J177" s="349">
        <v>2</v>
      </c>
      <c r="K177" s="317">
        <f t="shared" si="67"/>
        <v>10</v>
      </c>
      <c r="L177" s="349">
        <v>7</v>
      </c>
      <c r="M177" s="349">
        <v>1</v>
      </c>
      <c r="N177" s="349">
        <v>2</v>
      </c>
      <c r="O177" s="317">
        <f>SUM(L177:N177)*100/F177</f>
        <v>50</v>
      </c>
      <c r="P177" s="349">
        <v>1</v>
      </c>
      <c r="Q177" s="349">
        <v>1</v>
      </c>
      <c r="R177" s="349">
        <v>4</v>
      </c>
      <c r="S177" s="317">
        <f>SUM(P177:R177)*100/F177</f>
        <v>30</v>
      </c>
      <c r="T177" s="349">
        <v>2</v>
      </c>
      <c r="U177" s="349"/>
      <c r="V177" s="349"/>
      <c r="W177" s="317">
        <f>SUM(T177:V177)*100/F177</f>
        <v>10</v>
      </c>
      <c r="X177" s="353">
        <f>((H177*1)+(I177*2)+(J177*3)+(L177*4)+(M177*5)+(N177*6)+(P177*7)+(Q177*8)+(R177*9)+(T177*10)+(U177*11)+(V177*12))/F177</f>
        <v>6.1</v>
      </c>
      <c r="Y177" s="354">
        <f t="shared" si="79"/>
        <v>40</v>
      </c>
    </row>
    <row r="178" spans="1:25">
      <c r="A178" s="316"/>
      <c r="B178" s="369" t="s">
        <v>73</v>
      </c>
      <c r="C178" s="370" t="s">
        <v>137</v>
      </c>
      <c r="D178" s="370">
        <v>9</v>
      </c>
      <c r="E178" s="370">
        <v>20</v>
      </c>
      <c r="F178" s="302">
        <f>H178+I178+J178+L178+M178+N178+P178+Q178+R178+T178+U178+V178</f>
        <v>20</v>
      </c>
      <c r="G178" s="369" t="s">
        <v>27</v>
      </c>
      <c r="H178" s="371"/>
      <c r="I178" s="371">
        <v>1</v>
      </c>
      <c r="J178" s="371">
        <v>5</v>
      </c>
      <c r="K178" s="372">
        <f t="shared" si="67"/>
        <v>30</v>
      </c>
      <c r="L178" s="371">
        <v>4</v>
      </c>
      <c r="M178" s="371">
        <v>2</v>
      </c>
      <c r="N178" s="371">
        <v>2</v>
      </c>
      <c r="O178" s="372">
        <f>SUM(L178:N178)*100/F178</f>
        <v>40</v>
      </c>
      <c r="P178" s="371">
        <v>2</v>
      </c>
      <c r="Q178" s="371">
        <v>3</v>
      </c>
      <c r="R178" s="371"/>
      <c r="S178" s="372">
        <f>SUM(P178:R178)*100/F178</f>
        <v>25</v>
      </c>
      <c r="T178" s="371">
        <v>1</v>
      </c>
      <c r="U178" s="371"/>
      <c r="V178" s="371"/>
      <c r="W178" s="372">
        <f>SUM(T178:V178)*100/F178</f>
        <v>5</v>
      </c>
      <c r="X178" s="373">
        <f>((H178*1)+(I178*2)+(J178*3)+(L178*4)+(M178*5)+(N178*6)+(P178*7)+(Q178*8)+(R178*9)+(T178*10)+(U178*11)+(V178*12))/F178</f>
        <v>5.15</v>
      </c>
      <c r="Y178" s="374">
        <f t="shared" si="79"/>
        <v>30</v>
      </c>
    </row>
    <row r="179" spans="1:25">
      <c r="A179" s="316"/>
      <c r="B179" s="344" t="s">
        <v>73</v>
      </c>
      <c r="C179" s="307" t="s">
        <v>164</v>
      </c>
      <c r="D179" s="307">
        <v>10</v>
      </c>
      <c r="E179" s="307">
        <v>13</v>
      </c>
      <c r="F179" s="302">
        <f>H179+I179+J179+L179+M179+N179+P179+Q179+R179+T179+U179+V179</f>
        <v>13</v>
      </c>
      <c r="G179" s="344" t="s">
        <v>27</v>
      </c>
      <c r="H179" s="405"/>
      <c r="I179" s="405"/>
      <c r="J179" s="405">
        <v>1</v>
      </c>
      <c r="K179" s="309">
        <f t="shared" si="67"/>
        <v>7.6923076923076925</v>
      </c>
      <c r="L179" s="405">
        <v>3</v>
      </c>
      <c r="M179" s="405">
        <v>2</v>
      </c>
      <c r="N179" s="405">
        <v>3</v>
      </c>
      <c r="O179" s="309">
        <f>SUM(L179:N179)*100/F179</f>
        <v>61.53846153846154</v>
      </c>
      <c r="P179" s="405"/>
      <c r="Q179" s="405"/>
      <c r="R179" s="405"/>
      <c r="S179" s="309">
        <f>SUM(P179:R179)*100/F179</f>
        <v>0</v>
      </c>
      <c r="T179" s="405">
        <v>1</v>
      </c>
      <c r="U179" s="405">
        <v>3</v>
      </c>
      <c r="V179" s="405"/>
      <c r="W179" s="309">
        <f>SUM(T179:V179)*100/F179</f>
        <v>30.76923076923077</v>
      </c>
      <c r="X179" s="355">
        <f>((H179*1)+(I179*2)+(J179*3)+(L179*4)+(M179*5)+(N179*6)+(P179*7)+(Q179*8)+(R179*9)+(T179*10)+(U179*11)+(V179*12))/F179</f>
        <v>6.615384615384615</v>
      </c>
      <c r="Y179" s="310">
        <f t="shared" si="79"/>
        <v>30.76923076923077</v>
      </c>
    </row>
    <row r="180" spans="1:25">
      <c r="A180" s="316"/>
      <c r="B180" s="347"/>
      <c r="C180" s="348"/>
      <c r="D180" s="314"/>
      <c r="E180" s="314"/>
      <c r="F180" s="391"/>
      <c r="G180" s="347"/>
      <c r="H180" s="349"/>
      <c r="I180" s="349"/>
      <c r="J180" s="349"/>
      <c r="K180" s="317"/>
      <c r="L180" s="349"/>
      <c r="M180" s="349"/>
      <c r="N180" s="349"/>
      <c r="O180" s="317"/>
      <c r="P180" s="349"/>
      <c r="Q180" s="349"/>
      <c r="R180" s="349"/>
      <c r="S180" s="317"/>
      <c r="T180" s="349"/>
      <c r="U180" s="349"/>
      <c r="V180" s="349"/>
      <c r="W180" s="317"/>
      <c r="X180" s="319">
        <f>X179-X178</f>
        <v>1.4653846153846146</v>
      </c>
      <c r="Y180" s="319">
        <f>Y179-Y178</f>
        <v>0.76923076923077005</v>
      </c>
    </row>
    <row r="181" spans="1:25">
      <c r="A181" s="316"/>
      <c r="B181" s="344" t="s">
        <v>73</v>
      </c>
      <c r="C181" s="307" t="s">
        <v>88</v>
      </c>
      <c r="D181" s="345">
        <v>7</v>
      </c>
      <c r="E181" s="345">
        <v>25</v>
      </c>
      <c r="F181" s="302">
        <f t="shared" ref="F181:F191" si="80">H181+I181+J181+L181+M181+N181+P181+Q181+R181+T181+U181+V181</f>
        <v>25</v>
      </c>
      <c r="G181" s="344" t="s">
        <v>27</v>
      </c>
      <c r="H181" s="349"/>
      <c r="I181" s="349">
        <v>3</v>
      </c>
      <c r="J181" s="349"/>
      <c r="K181" s="317">
        <f t="shared" si="67"/>
        <v>12</v>
      </c>
      <c r="L181" s="349">
        <v>2</v>
      </c>
      <c r="M181" s="349">
        <v>3</v>
      </c>
      <c r="N181" s="349">
        <v>5</v>
      </c>
      <c r="O181" s="317">
        <f>SUM(L181:N181)*100/F181</f>
        <v>40</v>
      </c>
      <c r="P181" s="349">
        <v>3</v>
      </c>
      <c r="Q181" s="349">
        <v>3</v>
      </c>
      <c r="R181" s="349">
        <v>1</v>
      </c>
      <c r="S181" s="317">
        <f>SUM(P181:R181)*100/F181</f>
        <v>28</v>
      </c>
      <c r="T181" s="349">
        <v>4</v>
      </c>
      <c r="U181" s="349">
        <v>1</v>
      </c>
      <c r="V181" s="349"/>
      <c r="W181" s="317">
        <f>SUM(T181:V181)*100/F181</f>
        <v>20</v>
      </c>
      <c r="X181" s="353">
        <f>((H181*1)+(I181*2)+(J181*3)+(L181*4)+(M181*5)+(N181*6)+(P181*7)+(Q181*8)+(R181*9)+(T181*10)+(U181*11)+(V181*12))/F181</f>
        <v>6.56</v>
      </c>
      <c r="Y181" s="354">
        <f t="shared" ref="Y181:Y189" si="81">S181+W181</f>
        <v>48</v>
      </c>
    </row>
    <row r="182" spans="1:25">
      <c r="A182" s="316"/>
      <c r="B182" s="347" t="s">
        <v>73</v>
      </c>
      <c r="C182" s="348" t="s">
        <v>19</v>
      </c>
      <c r="D182" s="314">
        <v>8</v>
      </c>
      <c r="E182" s="314">
        <v>25</v>
      </c>
      <c r="F182" s="302">
        <f t="shared" si="80"/>
        <v>25</v>
      </c>
      <c r="G182" s="347" t="s">
        <v>27</v>
      </c>
      <c r="H182" s="349"/>
      <c r="I182" s="349">
        <v>3</v>
      </c>
      <c r="J182" s="349"/>
      <c r="K182" s="317">
        <f t="shared" si="67"/>
        <v>12</v>
      </c>
      <c r="L182" s="349">
        <v>3</v>
      </c>
      <c r="M182" s="349">
        <v>3</v>
      </c>
      <c r="N182" s="349">
        <v>5</v>
      </c>
      <c r="O182" s="317">
        <f>SUM(L182:N182)*100/F182</f>
        <v>44</v>
      </c>
      <c r="P182" s="349">
        <v>4</v>
      </c>
      <c r="Q182" s="349">
        <v>2</v>
      </c>
      <c r="R182" s="349">
        <v>1</v>
      </c>
      <c r="S182" s="317">
        <f>SUM(P182:R182)*100/F182</f>
        <v>28</v>
      </c>
      <c r="T182" s="349">
        <v>2</v>
      </c>
      <c r="U182" s="349">
        <v>2</v>
      </c>
      <c r="V182" s="349"/>
      <c r="W182" s="317">
        <f>SUM(T182:V182)*100/F182</f>
        <v>16</v>
      </c>
      <c r="X182" s="353">
        <f>((H182*1)+(I182*2)+(J182*3)+(L182*4)+(M182*5)+(N182*6)+(P182*7)+(Q182*8)+(R182*9)+(T182*10)+(U182*11)+(V182*12))/F182</f>
        <v>6.32</v>
      </c>
      <c r="Y182" s="354">
        <f t="shared" si="81"/>
        <v>44</v>
      </c>
    </row>
    <row r="183" spans="1:25">
      <c r="A183" s="316"/>
      <c r="B183" s="347" t="s">
        <v>73</v>
      </c>
      <c r="C183" s="348" t="s">
        <v>100</v>
      </c>
      <c r="D183" s="314">
        <v>9</v>
      </c>
      <c r="E183" s="314">
        <v>24</v>
      </c>
      <c r="F183" s="302">
        <f t="shared" si="80"/>
        <v>24</v>
      </c>
      <c r="G183" s="347" t="s">
        <v>27</v>
      </c>
      <c r="H183" s="349"/>
      <c r="I183" s="349">
        <v>3</v>
      </c>
      <c r="J183" s="349">
        <v>2</v>
      </c>
      <c r="K183" s="317">
        <f t="shared" si="67"/>
        <v>20.833333333333332</v>
      </c>
      <c r="L183" s="349">
        <v>4</v>
      </c>
      <c r="M183" s="349"/>
      <c r="N183" s="349">
        <v>7</v>
      </c>
      <c r="O183" s="317">
        <f>SUM(L183:N183)*100/F183</f>
        <v>45.833333333333336</v>
      </c>
      <c r="P183" s="349">
        <v>2</v>
      </c>
      <c r="Q183" s="349">
        <v>2</v>
      </c>
      <c r="R183" s="349">
        <v>3</v>
      </c>
      <c r="S183" s="317">
        <f>SUM(P183:R183)*100/F183</f>
        <v>29.166666666666668</v>
      </c>
      <c r="T183" s="349"/>
      <c r="U183" s="349">
        <v>1</v>
      </c>
      <c r="V183" s="349"/>
      <c r="W183" s="317">
        <f>SUM(T183:V183)*100/F183</f>
        <v>4.166666666666667</v>
      </c>
      <c r="X183" s="353">
        <f>((H183*1)+(I183*2)+(J183*3)+(L183*4)+(M183*5)+(N183*6)+(P183*7)+(Q183*8)+(R183*9)+(T183*10)+(U183*11)+(V183*12))/F183</f>
        <v>5.75</v>
      </c>
      <c r="Y183" s="354">
        <f t="shared" si="81"/>
        <v>33.333333333333336</v>
      </c>
    </row>
    <row r="184" spans="1:25">
      <c r="A184" s="316"/>
      <c r="B184" s="369" t="s">
        <v>73</v>
      </c>
      <c r="C184" s="370" t="s">
        <v>137</v>
      </c>
      <c r="D184" s="370">
        <v>10</v>
      </c>
      <c r="E184" s="370">
        <v>16</v>
      </c>
      <c r="F184" s="302">
        <f t="shared" si="80"/>
        <v>16</v>
      </c>
      <c r="G184" s="369" t="s">
        <v>27</v>
      </c>
      <c r="H184" s="371">
        <v>2</v>
      </c>
      <c r="I184" s="371"/>
      <c r="J184" s="371">
        <v>3</v>
      </c>
      <c r="K184" s="372">
        <f t="shared" si="67"/>
        <v>31.25</v>
      </c>
      <c r="L184" s="371">
        <v>2</v>
      </c>
      <c r="M184" s="371">
        <v>2</v>
      </c>
      <c r="N184" s="371">
        <v>3</v>
      </c>
      <c r="O184" s="372">
        <f>SUM(L184:N184)*100/F184</f>
        <v>43.75</v>
      </c>
      <c r="P184" s="371"/>
      <c r="Q184" s="371">
        <v>2</v>
      </c>
      <c r="R184" s="371">
        <v>2</v>
      </c>
      <c r="S184" s="372">
        <f>SUM(P184:R184)*100/F184</f>
        <v>25</v>
      </c>
      <c r="T184" s="371"/>
      <c r="U184" s="371"/>
      <c r="V184" s="371"/>
      <c r="W184" s="372">
        <f>SUM(T184:V184)*100/F184</f>
        <v>0</v>
      </c>
      <c r="X184" s="373">
        <f>((H184*1)+(I184*2)+(J184*3)+(L184*4)+(M184*5)+(N184*6)+(P184*7)+(Q184*8)+(R184*9)+(T184*10)+(U184*11)+(V184*12))/F184</f>
        <v>5.0625</v>
      </c>
      <c r="Y184" s="374">
        <f t="shared" ref="Y184:Y185" si="82">S184+W184</f>
        <v>25</v>
      </c>
    </row>
    <row r="185" spans="1:25">
      <c r="A185" s="316"/>
      <c r="B185" s="344" t="s">
        <v>73</v>
      </c>
      <c r="C185" s="307" t="s">
        <v>164</v>
      </c>
      <c r="D185" s="307">
        <v>11</v>
      </c>
      <c r="E185" s="307">
        <v>13</v>
      </c>
      <c r="F185" s="302">
        <f t="shared" si="80"/>
        <v>13</v>
      </c>
      <c r="G185" s="344" t="s">
        <v>27</v>
      </c>
      <c r="H185" s="405"/>
      <c r="I185" s="405"/>
      <c r="J185" s="405">
        <v>2</v>
      </c>
      <c r="K185" s="309">
        <f t="shared" si="67"/>
        <v>15.384615384615385</v>
      </c>
      <c r="L185" s="405">
        <v>1</v>
      </c>
      <c r="M185" s="405">
        <v>2</v>
      </c>
      <c r="N185" s="405">
        <v>4</v>
      </c>
      <c r="O185" s="309">
        <f>SUM(L185:N185)*100/F185</f>
        <v>53.846153846153847</v>
      </c>
      <c r="P185" s="405">
        <v>1</v>
      </c>
      <c r="Q185" s="405"/>
      <c r="R185" s="405">
        <v>2</v>
      </c>
      <c r="S185" s="309">
        <f>SUM(P185:R185)*100/F185</f>
        <v>23.076923076923077</v>
      </c>
      <c r="T185" s="405">
        <v>1</v>
      </c>
      <c r="U185" s="405"/>
      <c r="V185" s="405"/>
      <c r="W185" s="309">
        <f>SUM(T185:V185)*100/F185</f>
        <v>7.6923076923076925</v>
      </c>
      <c r="X185" s="355">
        <f>((H185*1)+(I185*2)+(J185*3)+(L185*4)+(M185*5)+(N185*6)+(P185*7)+(Q185*8)+(R185*9)+(T185*10)+(U185*11)+(V185*12))/F185</f>
        <v>6.0769230769230766</v>
      </c>
      <c r="Y185" s="310">
        <f t="shared" si="82"/>
        <v>30.76923076923077</v>
      </c>
    </row>
    <row r="186" spans="1:25">
      <c r="A186" s="316"/>
      <c r="B186" s="347"/>
      <c r="C186" s="348"/>
      <c r="D186" s="314"/>
      <c r="E186" s="314"/>
      <c r="F186" s="302">
        <f t="shared" si="80"/>
        <v>0</v>
      </c>
      <c r="G186" s="347"/>
      <c r="H186" s="349"/>
      <c r="I186" s="349"/>
      <c r="J186" s="349"/>
      <c r="K186" s="317"/>
      <c r="L186" s="349"/>
      <c r="M186" s="349"/>
      <c r="N186" s="349"/>
      <c r="O186" s="317"/>
      <c r="P186" s="349"/>
      <c r="Q186" s="349"/>
      <c r="R186" s="349"/>
      <c r="S186" s="317"/>
      <c r="T186" s="349"/>
      <c r="U186" s="349"/>
      <c r="V186" s="349"/>
      <c r="W186" s="317"/>
      <c r="X186" s="319">
        <f>X185-X184</f>
        <v>1.0144230769230766</v>
      </c>
      <c r="Y186" s="319">
        <f>Y185-Y184</f>
        <v>5.7692307692307701</v>
      </c>
    </row>
    <row r="187" spans="1:25">
      <c r="A187" s="316"/>
      <c r="B187" s="344" t="s">
        <v>73</v>
      </c>
      <c r="C187" s="307" t="s">
        <v>88</v>
      </c>
      <c r="D187" s="307">
        <v>8</v>
      </c>
      <c r="E187" s="307">
        <v>17</v>
      </c>
      <c r="F187" s="302">
        <f t="shared" si="80"/>
        <v>17</v>
      </c>
      <c r="G187" s="344" t="s">
        <v>27</v>
      </c>
      <c r="H187" s="349"/>
      <c r="I187" s="349"/>
      <c r="J187" s="349">
        <v>1</v>
      </c>
      <c r="K187" s="317">
        <f t="shared" si="67"/>
        <v>5.882352941176471</v>
      </c>
      <c r="L187" s="349">
        <v>1</v>
      </c>
      <c r="M187" s="349">
        <v>3</v>
      </c>
      <c r="N187" s="349">
        <v>2</v>
      </c>
      <c r="O187" s="317">
        <f>SUM(L187:N187)*100/F187</f>
        <v>35.294117647058826</v>
      </c>
      <c r="P187" s="349">
        <v>3</v>
      </c>
      <c r="Q187" s="349">
        <v>2</v>
      </c>
      <c r="R187" s="349">
        <v>4</v>
      </c>
      <c r="S187" s="317">
        <f>SUM(P187:R187)*100/F187</f>
        <v>52.941176470588232</v>
      </c>
      <c r="T187" s="349">
        <v>1</v>
      </c>
      <c r="U187" s="349"/>
      <c r="V187" s="349"/>
      <c r="W187" s="317">
        <f>SUM(T187:V187)*100/F187</f>
        <v>5.882352941176471</v>
      </c>
      <c r="X187" s="353">
        <f>((H187*1)+(I187*2)+(J187*3)+(L187*4)+(M187*5)+(N187*6)+(P187*7)+(Q187*8)+(R187*9)+(T187*10)+(U187*11)+(V187*12))/F187</f>
        <v>6.882352941176471</v>
      </c>
      <c r="Y187" s="354">
        <f t="shared" si="81"/>
        <v>58.823529411764703</v>
      </c>
    </row>
    <row r="188" spans="1:25">
      <c r="A188" s="316"/>
      <c r="B188" s="347" t="s">
        <v>73</v>
      </c>
      <c r="C188" s="348" t="s">
        <v>19</v>
      </c>
      <c r="D188" s="314">
        <v>9</v>
      </c>
      <c r="E188" s="314">
        <v>17</v>
      </c>
      <c r="F188" s="302">
        <f t="shared" si="80"/>
        <v>17</v>
      </c>
      <c r="G188" s="347" t="s">
        <v>27</v>
      </c>
      <c r="H188" s="349"/>
      <c r="I188" s="349"/>
      <c r="J188" s="349">
        <v>2</v>
      </c>
      <c r="K188" s="317">
        <f t="shared" si="67"/>
        <v>11.764705882352942</v>
      </c>
      <c r="L188" s="349">
        <v>3</v>
      </c>
      <c r="M188" s="349"/>
      <c r="N188" s="349">
        <v>3</v>
      </c>
      <c r="O188" s="317">
        <f>SUM(L188:N188)*100/F188</f>
        <v>35.294117647058826</v>
      </c>
      <c r="P188" s="349">
        <v>4</v>
      </c>
      <c r="Q188" s="349">
        <v>1</v>
      </c>
      <c r="R188" s="349">
        <v>4</v>
      </c>
      <c r="S188" s="317">
        <f>SUM(P188:R188)*100/F188</f>
        <v>52.941176470588232</v>
      </c>
      <c r="T188" s="349"/>
      <c r="U188" s="349"/>
      <c r="V188" s="349"/>
      <c r="W188" s="317">
        <f>SUM(T188:V188)*100/F188</f>
        <v>0</v>
      </c>
      <c r="X188" s="353">
        <f>((H188*1)+(I188*2)+(J188*3)+(L188*4)+(M188*5)+(N188*6)+(P188*7)+(Q188*8)+(R188*9)+(T188*10)+(U188*11)+(V188*12))/F188</f>
        <v>6.3529411764705879</v>
      </c>
      <c r="Y188" s="354">
        <f t="shared" si="81"/>
        <v>52.941176470588232</v>
      </c>
    </row>
    <row r="189" spans="1:25">
      <c r="A189" s="316"/>
      <c r="B189" s="347" t="s">
        <v>73</v>
      </c>
      <c r="C189" s="348" t="s">
        <v>100</v>
      </c>
      <c r="D189" s="314">
        <v>10</v>
      </c>
      <c r="E189" s="314">
        <v>9</v>
      </c>
      <c r="F189" s="302">
        <f t="shared" si="80"/>
        <v>9</v>
      </c>
      <c r="G189" s="347" t="s">
        <v>27</v>
      </c>
      <c r="H189" s="349"/>
      <c r="I189" s="349"/>
      <c r="J189" s="349">
        <v>1</v>
      </c>
      <c r="K189" s="317">
        <f t="shared" si="67"/>
        <v>11.111111111111111</v>
      </c>
      <c r="L189" s="349"/>
      <c r="M189" s="349">
        <v>1</v>
      </c>
      <c r="N189" s="349">
        <v>5</v>
      </c>
      <c r="O189" s="317">
        <f>SUM(L189:N189)*100/F189</f>
        <v>66.666666666666671</v>
      </c>
      <c r="P189" s="349"/>
      <c r="Q189" s="349">
        <v>1</v>
      </c>
      <c r="R189" s="349">
        <v>1</v>
      </c>
      <c r="S189" s="317">
        <f>SUM(P189:R189)*100/F189</f>
        <v>22.222222222222221</v>
      </c>
      <c r="T189" s="349"/>
      <c r="U189" s="349"/>
      <c r="V189" s="349"/>
      <c r="W189" s="317">
        <f>SUM(T189:V189)*100/F189</f>
        <v>0</v>
      </c>
      <c r="X189" s="353">
        <f>((H189*1)+(I189*2)+(J189*3)+(L189*4)+(M189*5)+(N189*6)+(P189*7)+(Q189*8)+(R189*9)+(T189*10)+(U189*11)+(V189*12))/F189</f>
        <v>6.1111111111111107</v>
      </c>
      <c r="Y189" s="354">
        <f t="shared" si="81"/>
        <v>22.222222222222221</v>
      </c>
    </row>
    <row r="190" spans="1:25">
      <c r="A190" s="316"/>
      <c r="B190" s="369" t="s">
        <v>73</v>
      </c>
      <c r="C190" s="370" t="s">
        <v>137</v>
      </c>
      <c r="D190" s="370">
        <v>11</v>
      </c>
      <c r="E190" s="370">
        <v>8</v>
      </c>
      <c r="F190" s="302">
        <f t="shared" si="80"/>
        <v>8</v>
      </c>
      <c r="G190" s="369" t="s">
        <v>27</v>
      </c>
      <c r="H190" s="371"/>
      <c r="I190" s="371"/>
      <c r="J190" s="371"/>
      <c r="K190" s="372">
        <f t="shared" si="67"/>
        <v>0</v>
      </c>
      <c r="L190" s="371"/>
      <c r="M190" s="371">
        <v>1</v>
      </c>
      <c r="N190" s="371">
        <v>3</v>
      </c>
      <c r="O190" s="372">
        <f>SUM(L190:N190)*100/F190</f>
        <v>50</v>
      </c>
      <c r="P190" s="371">
        <v>1</v>
      </c>
      <c r="Q190" s="371">
        <v>2</v>
      </c>
      <c r="R190" s="371">
        <v>1</v>
      </c>
      <c r="S190" s="372">
        <f>SUM(P190:R190)*100/F190</f>
        <v>50</v>
      </c>
      <c r="T190" s="371"/>
      <c r="U190" s="371"/>
      <c r="V190" s="371"/>
      <c r="W190" s="372">
        <f>SUM(T190:V190)*100/F190</f>
        <v>0</v>
      </c>
      <c r="X190" s="373">
        <f>((H190*1)+(I190*2)+(J190*3)+(L190*4)+(M190*5)+(N190*6)+(P190*7)+(Q190*8)+(R190*9)+(T190*10)+(U190*11)+(V190*12))/F190</f>
        <v>6.875</v>
      </c>
      <c r="Y190" s="374">
        <f t="shared" ref="Y190" si="83">S190+W190</f>
        <v>50</v>
      </c>
    </row>
    <row r="191" spans="1:25">
      <c r="A191" s="316"/>
      <c r="B191" s="347"/>
      <c r="C191" s="348"/>
      <c r="D191" s="314"/>
      <c r="E191" s="314"/>
      <c r="F191" s="302">
        <f t="shared" si="80"/>
        <v>0</v>
      </c>
      <c r="G191" s="347"/>
      <c r="H191" s="349"/>
      <c r="I191" s="349"/>
      <c r="J191" s="349"/>
      <c r="K191" s="317"/>
      <c r="L191" s="349"/>
      <c r="M191" s="349"/>
      <c r="N191" s="349"/>
      <c r="O191" s="317"/>
      <c r="P191" s="349"/>
      <c r="Q191" s="349"/>
      <c r="R191" s="349"/>
      <c r="S191" s="317"/>
      <c r="T191" s="349"/>
      <c r="U191" s="349"/>
      <c r="V191" s="349"/>
      <c r="W191" s="317"/>
      <c r="X191" s="319">
        <f>X190-X189</f>
        <v>0.76388888888888928</v>
      </c>
      <c r="Y191" s="319">
        <f>Y190-Y189</f>
        <v>27.777777777777779</v>
      </c>
    </row>
    <row r="192" spans="1:25" ht="15" customHeight="1">
      <c r="A192" s="316"/>
      <c r="B192" s="369"/>
      <c r="C192" s="370" t="s">
        <v>137</v>
      </c>
      <c r="D192" s="370"/>
      <c r="E192" s="370"/>
      <c r="F192" s="375"/>
      <c r="G192" s="369" t="s">
        <v>27</v>
      </c>
      <c r="H192" s="371"/>
      <c r="I192" s="371"/>
      <c r="J192" s="371"/>
      <c r="K192" s="372"/>
      <c r="L192" s="371"/>
      <c r="M192" s="371"/>
      <c r="N192" s="371"/>
      <c r="O192" s="372"/>
      <c r="P192" s="371"/>
      <c r="Q192" s="371"/>
      <c r="R192" s="371"/>
      <c r="S192" s="372"/>
      <c r="T192" s="371"/>
      <c r="U192" s="371"/>
      <c r="V192" s="371"/>
      <c r="W192" s="372"/>
      <c r="X192" s="373">
        <f>AVERAGE(X169,X173,X178,X184,X190)</f>
        <v>5.6631521739130433</v>
      </c>
      <c r="Y192" s="373">
        <f>AVERAGE(Y169,Y173,Y178,Y184,Y190)</f>
        <v>34.565217391304351</v>
      </c>
    </row>
    <row r="193" spans="1:25" ht="15" customHeight="1">
      <c r="A193" s="316"/>
      <c r="B193" s="347"/>
      <c r="C193" s="307" t="s">
        <v>164</v>
      </c>
      <c r="D193" s="314"/>
      <c r="E193" s="314"/>
      <c r="F193" s="313"/>
      <c r="G193" s="344" t="s">
        <v>27</v>
      </c>
      <c r="H193" s="349"/>
      <c r="I193" s="349"/>
      <c r="J193" s="349"/>
      <c r="K193" s="317"/>
      <c r="L193" s="349"/>
      <c r="M193" s="349"/>
      <c r="N193" s="349"/>
      <c r="O193" s="317"/>
      <c r="P193" s="349"/>
      <c r="Q193" s="349"/>
      <c r="R193" s="349"/>
      <c r="S193" s="317"/>
      <c r="T193" s="349"/>
      <c r="U193" s="349"/>
      <c r="V193" s="349"/>
      <c r="W193" s="317"/>
      <c r="X193" s="355">
        <f>AVERAGE(X185,X179,X174,X170,X168)</f>
        <v>6.0907469342251961</v>
      </c>
      <c r="Y193" s="355">
        <f>AVERAGE(Y185,Y179,Y174,Y170,Y168)</f>
        <v>33.540372670807457</v>
      </c>
    </row>
    <row r="194" spans="1:25" ht="15" customHeight="1">
      <c r="A194" s="316"/>
      <c r="B194" s="347"/>
      <c r="C194" s="348"/>
      <c r="D194" s="314"/>
      <c r="E194" s="314"/>
      <c r="F194" s="313"/>
      <c r="G194" s="347"/>
      <c r="H194" s="349"/>
      <c r="I194" s="349"/>
      <c r="J194" s="349"/>
      <c r="K194" s="317"/>
      <c r="L194" s="349"/>
      <c r="M194" s="349"/>
      <c r="N194" s="349"/>
      <c r="O194" s="317"/>
      <c r="P194" s="349"/>
      <c r="Q194" s="349"/>
      <c r="R194" s="349"/>
      <c r="S194" s="317"/>
      <c r="T194" s="349"/>
      <c r="U194" s="349"/>
      <c r="V194" s="349"/>
      <c r="W194" s="317"/>
      <c r="X194" s="319">
        <f>X193-X192</f>
        <v>0.42759476031215282</v>
      </c>
      <c r="Y194" s="319">
        <f>Y193-Y192</f>
        <v>-1.024844720496894</v>
      </c>
    </row>
    <row r="195" spans="1:25" ht="15" customHeight="1">
      <c r="A195" s="316"/>
      <c r="B195" s="369" t="s">
        <v>136</v>
      </c>
      <c r="C195" s="370" t="s">
        <v>137</v>
      </c>
      <c r="D195" s="370">
        <v>2</v>
      </c>
      <c r="E195" s="370">
        <v>22</v>
      </c>
      <c r="F195" s="376">
        <f>SUM(H195:J195,L195:N195,P195:R195,T195:V195)</f>
        <v>22</v>
      </c>
      <c r="G195" s="369" t="s">
        <v>28</v>
      </c>
      <c r="H195" s="371"/>
      <c r="I195" s="371"/>
      <c r="J195" s="371"/>
      <c r="K195" s="372">
        <f t="shared" ref="K195:K221" si="84">SUM(H195:J195)*100/F195</f>
        <v>0</v>
      </c>
      <c r="L195" s="371"/>
      <c r="M195" s="371">
        <v>1</v>
      </c>
      <c r="N195" s="371">
        <v>2</v>
      </c>
      <c r="O195" s="372">
        <f>SUM(L195:N195)*100/F195</f>
        <v>13.636363636363637</v>
      </c>
      <c r="P195" s="371">
        <v>2</v>
      </c>
      <c r="Q195" s="371">
        <v>2</v>
      </c>
      <c r="R195" s="371">
        <v>3</v>
      </c>
      <c r="S195" s="372">
        <f>SUM(P195:R195)*100/F195</f>
        <v>31.818181818181817</v>
      </c>
      <c r="T195" s="371">
        <v>10</v>
      </c>
      <c r="U195" s="371">
        <v>2</v>
      </c>
      <c r="V195" s="371"/>
      <c r="W195" s="372">
        <f>SUM(T195:V195)*100/F195</f>
        <v>54.545454545454547</v>
      </c>
      <c r="X195" s="372">
        <f>((H195*1)+(I195*2)+(J195*3)+(L195*4)+(M195*5)+(N195*6)+(P195*7)+(Q195*8)+(R195*9)+(T195*10)+(U195*11)+(V195*12))/F195</f>
        <v>8.9090909090909083</v>
      </c>
      <c r="Y195" s="374">
        <f t="shared" ref="Y195:Y196" si="85">S195+W195</f>
        <v>86.36363636363636</v>
      </c>
    </row>
    <row r="196" spans="1:25" ht="15" customHeight="1">
      <c r="A196" s="316"/>
      <c r="B196" s="344" t="s">
        <v>167</v>
      </c>
      <c r="C196" s="307" t="s">
        <v>164</v>
      </c>
      <c r="D196" s="307">
        <v>3</v>
      </c>
      <c r="E196" s="307">
        <v>20</v>
      </c>
      <c r="F196" s="376">
        <f>SUM(H196:J196,L196:N196,P196:R196,T196:V196)</f>
        <v>20</v>
      </c>
      <c r="G196" s="344" t="s">
        <v>135</v>
      </c>
      <c r="H196" s="405"/>
      <c r="I196" s="405"/>
      <c r="J196" s="405"/>
      <c r="K196" s="309">
        <f t="shared" si="84"/>
        <v>0</v>
      </c>
      <c r="L196" s="405"/>
      <c r="M196" s="405">
        <v>1</v>
      </c>
      <c r="N196" s="405">
        <v>2</v>
      </c>
      <c r="O196" s="309">
        <f>SUM(L196:N196)*100/F196</f>
        <v>15</v>
      </c>
      <c r="P196" s="405">
        <v>4</v>
      </c>
      <c r="Q196" s="405">
        <v>1</v>
      </c>
      <c r="R196" s="405">
        <v>3</v>
      </c>
      <c r="S196" s="309">
        <f>SUM(P196:R196)*100/F196</f>
        <v>40</v>
      </c>
      <c r="T196" s="405">
        <v>4</v>
      </c>
      <c r="U196" s="405">
        <v>5</v>
      </c>
      <c r="V196" s="405"/>
      <c r="W196" s="309">
        <f>SUM(T196:V196)*100/F196</f>
        <v>45</v>
      </c>
      <c r="X196" s="309">
        <f>((H196*1)+(I196*2)+(J196*3)+(L196*4)+(M196*5)+(N196*6)+(P196*7)+(Q196*8)+(R196*9)+(T196*10)+(U196*11)+(V196*12))/F196</f>
        <v>8.75</v>
      </c>
      <c r="Y196" s="310">
        <f t="shared" si="85"/>
        <v>85</v>
      </c>
    </row>
    <row r="197" spans="1:25" ht="15" customHeight="1">
      <c r="A197" s="316"/>
      <c r="B197" s="347"/>
      <c r="C197" s="348"/>
      <c r="D197" s="314"/>
      <c r="E197" s="314"/>
      <c r="F197" s="328"/>
      <c r="G197" s="347"/>
      <c r="H197" s="349"/>
      <c r="I197" s="349"/>
      <c r="J197" s="349"/>
      <c r="K197" s="317"/>
      <c r="L197" s="349"/>
      <c r="M197" s="349"/>
      <c r="N197" s="349"/>
      <c r="O197" s="317"/>
      <c r="P197" s="349"/>
      <c r="Q197" s="349"/>
      <c r="R197" s="349"/>
      <c r="S197" s="317"/>
      <c r="T197" s="349"/>
      <c r="U197" s="349"/>
      <c r="V197" s="349"/>
      <c r="W197" s="317"/>
      <c r="X197" s="319">
        <f>X196-X195</f>
        <v>-0.15909090909090828</v>
      </c>
      <c r="Y197" s="319">
        <f>Y196-Y195</f>
        <v>-1.3636363636363598</v>
      </c>
    </row>
    <row r="198" spans="1:25" ht="15" customHeight="1">
      <c r="A198" s="316"/>
      <c r="B198" s="347" t="s">
        <v>101</v>
      </c>
      <c r="C198" s="348" t="s">
        <v>100</v>
      </c>
      <c r="D198" s="314" t="s">
        <v>121</v>
      </c>
      <c r="E198" s="314">
        <v>16</v>
      </c>
      <c r="F198" s="376">
        <f t="shared" ref="F198:F214" si="86">SUM(H198:J198,L198:N198,P198:R198,T198:V198)</f>
        <v>16</v>
      </c>
      <c r="G198" s="347" t="s">
        <v>28</v>
      </c>
      <c r="H198" s="349"/>
      <c r="I198" s="349"/>
      <c r="J198" s="349"/>
      <c r="K198" s="317">
        <f t="shared" si="84"/>
        <v>0</v>
      </c>
      <c r="L198" s="349"/>
      <c r="M198" s="349">
        <v>2</v>
      </c>
      <c r="N198" s="349">
        <v>1</v>
      </c>
      <c r="O198" s="317">
        <f>SUM(L198:N198)*100/F198</f>
        <v>18.75</v>
      </c>
      <c r="P198" s="349">
        <v>2</v>
      </c>
      <c r="Q198" s="349"/>
      <c r="R198" s="349"/>
      <c r="S198" s="317">
        <f>SUM(P198:R198)*100/F198</f>
        <v>12.5</v>
      </c>
      <c r="T198" s="349">
        <v>5</v>
      </c>
      <c r="U198" s="349">
        <v>6</v>
      </c>
      <c r="V198" s="349"/>
      <c r="W198" s="317">
        <f>SUM(T198:V198)*100/F198</f>
        <v>68.75</v>
      </c>
      <c r="X198" s="377">
        <f>((H198*1)+(I198*2)+(J198*3)+(L198*4)+(M198*5)+(N198*6)+(P198*7)+(Q198*8)+(R198*9)+(T198*10)+(U198*11)+(V198*12))/F198</f>
        <v>9.125</v>
      </c>
      <c r="Y198" s="354">
        <f t="shared" ref="Y198" si="87">S198+W198</f>
        <v>81.25</v>
      </c>
    </row>
    <row r="199" spans="1:25" ht="15" customHeight="1">
      <c r="A199" s="316"/>
      <c r="B199" s="369" t="s">
        <v>101</v>
      </c>
      <c r="C199" s="370" t="s">
        <v>137</v>
      </c>
      <c r="D199" s="370" t="s">
        <v>139</v>
      </c>
      <c r="E199" s="370">
        <v>15</v>
      </c>
      <c r="F199" s="376">
        <f t="shared" si="86"/>
        <v>15</v>
      </c>
      <c r="G199" s="369" t="s">
        <v>28</v>
      </c>
      <c r="H199" s="371"/>
      <c r="I199" s="371"/>
      <c r="J199" s="371"/>
      <c r="K199" s="372">
        <f t="shared" si="84"/>
        <v>0</v>
      </c>
      <c r="L199" s="371">
        <v>2</v>
      </c>
      <c r="M199" s="371">
        <v>1</v>
      </c>
      <c r="N199" s="371"/>
      <c r="O199" s="372">
        <f>SUM(L199:N199)*100/F199</f>
        <v>20</v>
      </c>
      <c r="P199" s="371">
        <v>1</v>
      </c>
      <c r="Q199" s="371">
        <v>1</v>
      </c>
      <c r="R199" s="371">
        <v>1</v>
      </c>
      <c r="S199" s="372">
        <f>SUM(P199:R199)*100/F199</f>
        <v>20</v>
      </c>
      <c r="T199" s="371">
        <v>7</v>
      </c>
      <c r="U199" s="371">
        <v>2</v>
      </c>
      <c r="V199" s="371"/>
      <c r="W199" s="372">
        <f>SUM(T199:V199)*100/F199</f>
        <v>60</v>
      </c>
      <c r="X199" s="372">
        <f>((H199*1)+(I199*2)+(J199*3)+(L199*4)+(M199*5)+(N199*6)+(P199*7)+(Q199*8)+(R199*9)+(T199*10)+(U199*11)+(V199*12))/F199</f>
        <v>8.6</v>
      </c>
      <c r="Y199" s="374">
        <f t="shared" ref="Y199:Y204" si="88">S199+W199</f>
        <v>80</v>
      </c>
    </row>
    <row r="200" spans="1:25" ht="15" customHeight="1">
      <c r="A200" s="307"/>
      <c r="B200" s="344" t="s">
        <v>101</v>
      </c>
      <c r="C200" s="307" t="s">
        <v>164</v>
      </c>
      <c r="D200" s="307" t="s">
        <v>165</v>
      </c>
      <c r="E200" s="307">
        <v>15</v>
      </c>
      <c r="F200" s="376">
        <f t="shared" si="86"/>
        <v>15</v>
      </c>
      <c r="G200" s="344" t="s">
        <v>135</v>
      </c>
      <c r="H200" s="405"/>
      <c r="I200" s="405"/>
      <c r="J200" s="405">
        <v>2</v>
      </c>
      <c r="K200" s="309">
        <f t="shared" si="84"/>
        <v>13.333333333333334</v>
      </c>
      <c r="L200" s="405"/>
      <c r="M200" s="405">
        <v>2</v>
      </c>
      <c r="N200" s="405"/>
      <c r="O200" s="309">
        <f>SUM(L200:N200)*100/F200</f>
        <v>13.333333333333334</v>
      </c>
      <c r="P200" s="405"/>
      <c r="Q200" s="405">
        <v>2</v>
      </c>
      <c r="R200" s="405">
        <v>2</v>
      </c>
      <c r="S200" s="309">
        <f>SUM(P200:R200)*100/F200</f>
        <v>26.666666666666668</v>
      </c>
      <c r="T200" s="405">
        <v>3</v>
      </c>
      <c r="U200" s="405">
        <v>4</v>
      </c>
      <c r="V200" s="405"/>
      <c r="W200" s="309">
        <f>SUM(T200:V200)*100/F200</f>
        <v>46.666666666666664</v>
      </c>
      <c r="X200" s="309">
        <f>((H200*1)+(I200*2)+(J200*3)+(L200*4)+(M200*5)+(N200*6)+(P200*7)+(Q200*8)+(R200*9)+(T200*10)+(U200*11)+(V200*12))/F200</f>
        <v>8.2666666666666675</v>
      </c>
      <c r="Y200" s="310">
        <f t="shared" si="88"/>
        <v>73.333333333333329</v>
      </c>
    </row>
    <row r="201" spans="1:25" ht="15" customHeight="1">
      <c r="A201" s="316"/>
      <c r="B201" s="347"/>
      <c r="C201" s="348"/>
      <c r="D201" s="314"/>
      <c r="E201" s="314"/>
      <c r="F201" s="376">
        <f t="shared" si="86"/>
        <v>0</v>
      </c>
      <c r="G201" s="347"/>
      <c r="H201" s="349"/>
      <c r="I201" s="349"/>
      <c r="J201" s="349"/>
      <c r="K201" s="317"/>
      <c r="L201" s="349"/>
      <c r="M201" s="349"/>
      <c r="N201" s="349"/>
      <c r="O201" s="317"/>
      <c r="P201" s="349"/>
      <c r="Q201" s="349"/>
      <c r="R201" s="349"/>
      <c r="S201" s="317"/>
      <c r="T201" s="349"/>
      <c r="U201" s="349"/>
      <c r="V201" s="349"/>
      <c r="W201" s="317"/>
      <c r="X201" s="319">
        <f>X200-X199</f>
        <v>-0.33333333333333215</v>
      </c>
      <c r="Y201" s="319">
        <f>Y200-Y199</f>
        <v>-6.6666666666666714</v>
      </c>
    </row>
    <row r="202" spans="1:25" ht="15" customHeight="1">
      <c r="A202" s="316"/>
      <c r="B202" s="347" t="s">
        <v>62</v>
      </c>
      <c r="C202" s="348" t="s">
        <v>100</v>
      </c>
      <c r="D202" s="314" t="s">
        <v>122</v>
      </c>
      <c r="E202" s="314">
        <v>17</v>
      </c>
      <c r="F202" s="376">
        <f t="shared" si="86"/>
        <v>17</v>
      </c>
      <c r="G202" s="347" t="s">
        <v>28</v>
      </c>
      <c r="H202" s="349"/>
      <c r="I202" s="349"/>
      <c r="J202" s="349"/>
      <c r="K202" s="317">
        <f t="shared" si="84"/>
        <v>0</v>
      </c>
      <c r="L202" s="349"/>
      <c r="M202" s="349"/>
      <c r="N202" s="349">
        <v>1</v>
      </c>
      <c r="O202" s="317">
        <f>SUM(L202:N202)*100/F202</f>
        <v>5.882352941176471</v>
      </c>
      <c r="P202" s="349">
        <v>2</v>
      </c>
      <c r="Q202" s="349">
        <v>2</v>
      </c>
      <c r="R202" s="349">
        <v>3</v>
      </c>
      <c r="S202" s="317">
        <f>SUM(P202:R202)*100/F202</f>
        <v>41.176470588235297</v>
      </c>
      <c r="T202" s="349">
        <v>6</v>
      </c>
      <c r="U202" s="349">
        <v>3</v>
      </c>
      <c r="V202" s="349"/>
      <c r="W202" s="317">
        <f>SUM(T202:V202)*100/F202</f>
        <v>52.941176470588232</v>
      </c>
      <c r="X202" s="377">
        <f>((H202*1)+(I202*2)+(J202*3)+(L202*4)+(M202*5)+(N202*6)+(P202*7)+(Q202*8)+(R202*9)+(T202*10)+(U202*11)+(V202*12))/F202</f>
        <v>9.1764705882352935</v>
      </c>
      <c r="Y202" s="354">
        <f t="shared" si="88"/>
        <v>94.117647058823536</v>
      </c>
    </row>
    <row r="203" spans="1:25" s="68" customFormat="1" ht="15" customHeight="1">
      <c r="A203" s="320"/>
      <c r="B203" s="369" t="s">
        <v>62</v>
      </c>
      <c r="C203" s="370" t="s">
        <v>137</v>
      </c>
      <c r="D203" s="370" t="s">
        <v>138</v>
      </c>
      <c r="E203" s="370">
        <v>16</v>
      </c>
      <c r="F203" s="376">
        <f t="shared" si="86"/>
        <v>16</v>
      </c>
      <c r="G203" s="369" t="s">
        <v>28</v>
      </c>
      <c r="H203" s="371"/>
      <c r="I203" s="371"/>
      <c r="J203" s="371"/>
      <c r="K203" s="372">
        <f t="shared" si="84"/>
        <v>0</v>
      </c>
      <c r="L203" s="371"/>
      <c r="M203" s="371">
        <v>1</v>
      </c>
      <c r="N203" s="371">
        <v>2</v>
      </c>
      <c r="O203" s="372">
        <f>SUM(L203:N203)*100/F203</f>
        <v>18.75</v>
      </c>
      <c r="P203" s="371"/>
      <c r="Q203" s="371">
        <v>5</v>
      </c>
      <c r="R203" s="371">
        <v>3</v>
      </c>
      <c r="S203" s="372">
        <f>SUM(P203:R203)*100/F203</f>
        <v>50</v>
      </c>
      <c r="T203" s="371">
        <v>2</v>
      </c>
      <c r="U203" s="371">
        <v>3</v>
      </c>
      <c r="V203" s="371"/>
      <c r="W203" s="372">
        <f>SUM(T203:V203)*100/F203</f>
        <v>31.25</v>
      </c>
      <c r="X203" s="372">
        <f>((H203*1)+(I203*2)+(J203*3)+(L203*4)+(M203*5)+(N203*6)+(P203*7)+(Q203*8)+(R203*9)+(T203*10)+(U203*11)+(V203*12))/F203</f>
        <v>8.5625</v>
      </c>
      <c r="Y203" s="374">
        <f t="shared" si="88"/>
        <v>81.25</v>
      </c>
    </row>
    <row r="204" spans="1:25" s="68" customFormat="1" ht="15" customHeight="1">
      <c r="A204" s="320"/>
      <c r="B204" s="344" t="s">
        <v>62</v>
      </c>
      <c r="C204" s="399" t="s">
        <v>164</v>
      </c>
      <c r="D204" s="307" t="s">
        <v>166</v>
      </c>
      <c r="E204" s="307">
        <v>14</v>
      </c>
      <c r="F204" s="376">
        <f t="shared" si="86"/>
        <v>14</v>
      </c>
      <c r="G204" s="344" t="s">
        <v>135</v>
      </c>
      <c r="H204" s="405"/>
      <c r="I204" s="405"/>
      <c r="J204" s="405"/>
      <c r="K204" s="309">
        <f t="shared" si="84"/>
        <v>0</v>
      </c>
      <c r="L204" s="405"/>
      <c r="M204" s="405">
        <v>1</v>
      </c>
      <c r="N204" s="405">
        <v>3</v>
      </c>
      <c r="O204" s="309">
        <f>SUM(L204:N204)*100/F204</f>
        <v>28.571428571428573</v>
      </c>
      <c r="P204" s="405">
        <v>1</v>
      </c>
      <c r="Q204" s="405">
        <v>2</v>
      </c>
      <c r="R204" s="405">
        <v>3</v>
      </c>
      <c r="S204" s="309">
        <f>SUM(P204:R204)*100/F204</f>
        <v>42.857142857142854</v>
      </c>
      <c r="T204" s="405">
        <v>1</v>
      </c>
      <c r="U204" s="405">
        <v>3</v>
      </c>
      <c r="V204" s="405"/>
      <c r="W204" s="309">
        <f>SUM(T204:V204)*100/F204</f>
        <v>28.571428571428573</v>
      </c>
      <c r="X204" s="309">
        <f>((H204*1)+(I204*2)+(J204*3)+(L204*4)+(M204*5)+(N204*6)+(P204*7)+(Q204*8)+(R204*9)+(T204*10)+(U204*11)+(V204*12))/F204</f>
        <v>8.2857142857142865</v>
      </c>
      <c r="Y204" s="310">
        <f t="shared" si="88"/>
        <v>71.428571428571431</v>
      </c>
    </row>
    <row r="205" spans="1:25" ht="15" customHeight="1">
      <c r="A205" s="320"/>
      <c r="B205" s="347"/>
      <c r="C205" s="325"/>
      <c r="D205" s="316"/>
      <c r="E205" s="295"/>
      <c r="F205" s="376">
        <f t="shared" si="86"/>
        <v>0</v>
      </c>
      <c r="G205" s="380"/>
      <c r="H205" s="360"/>
      <c r="I205" s="360"/>
      <c r="J205" s="360"/>
      <c r="K205" s="317"/>
      <c r="L205" s="360"/>
      <c r="M205" s="360"/>
      <c r="N205" s="360"/>
      <c r="O205" s="317"/>
      <c r="P205" s="360"/>
      <c r="Q205" s="360"/>
      <c r="R205" s="360"/>
      <c r="S205" s="317"/>
      <c r="T205" s="360"/>
      <c r="U205" s="360"/>
      <c r="V205" s="360"/>
      <c r="W205" s="317"/>
      <c r="X205" s="319">
        <f>X203-X202</f>
        <v>-0.61397058823529349</v>
      </c>
      <c r="Y205" s="319">
        <f>Y203-Y202</f>
        <v>-12.867647058823536</v>
      </c>
    </row>
    <row r="206" spans="1:25" ht="15" customHeight="1">
      <c r="A206" s="320"/>
      <c r="B206" s="350" t="s">
        <v>97</v>
      </c>
      <c r="C206" s="325" t="s">
        <v>19</v>
      </c>
      <c r="D206" s="381">
        <v>2</v>
      </c>
      <c r="E206" s="381">
        <v>21</v>
      </c>
      <c r="F206" s="376">
        <f t="shared" si="86"/>
        <v>21</v>
      </c>
      <c r="G206" s="382" t="s">
        <v>28</v>
      </c>
      <c r="H206" s="328"/>
      <c r="I206" s="328"/>
      <c r="J206" s="328"/>
      <c r="K206" s="317">
        <f t="shared" si="84"/>
        <v>0</v>
      </c>
      <c r="L206" s="328">
        <v>1</v>
      </c>
      <c r="M206" s="328">
        <v>2</v>
      </c>
      <c r="N206" s="328">
        <v>2</v>
      </c>
      <c r="O206" s="317">
        <f>SUM(L206:N206)*100/F206</f>
        <v>23.80952380952381</v>
      </c>
      <c r="P206" s="328">
        <v>3</v>
      </c>
      <c r="Q206" s="328">
        <v>3</v>
      </c>
      <c r="R206" s="328">
        <v>4</v>
      </c>
      <c r="S206" s="317">
        <f>SUM(P206:R206)*100/F206</f>
        <v>47.61904761904762</v>
      </c>
      <c r="T206" s="328">
        <v>4</v>
      </c>
      <c r="U206" s="328">
        <v>2</v>
      </c>
      <c r="V206" s="328"/>
      <c r="W206" s="317">
        <f>SUM(T206:V206)*100/F206</f>
        <v>28.571428571428573</v>
      </c>
      <c r="X206" s="377">
        <f>((H206*1)+(I206*2)+(J206*3)+(L206*4)+(M206*5)+(N206*6)+(P206*7)+(Q206*8)+(R206*9)+(T206*10)+(U206*11)+(V206*12))/F206</f>
        <v>8.0476190476190474</v>
      </c>
      <c r="Y206" s="354">
        <f t="shared" ref="Y206:Y211" si="89">S206+W206</f>
        <v>76.19047619047619</v>
      </c>
    </row>
    <row r="207" spans="1:25" ht="15" customHeight="1">
      <c r="A207" s="320"/>
      <c r="B207" s="383" t="s">
        <v>97</v>
      </c>
      <c r="C207" s="325" t="s">
        <v>100</v>
      </c>
      <c r="D207" s="381">
        <v>3</v>
      </c>
      <c r="E207" s="381">
        <v>20</v>
      </c>
      <c r="F207" s="376">
        <f t="shared" si="86"/>
        <v>20</v>
      </c>
      <c r="G207" s="382" t="s">
        <v>135</v>
      </c>
      <c r="H207" s="328"/>
      <c r="I207" s="328"/>
      <c r="J207" s="328"/>
      <c r="K207" s="317">
        <f t="shared" si="84"/>
        <v>0</v>
      </c>
      <c r="L207" s="328"/>
      <c r="M207" s="328">
        <v>1</v>
      </c>
      <c r="N207" s="328">
        <v>5</v>
      </c>
      <c r="O207" s="317">
        <f>SUM(L207:N207)*100/F207</f>
        <v>30</v>
      </c>
      <c r="P207" s="328">
        <v>3</v>
      </c>
      <c r="Q207" s="328">
        <v>2</v>
      </c>
      <c r="R207" s="328">
        <v>3</v>
      </c>
      <c r="S207" s="317">
        <f>SUM(P207:R207)*100/F207</f>
        <v>40</v>
      </c>
      <c r="T207" s="328">
        <v>3</v>
      </c>
      <c r="U207" s="328">
        <v>3</v>
      </c>
      <c r="V207" s="328"/>
      <c r="W207" s="317">
        <f>SUM(T207:V207)*100/F207</f>
        <v>30</v>
      </c>
      <c r="X207" s="377">
        <f>((H207*1)+(I207*2)+(J207*3)+(L207*4)+(M207*5)+(N207*6)+(P207*7)+(Q207*8)+(R207*9)+(T207*10)+(U207*11)+(V207*12))/F207</f>
        <v>8.1</v>
      </c>
      <c r="Y207" s="354">
        <f t="shared" si="89"/>
        <v>70</v>
      </c>
    </row>
    <row r="208" spans="1:25" ht="15" customHeight="1">
      <c r="A208" s="320"/>
      <c r="B208" s="384" t="s">
        <v>97</v>
      </c>
      <c r="C208" s="378" t="s">
        <v>137</v>
      </c>
      <c r="D208" s="385">
        <v>4</v>
      </c>
      <c r="E208" s="385">
        <v>20</v>
      </c>
      <c r="F208" s="376">
        <f t="shared" si="86"/>
        <v>20</v>
      </c>
      <c r="G208" s="386" t="s">
        <v>135</v>
      </c>
      <c r="H208" s="385"/>
      <c r="I208" s="385"/>
      <c r="J208" s="385"/>
      <c r="K208" s="372">
        <f t="shared" si="84"/>
        <v>0</v>
      </c>
      <c r="L208" s="385"/>
      <c r="M208" s="385">
        <v>2</v>
      </c>
      <c r="N208" s="385">
        <v>6</v>
      </c>
      <c r="O208" s="372">
        <f>SUM(L208:N208)*100/F208</f>
        <v>40</v>
      </c>
      <c r="P208" s="385">
        <v>2</v>
      </c>
      <c r="Q208" s="385">
        <v>4</v>
      </c>
      <c r="R208" s="385">
        <v>1</v>
      </c>
      <c r="S208" s="372">
        <f>SUM(P208:R208)*100/F208</f>
        <v>35</v>
      </c>
      <c r="T208" s="385">
        <v>4</v>
      </c>
      <c r="U208" s="385">
        <v>1</v>
      </c>
      <c r="V208" s="385"/>
      <c r="W208" s="372">
        <f>SUM(T208:V208)*100/F208</f>
        <v>25</v>
      </c>
      <c r="X208" s="372">
        <f>((H208*1)+(I208*2)+(J208*3)+(L208*4)+(M208*5)+(N208*6)+(P208*7)+(Q208*8)+(R208*9)+(T208*10)+(U208*11)+(V208*12))/F208</f>
        <v>7.6</v>
      </c>
      <c r="Y208" s="374">
        <f t="shared" ref="Y208:Y209" si="90">S208+W208</f>
        <v>60</v>
      </c>
    </row>
    <row r="209" spans="1:25" ht="15" customHeight="1">
      <c r="A209" s="320"/>
      <c r="B209" s="410" t="s">
        <v>103</v>
      </c>
      <c r="C209" s="399" t="s">
        <v>164</v>
      </c>
      <c r="D209" s="336">
        <v>5</v>
      </c>
      <c r="E209" s="336">
        <v>20</v>
      </c>
      <c r="F209" s="376">
        <f t="shared" si="86"/>
        <v>20</v>
      </c>
      <c r="G209" s="411" t="s">
        <v>135</v>
      </c>
      <c r="H209" s="336"/>
      <c r="I209" s="336"/>
      <c r="J209" s="336"/>
      <c r="K209" s="309">
        <f t="shared" si="84"/>
        <v>0</v>
      </c>
      <c r="L209" s="336"/>
      <c r="M209" s="336"/>
      <c r="N209" s="336">
        <v>3</v>
      </c>
      <c r="O209" s="309">
        <f>SUM(L209:N209)*100/F209</f>
        <v>15</v>
      </c>
      <c r="P209" s="336">
        <v>3</v>
      </c>
      <c r="Q209" s="336">
        <v>3</v>
      </c>
      <c r="R209" s="336">
        <v>3</v>
      </c>
      <c r="S209" s="309">
        <f>SUM(P209:R209)*100/F209</f>
        <v>45</v>
      </c>
      <c r="T209" s="336">
        <v>4</v>
      </c>
      <c r="U209" s="336">
        <v>4</v>
      </c>
      <c r="V209" s="336"/>
      <c r="W209" s="309">
        <f>SUM(T209:V209)*100/F209</f>
        <v>40</v>
      </c>
      <c r="X209" s="309">
        <f>((H209*1)+(I209*2)+(J209*3)+(L209*4)+(M209*5)+(N209*6)+(P209*7)+(Q209*8)+(R209*9)+(T209*10)+(U209*11)+(V209*12))/F209</f>
        <v>8.6999999999999993</v>
      </c>
      <c r="Y209" s="310">
        <f t="shared" si="90"/>
        <v>85</v>
      </c>
    </row>
    <row r="210" spans="1:25" ht="15" customHeight="1">
      <c r="A210" s="320"/>
      <c r="B210" s="383"/>
      <c r="C210" s="325"/>
      <c r="D210" s="381"/>
      <c r="E210" s="381"/>
      <c r="F210" s="376">
        <f t="shared" si="86"/>
        <v>0</v>
      </c>
      <c r="G210" s="382"/>
      <c r="H210" s="328"/>
      <c r="I210" s="328"/>
      <c r="J210" s="328"/>
      <c r="K210" s="317"/>
      <c r="L210" s="328"/>
      <c r="M210" s="328"/>
      <c r="N210" s="328"/>
      <c r="O210" s="317"/>
      <c r="P210" s="328"/>
      <c r="Q210" s="328"/>
      <c r="R210" s="328"/>
      <c r="S210" s="317"/>
      <c r="T210" s="328"/>
      <c r="U210" s="328"/>
      <c r="V210" s="328"/>
      <c r="W210" s="317"/>
      <c r="X210" s="319">
        <f>X208-X207</f>
        <v>-0.5</v>
      </c>
      <c r="Y210" s="319">
        <f>Y208-Y207</f>
        <v>-10</v>
      </c>
    </row>
    <row r="211" spans="1:25" ht="15" customHeight="1">
      <c r="A211" s="334"/>
      <c r="B211" s="387" t="s">
        <v>55</v>
      </c>
      <c r="C211" s="307" t="s">
        <v>88</v>
      </c>
      <c r="D211" s="336">
        <v>2</v>
      </c>
      <c r="E211" s="336">
        <v>20</v>
      </c>
      <c r="F211" s="376">
        <f t="shared" si="86"/>
        <v>20</v>
      </c>
      <c r="G211" s="388" t="s">
        <v>93</v>
      </c>
      <c r="H211" s="328"/>
      <c r="I211" s="328"/>
      <c r="J211" s="328"/>
      <c r="K211" s="317">
        <f t="shared" si="84"/>
        <v>0</v>
      </c>
      <c r="L211" s="328"/>
      <c r="M211" s="328">
        <v>1</v>
      </c>
      <c r="N211" s="328">
        <v>2</v>
      </c>
      <c r="O211" s="317">
        <f>SUM(L211:N211)*100/F211</f>
        <v>15</v>
      </c>
      <c r="P211" s="328">
        <v>1</v>
      </c>
      <c r="Q211" s="328">
        <v>4</v>
      </c>
      <c r="R211" s="328">
        <v>6</v>
      </c>
      <c r="S211" s="317">
        <f>SUM(P211:R211)*100/F211</f>
        <v>55</v>
      </c>
      <c r="T211" s="328">
        <v>3</v>
      </c>
      <c r="U211" s="328">
        <v>3</v>
      </c>
      <c r="V211" s="328"/>
      <c r="W211" s="317">
        <f>SUM(T211:V211)*100/F211</f>
        <v>30</v>
      </c>
      <c r="X211" s="377">
        <f>((H211*1)+(I211*2)+(J211*3)+(L211*4)+(M211*5)+(N211*6)+(P211*7)+(Q211*8)+(R211*9)+(T211*10)+(U211*11)+(V211*12))/F211</f>
        <v>8.65</v>
      </c>
      <c r="Y211" s="354">
        <f t="shared" si="89"/>
        <v>85</v>
      </c>
    </row>
    <row r="212" spans="1:25" ht="15" customHeight="1">
      <c r="A212" s="334"/>
      <c r="B212" s="338" t="s">
        <v>55</v>
      </c>
      <c r="C212" s="325" t="s">
        <v>19</v>
      </c>
      <c r="D212" s="389">
        <v>3</v>
      </c>
      <c r="E212" s="389">
        <v>21</v>
      </c>
      <c r="F212" s="376">
        <f t="shared" si="86"/>
        <v>21</v>
      </c>
      <c r="G212" s="382" t="s">
        <v>28</v>
      </c>
      <c r="H212" s="340"/>
      <c r="I212" s="340"/>
      <c r="J212" s="340"/>
      <c r="K212" s="317">
        <f t="shared" si="84"/>
        <v>0</v>
      </c>
      <c r="L212" s="340">
        <v>1</v>
      </c>
      <c r="M212" s="340">
        <v>2</v>
      </c>
      <c r="N212" s="340"/>
      <c r="O212" s="317">
        <f>SUM(L212:N212)*100/F212</f>
        <v>14.285714285714286</v>
      </c>
      <c r="P212" s="340">
        <v>3</v>
      </c>
      <c r="Q212" s="340">
        <v>1</v>
      </c>
      <c r="R212" s="340">
        <v>7</v>
      </c>
      <c r="S212" s="317">
        <f>SUM(P212:R212)*100/F212</f>
        <v>52.38095238095238</v>
      </c>
      <c r="T212" s="340">
        <v>3</v>
      </c>
      <c r="U212" s="340">
        <v>1</v>
      </c>
      <c r="V212" s="340">
        <v>3</v>
      </c>
      <c r="W212" s="317">
        <f>SUM(T212:V212)*100/F212</f>
        <v>33.333333333333336</v>
      </c>
      <c r="X212" s="377">
        <f>((H212*1)+(I212*2)+(J212*3)+(L212*4)+(M212*5)+(N212*6)+(P212*7)+(Q212*8)+(R212*9)+(T212*10)+(U212*11)+(V212*12))/F212</f>
        <v>8.7142857142857135</v>
      </c>
      <c r="Y212" s="354">
        <f t="shared" ref="Y212:Y213" si="91">S212+W212</f>
        <v>85.714285714285722</v>
      </c>
    </row>
    <row r="213" spans="1:25" ht="15" customHeight="1">
      <c r="A213" s="334"/>
      <c r="B213" s="338" t="s">
        <v>59</v>
      </c>
      <c r="C213" s="325" t="s">
        <v>100</v>
      </c>
      <c r="D213" s="389">
        <v>4</v>
      </c>
      <c r="E213" s="389">
        <v>20</v>
      </c>
      <c r="F213" s="376">
        <f t="shared" si="86"/>
        <v>20</v>
      </c>
      <c r="G213" s="382" t="s">
        <v>28</v>
      </c>
      <c r="H213" s="340"/>
      <c r="I213" s="340"/>
      <c r="J213" s="340"/>
      <c r="K213" s="317">
        <f t="shared" si="84"/>
        <v>0</v>
      </c>
      <c r="L213" s="340">
        <v>2</v>
      </c>
      <c r="M213" s="340">
        <v>1</v>
      </c>
      <c r="N213" s="340">
        <v>1</v>
      </c>
      <c r="O213" s="317">
        <f>SUM(L213:N213)*100/F213</f>
        <v>20</v>
      </c>
      <c r="P213" s="340">
        <v>2</v>
      </c>
      <c r="Q213" s="340">
        <v>4</v>
      </c>
      <c r="R213" s="340">
        <v>2</v>
      </c>
      <c r="S213" s="317">
        <f>SUM(P213:R213)*100/F213</f>
        <v>40</v>
      </c>
      <c r="T213" s="340">
        <v>5</v>
      </c>
      <c r="U213" s="340">
        <v>3</v>
      </c>
      <c r="V213" s="340"/>
      <c r="W213" s="317">
        <f>SUM(T213:V213)*100/F213</f>
        <v>40</v>
      </c>
      <c r="X213" s="377">
        <f>((H213*1)+(I213*2)+(J213*3)+(L213*4)+(M213*5)+(N213*6)+(P213*7)+(Q213*8)+(R213*9)+(T213*10)+(U213*11)+(V213*12))/F213</f>
        <v>8.3000000000000007</v>
      </c>
      <c r="Y213" s="354">
        <f t="shared" si="91"/>
        <v>80</v>
      </c>
    </row>
    <row r="214" spans="1:25" ht="15" customHeight="1">
      <c r="A214" s="334"/>
      <c r="B214" s="379" t="s">
        <v>142</v>
      </c>
      <c r="C214" s="378" t="s">
        <v>137</v>
      </c>
      <c r="D214" s="375">
        <v>5</v>
      </c>
      <c r="E214" s="375">
        <v>19</v>
      </c>
      <c r="F214" s="376">
        <f t="shared" si="86"/>
        <v>19</v>
      </c>
      <c r="G214" s="386" t="s">
        <v>135</v>
      </c>
      <c r="H214" s="390"/>
      <c r="I214" s="390"/>
      <c r="J214" s="390"/>
      <c r="K214" s="372">
        <f t="shared" si="84"/>
        <v>0</v>
      </c>
      <c r="L214" s="390">
        <v>2</v>
      </c>
      <c r="M214" s="390">
        <v>1</v>
      </c>
      <c r="N214" s="390"/>
      <c r="O214" s="372">
        <f>SUM(L214:N214)*100/F214</f>
        <v>15.789473684210526</v>
      </c>
      <c r="P214" s="390">
        <v>5</v>
      </c>
      <c r="Q214" s="390">
        <v>3</v>
      </c>
      <c r="R214" s="390">
        <v>3</v>
      </c>
      <c r="S214" s="372">
        <f>SUM(P214:R214)*100/F214</f>
        <v>57.89473684210526</v>
      </c>
      <c r="T214" s="390">
        <v>3</v>
      </c>
      <c r="U214" s="390">
        <v>2</v>
      </c>
      <c r="V214" s="390"/>
      <c r="W214" s="372">
        <f>SUM(T214:V214)*100/F214</f>
        <v>26.315789473684209</v>
      </c>
      <c r="X214" s="372">
        <f>((H214*1)+(I214*2)+(J214*3)+(L214*4)+(M214*5)+(N214*6)+(P214*7)+(Q214*8)+(R214*9)+(T214*10)+(U214*11)+(V214*12))/F214</f>
        <v>7.9473684210526319</v>
      </c>
      <c r="Y214" s="374">
        <f t="shared" ref="Y214" si="92">S214+W214</f>
        <v>84.210526315789465</v>
      </c>
    </row>
    <row r="215" spans="1:25" ht="15" customHeight="1">
      <c r="A215" s="316"/>
      <c r="B215" s="338"/>
      <c r="C215" s="325"/>
      <c r="D215" s="389"/>
      <c r="E215" s="389"/>
      <c r="F215" s="328"/>
      <c r="G215" s="382"/>
      <c r="H215" s="340"/>
      <c r="I215" s="340"/>
      <c r="J215" s="340"/>
      <c r="K215" s="317"/>
      <c r="L215" s="340"/>
      <c r="M215" s="340"/>
      <c r="N215" s="340"/>
      <c r="O215" s="317"/>
      <c r="P215" s="340"/>
      <c r="Q215" s="340"/>
      <c r="R215" s="340"/>
      <c r="S215" s="317"/>
      <c r="T215" s="340"/>
      <c r="U215" s="340"/>
      <c r="V215" s="340"/>
      <c r="W215" s="317"/>
      <c r="X215" s="319">
        <f>X214-X213</f>
        <v>-0.35263157894736885</v>
      </c>
      <c r="Y215" s="319">
        <f>Y214-Y213</f>
        <v>4.2105263157894655</v>
      </c>
    </row>
    <row r="216" spans="1:25" ht="15" customHeight="1">
      <c r="A216" s="316"/>
      <c r="B216" s="369"/>
      <c r="C216" s="370" t="s">
        <v>137</v>
      </c>
      <c r="D216" s="370"/>
      <c r="E216" s="370"/>
      <c r="F216" s="375"/>
      <c r="G216" s="369" t="s">
        <v>28</v>
      </c>
      <c r="H216" s="371"/>
      <c r="I216" s="371"/>
      <c r="J216" s="371"/>
      <c r="K216" s="372"/>
      <c r="L216" s="371"/>
      <c r="M216" s="371"/>
      <c r="N216" s="371"/>
      <c r="O216" s="372"/>
      <c r="P216" s="371"/>
      <c r="Q216" s="371"/>
      <c r="R216" s="371"/>
      <c r="S216" s="372"/>
      <c r="T216" s="371"/>
      <c r="U216" s="371"/>
      <c r="V216" s="371"/>
      <c r="W216" s="372"/>
      <c r="X216" s="373">
        <f>AVERAGE(X195,X199,X203,X208,X214)</f>
        <v>8.3237918660287082</v>
      </c>
      <c r="Y216" s="373">
        <f>AVERAGE(Y195,Y199,Y203,Y208,Y214)</f>
        <v>78.364832535885171</v>
      </c>
    </row>
    <row r="217" spans="1:25" ht="15" customHeight="1">
      <c r="A217" s="316"/>
      <c r="B217" s="347"/>
      <c r="C217" s="399" t="s">
        <v>164</v>
      </c>
      <c r="D217" s="316"/>
      <c r="E217" s="316"/>
      <c r="F217" s="391"/>
      <c r="G217" s="388" t="s">
        <v>93</v>
      </c>
      <c r="H217" s="349"/>
      <c r="I217" s="349"/>
      <c r="J217" s="349"/>
      <c r="K217" s="317"/>
      <c r="L217" s="349"/>
      <c r="M217" s="349"/>
      <c r="N217" s="349"/>
      <c r="O217" s="317"/>
      <c r="P217" s="349"/>
      <c r="Q217" s="349"/>
      <c r="R217" s="349"/>
      <c r="S217" s="317"/>
      <c r="T217" s="349"/>
      <c r="U217" s="349"/>
      <c r="V217" s="349"/>
      <c r="W217" s="317"/>
      <c r="X217" s="355">
        <f>AVERAGE(X209,X204,X200,X196)</f>
        <v>8.5005952380952383</v>
      </c>
      <c r="Y217" s="355">
        <f>AVERAGE(Y209,Y204,Y200,Y196)</f>
        <v>78.69047619047619</v>
      </c>
    </row>
    <row r="218" spans="1:25" ht="15" customHeight="1">
      <c r="A218" s="316"/>
      <c r="B218" s="347"/>
      <c r="C218" s="348"/>
      <c r="D218" s="316"/>
      <c r="E218" s="316"/>
      <c r="F218" s="391"/>
      <c r="G218" s="359"/>
      <c r="H218" s="349"/>
      <c r="I218" s="349"/>
      <c r="J218" s="349"/>
      <c r="K218" s="317"/>
      <c r="L218" s="349"/>
      <c r="M218" s="349"/>
      <c r="N218" s="349"/>
      <c r="O218" s="317"/>
      <c r="P218" s="349"/>
      <c r="Q218" s="349"/>
      <c r="R218" s="349"/>
      <c r="S218" s="317"/>
      <c r="T218" s="349"/>
      <c r="U218" s="349"/>
      <c r="V218" s="349"/>
      <c r="W218" s="317"/>
      <c r="X218" s="319">
        <f>X217-X216</f>
        <v>0.17680337206653007</v>
      </c>
      <c r="Y218" s="319">
        <f>Y217-Y216</f>
        <v>0.32564365459101907</v>
      </c>
    </row>
    <row r="219" spans="1:25" ht="15" customHeight="1">
      <c r="A219" s="352"/>
      <c r="B219" s="392" t="s">
        <v>141</v>
      </c>
      <c r="C219" s="393" t="s">
        <v>137</v>
      </c>
      <c r="D219" s="393">
        <v>11</v>
      </c>
      <c r="E219" s="393">
        <v>8</v>
      </c>
      <c r="F219" s="375">
        <f>H219+I219+J219+L219+M219+N219+P219+Q219+R219+T219+U219+V219</f>
        <v>8</v>
      </c>
      <c r="G219" s="394" t="s">
        <v>29</v>
      </c>
      <c r="H219" s="395"/>
      <c r="I219" s="395"/>
      <c r="J219" s="395"/>
      <c r="K219" s="372">
        <f t="shared" si="84"/>
        <v>0</v>
      </c>
      <c r="L219" s="395"/>
      <c r="M219" s="395"/>
      <c r="N219" s="395"/>
      <c r="O219" s="372">
        <f>SUM(L219:N219)*100/F219</f>
        <v>0</v>
      </c>
      <c r="P219" s="395">
        <v>2</v>
      </c>
      <c r="Q219" s="395">
        <v>3</v>
      </c>
      <c r="R219" s="395">
        <v>1</v>
      </c>
      <c r="S219" s="372">
        <f>SUM(P219:R219)*100/F219</f>
        <v>75</v>
      </c>
      <c r="T219" s="395">
        <v>1</v>
      </c>
      <c r="U219" s="395">
        <v>1</v>
      </c>
      <c r="V219" s="395"/>
      <c r="W219" s="372">
        <f>SUM(T219:V219)*100/F219</f>
        <v>25</v>
      </c>
      <c r="X219" s="373">
        <f>((H219*1)+(I219*2)+(J219*3)+(L219*4)+(M219*5)+(N219*6)+(P219*7)+(Q219*8)+(R219*9)+(T219*10)+(U219*11)+(V219*12))/F219</f>
        <v>8.5</v>
      </c>
      <c r="Y219" s="374">
        <f>S219+W219</f>
        <v>100</v>
      </c>
    </row>
    <row r="220" spans="1:25" ht="15" customHeight="1">
      <c r="A220" s="352"/>
      <c r="B220" s="350"/>
      <c r="C220" s="351"/>
      <c r="D220" s="351"/>
      <c r="E220" s="351"/>
      <c r="F220" s="391"/>
      <c r="G220" s="324"/>
      <c r="H220" s="346"/>
      <c r="I220" s="346"/>
      <c r="J220" s="346"/>
      <c r="K220" s="317"/>
      <c r="L220" s="346"/>
      <c r="M220" s="346"/>
      <c r="N220" s="346"/>
      <c r="O220" s="317"/>
      <c r="P220" s="346"/>
      <c r="Q220" s="346"/>
      <c r="R220" s="346"/>
      <c r="S220" s="317"/>
      <c r="T220" s="346"/>
      <c r="U220" s="346"/>
      <c r="V220" s="346"/>
      <c r="W220" s="317"/>
      <c r="X220" s="396"/>
      <c r="Y220" s="397"/>
    </row>
    <row r="221" spans="1:25" ht="15" customHeight="1">
      <c r="A221" s="352"/>
      <c r="B221" s="369" t="s">
        <v>103</v>
      </c>
      <c r="C221" s="378" t="s">
        <v>137</v>
      </c>
      <c r="D221" s="393">
        <v>11</v>
      </c>
      <c r="E221" s="393">
        <v>8</v>
      </c>
      <c r="F221" s="375">
        <f>H221+I221+J221+L221+M221+N221+P221+Q221+R221+T221+U221+V221</f>
        <v>8</v>
      </c>
      <c r="G221" s="394" t="s">
        <v>90</v>
      </c>
      <c r="H221" s="395"/>
      <c r="I221" s="395"/>
      <c r="J221" s="395"/>
      <c r="K221" s="372">
        <f t="shared" si="84"/>
        <v>0</v>
      </c>
      <c r="L221" s="395">
        <v>1</v>
      </c>
      <c r="M221" s="395">
        <v>1</v>
      </c>
      <c r="N221" s="395"/>
      <c r="O221" s="372">
        <f>SUM(L221:N221)*100/F221</f>
        <v>25</v>
      </c>
      <c r="P221" s="395"/>
      <c r="Q221" s="395">
        <v>4</v>
      </c>
      <c r="R221" s="395"/>
      <c r="S221" s="372">
        <f>SUM(P221:R221)*100/F221</f>
        <v>50</v>
      </c>
      <c r="T221" s="395">
        <v>1</v>
      </c>
      <c r="U221" s="395">
        <v>1</v>
      </c>
      <c r="V221" s="395"/>
      <c r="W221" s="372">
        <f>SUM(T221:V221)*100/F221</f>
        <v>25</v>
      </c>
      <c r="X221" s="373">
        <f>((H221*1)+(I221*2)+(J221*3)+(L221*4)+(M221*5)+(N221*6)+(P221*7)+(Q221*8)+(R221*9)+(T221*10)+(U221*11)+(V221*12))/F221</f>
        <v>7.75</v>
      </c>
      <c r="Y221" s="374">
        <f>S221+W221</f>
        <v>75</v>
      </c>
    </row>
    <row r="222" spans="1:25" ht="15" customHeight="1">
      <c r="A222" s="352"/>
      <c r="B222" s="359"/>
      <c r="C222" s="334"/>
      <c r="D222" s="352"/>
      <c r="E222" s="352"/>
      <c r="F222" s="391"/>
      <c r="G222" s="398"/>
      <c r="H222" s="346"/>
      <c r="I222" s="346"/>
      <c r="J222" s="346"/>
      <c r="K222" s="317"/>
      <c r="L222" s="346"/>
      <c r="M222" s="346"/>
      <c r="N222" s="346"/>
      <c r="O222" s="317"/>
      <c r="P222" s="346"/>
      <c r="Q222" s="346"/>
      <c r="R222" s="346"/>
      <c r="S222" s="317"/>
      <c r="T222" s="346"/>
      <c r="U222" s="346"/>
      <c r="V222" s="346"/>
      <c r="W222" s="317"/>
      <c r="X222" s="362"/>
      <c r="Y222" s="318"/>
    </row>
    <row r="223" spans="1:25" ht="42.75">
      <c r="A223" s="352"/>
      <c r="B223" s="400" t="s">
        <v>94</v>
      </c>
      <c r="C223" s="378" t="s">
        <v>137</v>
      </c>
      <c r="D223" s="393"/>
      <c r="E223" s="393"/>
      <c r="F223" s="393"/>
      <c r="G223" s="394"/>
      <c r="H223" s="395"/>
      <c r="I223" s="395"/>
      <c r="J223" s="395"/>
      <c r="K223" s="395"/>
      <c r="L223" s="395"/>
      <c r="M223" s="395"/>
      <c r="N223" s="395"/>
      <c r="O223" s="395"/>
      <c r="P223" s="395"/>
      <c r="Q223" s="395"/>
      <c r="R223" s="395"/>
      <c r="S223" s="395"/>
      <c r="T223" s="395"/>
      <c r="U223" s="395"/>
      <c r="V223" s="395"/>
      <c r="W223" s="395"/>
      <c r="X223" s="373">
        <f>AVERAGE(X38,X53,X68,X107,X135,X162,X165,X192,X216,X219,X221)</f>
        <v>6.896633926714018</v>
      </c>
      <c r="Y223" s="373">
        <f>AVERAGE(Y38,Y53,Y68,Y105,Y107,Y135,Y162,Y165,Y192,Y216,Y219,Y221)</f>
        <v>60.316460308379646</v>
      </c>
    </row>
    <row r="224" spans="1:25" ht="42.75">
      <c r="A224" s="352"/>
      <c r="B224" s="305" t="s">
        <v>94</v>
      </c>
      <c r="C224" s="399" t="s">
        <v>164</v>
      </c>
      <c r="D224" s="345"/>
      <c r="E224" s="345"/>
      <c r="F224" s="345"/>
      <c r="G224" s="337"/>
      <c r="H224" s="412"/>
      <c r="I224" s="412"/>
      <c r="J224" s="412"/>
      <c r="K224" s="412"/>
      <c r="L224" s="412"/>
      <c r="M224" s="412"/>
      <c r="N224" s="412"/>
      <c r="O224" s="412"/>
      <c r="P224" s="412"/>
      <c r="Q224" s="412"/>
      <c r="R224" s="412"/>
      <c r="S224" s="412"/>
      <c r="T224" s="412"/>
      <c r="U224" s="412"/>
      <c r="V224" s="412"/>
      <c r="W224" s="412"/>
      <c r="X224" s="355">
        <f>AVERAGE(X217,X193,X166,X163,X136,X108,X69,X54,X39)</f>
        <v>6.7000446885515528</v>
      </c>
      <c r="Y224" s="355">
        <f>AVERAGE(Y217,Y193,Y166,Y163,Y136,Y108,Y69,Y54,Y39)</f>
        <v>54.167324510955325</v>
      </c>
    </row>
    <row r="225" spans="1:25">
      <c r="A225" s="320"/>
      <c r="B225" s="350"/>
      <c r="C225" s="351"/>
      <c r="D225" s="351"/>
      <c r="E225" s="351"/>
      <c r="F225" s="351"/>
      <c r="G225" s="324"/>
      <c r="H225" s="352"/>
      <c r="I225" s="352"/>
      <c r="J225" s="352"/>
      <c r="K225" s="352"/>
      <c r="L225" s="352"/>
      <c r="M225" s="352"/>
      <c r="N225" s="352"/>
      <c r="O225" s="352"/>
      <c r="P225" s="352"/>
      <c r="Q225" s="352"/>
      <c r="R225" s="352"/>
      <c r="S225" s="352"/>
      <c r="T225" s="352"/>
      <c r="U225" s="352"/>
      <c r="V225" s="352"/>
      <c r="W225" s="352"/>
      <c r="X225" s="319">
        <f>X224-X223</f>
        <v>-0.19658923816246521</v>
      </c>
      <c r="Y225" s="319">
        <f>Y224-Y223</f>
        <v>-6.1491357974243215</v>
      </c>
    </row>
  </sheetData>
  <mergeCells count="26">
    <mergeCell ref="H10:J10"/>
    <mergeCell ref="L10:N10"/>
    <mergeCell ref="P10:R10"/>
    <mergeCell ref="T10:V10"/>
    <mergeCell ref="A7:Y7"/>
    <mergeCell ref="A8:A11"/>
    <mergeCell ref="B8:B11"/>
    <mergeCell ref="C8:C11"/>
    <mergeCell ref="D8:D11"/>
    <mergeCell ref="E8:E11"/>
    <mergeCell ref="F8:F11"/>
    <mergeCell ref="G8:G11"/>
    <mergeCell ref="H8:W8"/>
    <mergeCell ref="X8:Y8"/>
    <mergeCell ref="H9:K9"/>
    <mergeCell ref="L9:O9"/>
    <mergeCell ref="P9:S9"/>
    <mergeCell ref="T9:W9"/>
    <mergeCell ref="X9:X11"/>
    <mergeCell ref="Y9:Y11"/>
    <mergeCell ref="A6:Y6"/>
    <mergeCell ref="X1:Y1"/>
    <mergeCell ref="A2:Y2"/>
    <mergeCell ref="A3:Y3"/>
    <mergeCell ref="A4:Y4"/>
    <mergeCell ref="A5:Y5"/>
  </mergeCells>
  <pageMargins left="0.7" right="0.7" top="0.75" bottom="0.75" header="0.3" footer="0.3"/>
  <pageSetup paperSize="9" scale="45" orientation="portrait" r:id="rId1"/>
  <colBreaks count="1" manualBreakCount="1">
    <brk id="25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416"/>
  <sheetViews>
    <sheetView topLeftCell="B1" zoomScaleSheetLayoutView="80" workbookViewId="0">
      <selection activeCell="K13" sqref="K13"/>
    </sheetView>
  </sheetViews>
  <sheetFormatPr defaultRowHeight="15"/>
  <cols>
    <col min="1" max="1" width="3.5703125" customWidth="1"/>
    <col min="2" max="2" width="17.28515625" style="48" customWidth="1"/>
    <col min="3" max="3" width="12.28515625" customWidth="1"/>
    <col min="4" max="4" width="5.85546875" customWidth="1"/>
    <col min="5" max="5" width="7" customWidth="1"/>
    <col min="6" max="6" width="6" customWidth="1"/>
    <col min="7" max="7" width="14.42578125" style="48" bestFit="1" customWidth="1"/>
    <col min="8" max="8" width="3.5703125" style="32" customWidth="1"/>
    <col min="9" max="10" width="3.85546875" style="32" customWidth="1"/>
    <col min="11" max="11" width="9.140625" style="32"/>
    <col min="12" max="12" width="4.28515625" style="32" customWidth="1"/>
    <col min="13" max="13" width="4" style="32" customWidth="1"/>
    <col min="14" max="14" width="4.140625" style="32" customWidth="1"/>
    <col min="15" max="15" width="9.140625" style="32"/>
    <col min="16" max="16" width="3.42578125" style="32" customWidth="1"/>
    <col min="17" max="17" width="4" style="32" customWidth="1"/>
    <col min="18" max="18" width="4.140625" style="32" customWidth="1"/>
    <col min="19" max="19" width="9.140625" style="32"/>
    <col min="20" max="20" width="4.42578125" style="32" customWidth="1"/>
    <col min="21" max="21" width="4.28515625" style="32" customWidth="1"/>
    <col min="22" max="22" width="4.42578125" style="32" customWidth="1"/>
    <col min="24" max="24" width="10.5703125" customWidth="1"/>
  </cols>
  <sheetData>
    <row r="1" spans="1:25">
      <c r="A1" s="1"/>
      <c r="X1" s="456" t="s">
        <v>30</v>
      </c>
      <c r="Y1" s="456"/>
    </row>
    <row r="2" spans="1:25">
      <c r="A2" s="457" t="s">
        <v>178</v>
      </c>
      <c r="B2" s="457"/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  <c r="Q2" s="457"/>
      <c r="R2" s="457"/>
      <c r="S2" s="457"/>
      <c r="T2" s="457"/>
      <c r="U2" s="457"/>
      <c r="V2" s="457"/>
      <c r="W2" s="457"/>
      <c r="X2" s="457"/>
      <c r="Y2" s="457"/>
    </row>
    <row r="3" spans="1:25">
      <c r="A3" s="458" t="s">
        <v>40</v>
      </c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  <c r="P3" s="459"/>
      <c r="Q3" s="459"/>
      <c r="R3" s="459"/>
      <c r="S3" s="459"/>
      <c r="T3" s="459"/>
      <c r="U3" s="459"/>
      <c r="V3" s="459"/>
      <c r="W3" s="459"/>
      <c r="X3" s="459"/>
      <c r="Y3" s="459"/>
    </row>
    <row r="4" spans="1:25">
      <c r="A4" s="460" t="s">
        <v>1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  <c r="Q4" s="460"/>
      <c r="R4" s="460"/>
      <c r="S4" s="460"/>
      <c r="T4" s="460"/>
      <c r="U4" s="460"/>
      <c r="V4" s="460"/>
      <c r="W4" s="460"/>
      <c r="X4" s="460"/>
      <c r="Y4" s="460"/>
    </row>
    <row r="5" spans="1:25">
      <c r="A5" s="461" t="s">
        <v>2</v>
      </c>
      <c r="B5" s="461"/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61"/>
      <c r="P5" s="461"/>
      <c r="Q5" s="461"/>
      <c r="R5" s="461"/>
      <c r="S5" s="461"/>
      <c r="T5" s="461"/>
      <c r="U5" s="461"/>
      <c r="V5" s="461"/>
      <c r="W5" s="461"/>
      <c r="X5" s="461"/>
      <c r="Y5" s="461"/>
    </row>
    <row r="6" spans="1:25" ht="30.75" customHeight="1">
      <c r="A6" s="455" t="s">
        <v>77</v>
      </c>
      <c r="B6" s="455"/>
      <c r="C6" s="455"/>
      <c r="D6" s="455"/>
      <c r="E6" s="455"/>
      <c r="F6" s="455"/>
      <c r="G6" s="455"/>
      <c r="H6" s="455"/>
      <c r="I6" s="455"/>
      <c r="J6" s="455"/>
      <c r="K6" s="455"/>
      <c r="L6" s="455"/>
      <c r="M6" s="455"/>
      <c r="N6" s="455"/>
      <c r="O6" s="455"/>
      <c r="P6" s="455"/>
      <c r="Q6" s="455"/>
      <c r="R6" s="455"/>
      <c r="S6" s="455"/>
      <c r="T6" s="455"/>
      <c r="U6" s="455"/>
      <c r="V6" s="455"/>
      <c r="W6" s="455"/>
      <c r="X6" s="455"/>
      <c r="Y6" s="455"/>
    </row>
    <row r="7" spans="1:25" ht="18.75" customHeight="1">
      <c r="A7" s="462" t="s">
        <v>3</v>
      </c>
      <c r="B7" s="462"/>
      <c r="C7" s="462"/>
      <c r="D7" s="462"/>
      <c r="E7" s="462"/>
      <c r="F7" s="462"/>
      <c r="G7" s="462"/>
      <c r="H7" s="462"/>
      <c r="I7" s="462"/>
      <c r="J7" s="462"/>
      <c r="K7" s="462"/>
      <c r="L7" s="462"/>
      <c r="M7" s="462"/>
      <c r="N7" s="462"/>
      <c r="O7" s="462"/>
      <c r="P7" s="462"/>
      <c r="Q7" s="462"/>
      <c r="R7" s="462"/>
      <c r="S7" s="462"/>
      <c r="T7" s="462"/>
      <c r="U7" s="462"/>
      <c r="V7" s="462"/>
      <c r="W7" s="462"/>
      <c r="X7" s="462"/>
      <c r="Y7" s="462"/>
    </row>
    <row r="8" spans="1:25" ht="15" customHeight="1">
      <c r="A8" s="463" t="s">
        <v>4</v>
      </c>
      <c r="B8" s="464" t="s">
        <v>5</v>
      </c>
      <c r="C8" s="465" t="s">
        <v>6</v>
      </c>
      <c r="D8" s="467" t="s">
        <v>7</v>
      </c>
      <c r="E8" s="463" t="s">
        <v>8</v>
      </c>
      <c r="F8" s="468" t="s">
        <v>9</v>
      </c>
      <c r="G8" s="464" t="s">
        <v>10</v>
      </c>
      <c r="H8" s="467" t="s">
        <v>11</v>
      </c>
      <c r="I8" s="467"/>
      <c r="J8" s="467"/>
      <c r="K8" s="467"/>
      <c r="L8" s="467"/>
      <c r="M8" s="467"/>
      <c r="N8" s="467"/>
      <c r="O8" s="467"/>
      <c r="P8" s="467"/>
      <c r="Q8" s="467"/>
      <c r="R8" s="467"/>
      <c r="S8" s="467"/>
      <c r="T8" s="467"/>
      <c r="U8" s="467"/>
      <c r="V8" s="467"/>
      <c r="W8" s="467"/>
      <c r="X8" s="463" t="s">
        <v>99</v>
      </c>
      <c r="Y8" s="470"/>
    </row>
    <row r="9" spans="1:25">
      <c r="A9" s="463"/>
      <c r="B9" s="464"/>
      <c r="C9" s="466"/>
      <c r="D9" s="467"/>
      <c r="E9" s="463"/>
      <c r="F9" s="469"/>
      <c r="G9" s="464"/>
      <c r="H9" s="471" t="s">
        <v>12</v>
      </c>
      <c r="I9" s="471"/>
      <c r="J9" s="471"/>
      <c r="K9" s="471"/>
      <c r="L9" s="471" t="s">
        <v>13</v>
      </c>
      <c r="M9" s="471"/>
      <c r="N9" s="471"/>
      <c r="O9" s="471"/>
      <c r="P9" s="471" t="s">
        <v>14</v>
      </c>
      <c r="Q9" s="471"/>
      <c r="R9" s="471"/>
      <c r="S9" s="471"/>
      <c r="T9" s="467" t="s">
        <v>15</v>
      </c>
      <c r="U9" s="467"/>
      <c r="V9" s="467"/>
      <c r="W9" s="467"/>
      <c r="X9" s="467"/>
      <c r="Y9" s="467"/>
    </row>
    <row r="10" spans="1:25" ht="15" customHeight="1">
      <c r="A10" s="463"/>
      <c r="B10" s="464"/>
      <c r="C10" s="466"/>
      <c r="D10" s="467"/>
      <c r="E10" s="463"/>
      <c r="F10" s="469"/>
      <c r="G10" s="464"/>
      <c r="H10" s="472" t="s">
        <v>16</v>
      </c>
      <c r="I10" s="472"/>
      <c r="J10" s="472"/>
      <c r="K10" s="8"/>
      <c r="L10" s="472" t="s">
        <v>16</v>
      </c>
      <c r="M10" s="472"/>
      <c r="N10" s="472"/>
      <c r="O10" s="8"/>
      <c r="P10" s="472" t="s">
        <v>16</v>
      </c>
      <c r="Q10" s="472"/>
      <c r="R10" s="472"/>
      <c r="S10" s="8"/>
      <c r="T10" s="472" t="s">
        <v>16</v>
      </c>
      <c r="U10" s="472"/>
      <c r="V10" s="472"/>
      <c r="W10" s="37"/>
      <c r="X10" s="463" t="s">
        <v>31</v>
      </c>
      <c r="Y10" s="463" t="s">
        <v>17</v>
      </c>
    </row>
    <row r="11" spans="1:25">
      <c r="A11" s="463"/>
      <c r="B11" s="464"/>
      <c r="C11" s="466"/>
      <c r="D11" s="467"/>
      <c r="E11" s="463"/>
      <c r="F11" s="469"/>
      <c r="G11" s="464"/>
      <c r="H11" s="31">
        <v>1</v>
      </c>
      <c r="I11" s="31">
        <v>2</v>
      </c>
      <c r="J11" s="8">
        <v>3</v>
      </c>
      <c r="K11" s="8" t="s">
        <v>18</v>
      </c>
      <c r="L11" s="31">
        <v>4</v>
      </c>
      <c r="M11" s="31">
        <v>5</v>
      </c>
      <c r="N11" s="8">
        <v>6</v>
      </c>
      <c r="O11" s="8" t="s">
        <v>18</v>
      </c>
      <c r="P11" s="31">
        <v>7</v>
      </c>
      <c r="Q11" s="31">
        <v>8</v>
      </c>
      <c r="R11" s="8">
        <v>9</v>
      </c>
      <c r="S11" s="8" t="s">
        <v>18</v>
      </c>
      <c r="T11" s="31">
        <v>10</v>
      </c>
      <c r="U11" s="31">
        <v>11</v>
      </c>
      <c r="V11" s="8">
        <v>12</v>
      </c>
      <c r="W11" s="37" t="s">
        <v>18</v>
      </c>
      <c r="X11" s="463"/>
      <c r="Y11" s="463"/>
    </row>
    <row r="12" spans="1:25">
      <c r="A12" s="243"/>
      <c r="B12" s="246"/>
      <c r="C12" s="17"/>
      <c r="D12" s="244"/>
      <c r="E12" s="243"/>
      <c r="F12" s="245"/>
      <c r="G12" s="246"/>
      <c r="H12" s="242"/>
      <c r="I12" s="242"/>
      <c r="J12" s="247"/>
      <c r="K12" s="261"/>
      <c r="L12" s="242"/>
      <c r="M12" s="242"/>
      <c r="N12" s="247"/>
      <c r="O12" s="261"/>
      <c r="P12" s="242"/>
      <c r="Q12" s="242"/>
      <c r="R12" s="247"/>
      <c r="S12" s="261"/>
      <c r="T12" s="242"/>
      <c r="U12" s="242"/>
      <c r="V12" s="247"/>
      <c r="W12" s="270"/>
      <c r="X12" s="250"/>
      <c r="Y12" s="250"/>
    </row>
    <row r="13" spans="1:25">
      <c r="A13" s="145"/>
      <c r="B13" s="146" t="s">
        <v>136</v>
      </c>
      <c r="C13" s="78" t="s">
        <v>137</v>
      </c>
      <c r="D13" s="76">
        <v>2</v>
      </c>
      <c r="E13" s="145">
        <v>22</v>
      </c>
      <c r="F13" s="83">
        <f t="shared" ref="F13:F76" si="0">SUM(L13:N13,H13:J13,P13:R13,T13:V13)</f>
        <v>22</v>
      </c>
      <c r="G13" s="146" t="s">
        <v>104</v>
      </c>
      <c r="H13" s="145"/>
      <c r="I13" s="145"/>
      <c r="J13" s="76"/>
      <c r="K13" s="80">
        <f t="shared" ref="K13:K112" si="1">SUM(H13:J13)*100/F13</f>
        <v>0</v>
      </c>
      <c r="L13" s="145"/>
      <c r="M13" s="145">
        <v>2</v>
      </c>
      <c r="N13" s="76">
        <v>2</v>
      </c>
      <c r="O13" s="80">
        <f t="shared" ref="O13:O112" si="2">SUM(L13:N13)*100/F13</f>
        <v>18.181818181818183</v>
      </c>
      <c r="P13" s="145">
        <v>3</v>
      </c>
      <c r="Q13" s="145">
        <v>3</v>
      </c>
      <c r="R13" s="76">
        <v>2</v>
      </c>
      <c r="S13" s="80">
        <f t="shared" ref="S13:S112" si="3">SUM(P13:R13)*100/F13</f>
        <v>36.363636363636367</v>
      </c>
      <c r="T13" s="145">
        <v>10</v>
      </c>
      <c r="U13" s="145"/>
      <c r="V13" s="76"/>
      <c r="W13" s="80">
        <f t="shared" ref="W13:W76" si="4">SUM(T13:V13)*100/F13</f>
        <v>45.454545454545453</v>
      </c>
      <c r="X13" s="80">
        <f t="shared" ref="X13:X18" si="5">((H13*1)+(I13*2)+(J13*3)+(L13*4)+(M13*5)+(N13*6)+(P13*7)+(Q13*8)+(R13*9)+(T13*10)+(U13*11)+(V13*12))/F13</f>
        <v>8.4090909090909083</v>
      </c>
      <c r="Y13" s="82">
        <f t="shared" ref="Y13:Y18" si="6">S13+W13</f>
        <v>81.818181818181813</v>
      </c>
    </row>
    <row r="14" spans="1:25">
      <c r="A14" s="55"/>
      <c r="B14" s="263" t="s">
        <v>62</v>
      </c>
      <c r="C14" s="262" t="s">
        <v>164</v>
      </c>
      <c r="D14" s="54">
        <v>3</v>
      </c>
      <c r="E14" s="55">
        <v>20</v>
      </c>
      <c r="F14" s="83">
        <f t="shared" si="0"/>
        <v>20</v>
      </c>
      <c r="G14" s="263" t="s">
        <v>104</v>
      </c>
      <c r="H14" s="57"/>
      <c r="I14" s="57"/>
      <c r="J14" s="58"/>
      <c r="K14" s="80">
        <f t="shared" si="1"/>
        <v>0</v>
      </c>
      <c r="L14" s="57">
        <v>1</v>
      </c>
      <c r="M14" s="57">
        <v>2</v>
      </c>
      <c r="N14" s="58">
        <v>3</v>
      </c>
      <c r="O14" s="80">
        <f t="shared" si="2"/>
        <v>30</v>
      </c>
      <c r="P14" s="57">
        <v>2</v>
      </c>
      <c r="Q14" s="57">
        <v>5</v>
      </c>
      <c r="R14" s="58">
        <v>3</v>
      </c>
      <c r="S14" s="80">
        <f t="shared" si="3"/>
        <v>50</v>
      </c>
      <c r="T14" s="57">
        <v>4</v>
      </c>
      <c r="U14" s="57"/>
      <c r="V14" s="58"/>
      <c r="W14" s="80">
        <f t="shared" si="4"/>
        <v>20</v>
      </c>
      <c r="X14" s="80">
        <f t="shared" si="5"/>
        <v>7.65</v>
      </c>
      <c r="Y14" s="82">
        <f t="shared" si="6"/>
        <v>70</v>
      </c>
    </row>
    <row r="15" spans="1:25">
      <c r="A15" s="55"/>
      <c r="B15" s="49"/>
      <c r="C15" s="53"/>
      <c r="D15" s="54"/>
      <c r="E15" s="55"/>
      <c r="F15" s="83">
        <f t="shared" si="0"/>
        <v>0</v>
      </c>
      <c r="G15" s="49"/>
      <c r="H15" s="249"/>
      <c r="I15" s="249"/>
      <c r="J15" s="248"/>
      <c r="K15" s="80" t="e">
        <f t="shared" si="1"/>
        <v>#DIV/0!</v>
      </c>
      <c r="L15" s="249"/>
      <c r="M15" s="249"/>
      <c r="N15" s="248"/>
      <c r="O15" s="80" t="e">
        <f t="shared" si="2"/>
        <v>#DIV/0!</v>
      </c>
      <c r="P15" s="249"/>
      <c r="Q15" s="249"/>
      <c r="R15" s="248"/>
      <c r="S15" s="80" t="e">
        <f t="shared" si="3"/>
        <v>#DIV/0!</v>
      </c>
      <c r="T15" s="249"/>
      <c r="U15" s="249"/>
      <c r="V15" s="248"/>
      <c r="W15" s="80" t="e">
        <f t="shared" si="4"/>
        <v>#DIV/0!</v>
      </c>
      <c r="X15" s="80"/>
      <c r="Y15" s="82" t="e">
        <f t="shared" si="6"/>
        <v>#DIV/0!</v>
      </c>
    </row>
    <row r="16" spans="1:25" s="43" customFormat="1">
      <c r="A16" s="55"/>
      <c r="B16" s="49" t="s">
        <v>101</v>
      </c>
      <c r="C16" s="53" t="s">
        <v>100</v>
      </c>
      <c r="D16" s="54" t="s">
        <v>121</v>
      </c>
      <c r="E16" s="55">
        <v>16</v>
      </c>
      <c r="F16" s="83">
        <f t="shared" si="0"/>
        <v>16</v>
      </c>
      <c r="G16" s="49" t="s">
        <v>104</v>
      </c>
      <c r="H16" s="57"/>
      <c r="I16" s="57"/>
      <c r="J16" s="58"/>
      <c r="K16" s="80">
        <f t="shared" si="1"/>
        <v>0</v>
      </c>
      <c r="L16" s="57">
        <v>2</v>
      </c>
      <c r="M16" s="57">
        <v>1</v>
      </c>
      <c r="N16" s="58">
        <v>2</v>
      </c>
      <c r="O16" s="80">
        <f t="shared" si="2"/>
        <v>31.25</v>
      </c>
      <c r="P16" s="57"/>
      <c r="Q16" s="57"/>
      <c r="R16" s="58">
        <v>2</v>
      </c>
      <c r="S16" s="80">
        <f t="shared" si="3"/>
        <v>12.5</v>
      </c>
      <c r="T16" s="57">
        <v>6</v>
      </c>
      <c r="U16" s="57">
        <v>3</v>
      </c>
      <c r="V16" s="58"/>
      <c r="W16" s="80">
        <f t="shared" si="4"/>
        <v>56.25</v>
      </c>
      <c r="X16" s="80">
        <f t="shared" si="5"/>
        <v>8.5</v>
      </c>
      <c r="Y16" s="82">
        <f t="shared" si="6"/>
        <v>68.75</v>
      </c>
    </row>
    <row r="17" spans="1:25" s="43" customFormat="1">
      <c r="A17" s="145"/>
      <c r="B17" s="146" t="s">
        <v>101</v>
      </c>
      <c r="C17" s="78" t="s">
        <v>137</v>
      </c>
      <c r="D17" s="76" t="s">
        <v>139</v>
      </c>
      <c r="E17" s="145">
        <v>15</v>
      </c>
      <c r="F17" s="83">
        <f t="shared" si="0"/>
        <v>15</v>
      </c>
      <c r="G17" s="146" t="s">
        <v>104</v>
      </c>
      <c r="H17" s="145">
        <v>2</v>
      </c>
      <c r="I17" s="145">
        <v>1</v>
      </c>
      <c r="J17" s="76"/>
      <c r="K17" s="80">
        <f t="shared" si="1"/>
        <v>20</v>
      </c>
      <c r="L17" s="145">
        <v>1</v>
      </c>
      <c r="M17" s="145">
        <v>2</v>
      </c>
      <c r="N17" s="76"/>
      <c r="O17" s="80">
        <f t="shared" si="2"/>
        <v>20</v>
      </c>
      <c r="P17" s="145">
        <v>1</v>
      </c>
      <c r="Q17" s="145"/>
      <c r="R17" s="76">
        <v>4</v>
      </c>
      <c r="S17" s="80">
        <f t="shared" si="3"/>
        <v>33.333333333333336</v>
      </c>
      <c r="T17" s="145"/>
      <c r="U17" s="145">
        <v>3</v>
      </c>
      <c r="V17" s="76">
        <v>1</v>
      </c>
      <c r="W17" s="80">
        <f t="shared" si="4"/>
        <v>26.666666666666668</v>
      </c>
      <c r="X17" s="80">
        <f t="shared" si="5"/>
        <v>7.0666666666666664</v>
      </c>
      <c r="Y17" s="82">
        <f t="shared" si="6"/>
        <v>60</v>
      </c>
    </row>
    <row r="18" spans="1:25" s="43" customFormat="1">
      <c r="A18" s="145"/>
      <c r="B18" s="271" t="s">
        <v>101</v>
      </c>
      <c r="C18" s="272" t="s">
        <v>164</v>
      </c>
      <c r="D18" s="268" t="s">
        <v>165</v>
      </c>
      <c r="E18" s="145">
        <v>15</v>
      </c>
      <c r="F18" s="83">
        <f t="shared" si="0"/>
        <v>15</v>
      </c>
      <c r="G18" s="271" t="s">
        <v>104</v>
      </c>
      <c r="H18" s="145"/>
      <c r="I18" s="145"/>
      <c r="J18" s="76">
        <v>2</v>
      </c>
      <c r="K18" s="80">
        <f t="shared" si="1"/>
        <v>13.333333333333334</v>
      </c>
      <c r="L18" s="145">
        <v>1</v>
      </c>
      <c r="M18" s="145">
        <v>1</v>
      </c>
      <c r="N18" s="76"/>
      <c r="O18" s="80">
        <f t="shared" si="2"/>
        <v>13.333333333333334</v>
      </c>
      <c r="P18" s="145"/>
      <c r="Q18" s="145"/>
      <c r="R18" s="76">
        <v>3</v>
      </c>
      <c r="S18" s="80">
        <f t="shared" si="3"/>
        <v>20</v>
      </c>
      <c r="T18" s="145">
        <v>4</v>
      </c>
      <c r="U18" s="145">
        <v>4</v>
      </c>
      <c r="V18" s="76"/>
      <c r="W18" s="80">
        <f t="shared" si="4"/>
        <v>53.333333333333336</v>
      </c>
      <c r="X18" s="80">
        <f t="shared" si="5"/>
        <v>8.4</v>
      </c>
      <c r="Y18" s="82">
        <f t="shared" si="6"/>
        <v>73.333333333333343</v>
      </c>
    </row>
    <row r="19" spans="1:25" s="43" customFormat="1">
      <c r="A19" s="55"/>
      <c r="B19" s="49"/>
      <c r="C19" s="53"/>
      <c r="D19" s="54"/>
      <c r="E19" s="55"/>
      <c r="F19" s="83">
        <f t="shared" si="0"/>
        <v>0</v>
      </c>
      <c r="G19" s="49"/>
      <c r="H19" s="57"/>
      <c r="I19" s="57"/>
      <c r="J19" s="58"/>
      <c r="K19" s="80" t="e">
        <f t="shared" si="1"/>
        <v>#DIV/0!</v>
      </c>
      <c r="L19" s="57"/>
      <c r="M19" s="57"/>
      <c r="N19" s="58"/>
      <c r="O19" s="80" t="e">
        <f t="shared" si="2"/>
        <v>#DIV/0!</v>
      </c>
      <c r="P19" s="57"/>
      <c r="Q19" s="57"/>
      <c r="R19" s="58"/>
      <c r="S19" s="80" t="e">
        <f t="shared" si="3"/>
        <v>#DIV/0!</v>
      </c>
      <c r="T19" s="57"/>
      <c r="U19" s="57"/>
      <c r="V19" s="58"/>
      <c r="W19" s="80" t="e">
        <f t="shared" si="4"/>
        <v>#DIV/0!</v>
      </c>
      <c r="X19" s="90">
        <f>X18-X17</f>
        <v>1.3333333333333339</v>
      </c>
      <c r="Y19" s="90">
        <f>Y18-Y17</f>
        <v>13.333333333333343</v>
      </c>
    </row>
    <row r="20" spans="1:25" s="43" customFormat="1">
      <c r="A20" s="55"/>
      <c r="B20" s="49" t="s">
        <v>62</v>
      </c>
      <c r="C20" s="53" t="s">
        <v>100</v>
      </c>
      <c r="D20" s="54" t="s">
        <v>122</v>
      </c>
      <c r="E20" s="55">
        <v>17</v>
      </c>
      <c r="F20" s="83">
        <f t="shared" si="0"/>
        <v>17</v>
      </c>
      <c r="G20" s="49" t="s">
        <v>104</v>
      </c>
      <c r="H20" s="57"/>
      <c r="I20" s="57"/>
      <c r="J20" s="58"/>
      <c r="K20" s="80">
        <f t="shared" si="1"/>
        <v>0</v>
      </c>
      <c r="L20" s="57">
        <v>2</v>
      </c>
      <c r="M20" s="57">
        <v>1</v>
      </c>
      <c r="N20" s="58">
        <v>2</v>
      </c>
      <c r="O20" s="80">
        <f t="shared" si="2"/>
        <v>29.411764705882351</v>
      </c>
      <c r="P20" s="57">
        <v>1</v>
      </c>
      <c r="Q20" s="57">
        <v>3</v>
      </c>
      <c r="R20" s="58">
        <v>3</v>
      </c>
      <c r="S20" s="80">
        <f t="shared" si="3"/>
        <v>41.176470588235297</v>
      </c>
      <c r="T20" s="57">
        <v>4</v>
      </c>
      <c r="U20" s="57">
        <v>1</v>
      </c>
      <c r="V20" s="58"/>
      <c r="W20" s="80">
        <f t="shared" si="4"/>
        <v>29.411764705882351</v>
      </c>
      <c r="X20" s="84">
        <f t="shared" ref="X20:X27" si="7">((H20*1)+(I20*2)+(J20*3)+(L20*4)+(M20*5)+(N20*6)+(P20*7)+(Q20*8)+(R20*9)+(T20*10)+(U20*11)+(V20*12))/F20</f>
        <v>7.882352941176471</v>
      </c>
      <c r="Y20" s="67">
        <f t="shared" ref="Y20:Y27" si="8">S20+W20</f>
        <v>70.588235294117652</v>
      </c>
    </row>
    <row r="21" spans="1:25">
      <c r="A21" s="145"/>
      <c r="B21" s="146" t="s">
        <v>62</v>
      </c>
      <c r="C21" s="78" t="s">
        <v>137</v>
      </c>
      <c r="D21" s="76" t="s">
        <v>138</v>
      </c>
      <c r="E21" s="145">
        <v>16</v>
      </c>
      <c r="F21" s="83">
        <f t="shared" si="0"/>
        <v>16</v>
      </c>
      <c r="G21" s="146" t="s">
        <v>143</v>
      </c>
      <c r="H21" s="145"/>
      <c r="I21" s="145"/>
      <c r="J21" s="76"/>
      <c r="K21" s="80">
        <f t="shared" si="1"/>
        <v>0</v>
      </c>
      <c r="L21" s="145"/>
      <c r="M21" s="145">
        <v>2</v>
      </c>
      <c r="N21" s="76">
        <v>1</v>
      </c>
      <c r="O21" s="80">
        <f t="shared" si="2"/>
        <v>18.75</v>
      </c>
      <c r="P21" s="145">
        <v>2</v>
      </c>
      <c r="Q21" s="145">
        <v>3</v>
      </c>
      <c r="R21" s="76">
        <v>5</v>
      </c>
      <c r="S21" s="80">
        <f t="shared" si="3"/>
        <v>62.5</v>
      </c>
      <c r="T21" s="145">
        <v>2</v>
      </c>
      <c r="U21" s="145">
        <v>1</v>
      </c>
      <c r="V21" s="76"/>
      <c r="W21" s="80">
        <f t="shared" si="4"/>
        <v>18.75</v>
      </c>
      <c r="X21" s="84">
        <f t="shared" si="7"/>
        <v>8.125</v>
      </c>
      <c r="Y21" s="67">
        <f t="shared" si="8"/>
        <v>81.25</v>
      </c>
    </row>
    <row r="22" spans="1:25">
      <c r="A22" s="145"/>
      <c r="B22" s="271" t="s">
        <v>62</v>
      </c>
      <c r="C22" s="272" t="s">
        <v>164</v>
      </c>
      <c r="D22" s="268" t="s">
        <v>166</v>
      </c>
      <c r="E22" s="145">
        <v>14</v>
      </c>
      <c r="F22" s="83">
        <f t="shared" si="0"/>
        <v>14</v>
      </c>
      <c r="G22" s="271" t="s">
        <v>104</v>
      </c>
      <c r="H22" s="145"/>
      <c r="I22" s="145"/>
      <c r="J22" s="76"/>
      <c r="K22" s="80">
        <f t="shared" si="1"/>
        <v>0</v>
      </c>
      <c r="L22" s="145"/>
      <c r="M22" s="145">
        <v>3</v>
      </c>
      <c r="N22" s="76">
        <v>3</v>
      </c>
      <c r="O22" s="80">
        <f t="shared" si="2"/>
        <v>42.857142857142854</v>
      </c>
      <c r="P22" s="145">
        <v>2</v>
      </c>
      <c r="Q22" s="145"/>
      <c r="R22" s="76">
        <v>1</v>
      </c>
      <c r="S22" s="80">
        <f t="shared" si="3"/>
        <v>21.428571428571427</v>
      </c>
      <c r="T22" s="145">
        <v>3</v>
      </c>
      <c r="U22" s="145">
        <v>2</v>
      </c>
      <c r="V22" s="76"/>
      <c r="W22" s="80">
        <f t="shared" si="4"/>
        <v>35.714285714285715</v>
      </c>
      <c r="X22" s="84">
        <f t="shared" si="7"/>
        <v>7.7142857142857144</v>
      </c>
      <c r="Y22" s="67">
        <f t="shared" si="8"/>
        <v>57.142857142857139</v>
      </c>
    </row>
    <row r="23" spans="1:25">
      <c r="A23" s="55"/>
      <c r="B23" s="49"/>
      <c r="C23" s="53"/>
      <c r="D23" s="54"/>
      <c r="E23" s="55"/>
      <c r="F23" s="83">
        <f t="shared" si="0"/>
        <v>0</v>
      </c>
      <c r="G23" s="49"/>
      <c r="H23" s="57"/>
      <c r="I23" s="57"/>
      <c r="J23" s="58"/>
      <c r="K23" s="80" t="e">
        <f t="shared" si="1"/>
        <v>#DIV/0!</v>
      </c>
      <c r="L23" s="57"/>
      <c r="M23" s="57"/>
      <c r="N23" s="58"/>
      <c r="O23" s="80" t="e">
        <f t="shared" si="2"/>
        <v>#DIV/0!</v>
      </c>
      <c r="P23" s="57"/>
      <c r="Q23" s="57"/>
      <c r="R23" s="58"/>
      <c r="S23" s="80" t="e">
        <f t="shared" si="3"/>
        <v>#DIV/0!</v>
      </c>
      <c r="T23" s="57"/>
      <c r="U23" s="57"/>
      <c r="V23" s="58"/>
      <c r="W23" s="80" t="e">
        <f t="shared" si="4"/>
        <v>#DIV/0!</v>
      </c>
      <c r="X23" s="90">
        <f>X22-X21</f>
        <v>-0.41071428571428559</v>
      </c>
      <c r="Y23" s="90">
        <f>Y22-Y21</f>
        <v>-24.107142857142861</v>
      </c>
    </row>
    <row r="24" spans="1:25">
      <c r="A24" s="64"/>
      <c r="B24" s="133" t="s">
        <v>97</v>
      </c>
      <c r="C24" s="86" t="s">
        <v>19</v>
      </c>
      <c r="D24" s="89">
        <v>2</v>
      </c>
      <c r="E24" s="89">
        <v>21</v>
      </c>
      <c r="F24" s="83">
        <f t="shared" si="0"/>
        <v>21</v>
      </c>
      <c r="G24" s="51" t="s">
        <v>32</v>
      </c>
      <c r="H24" s="58"/>
      <c r="I24" s="58"/>
      <c r="J24" s="58">
        <v>1</v>
      </c>
      <c r="K24" s="80">
        <f t="shared" si="1"/>
        <v>4.7619047619047619</v>
      </c>
      <c r="L24" s="58">
        <v>1</v>
      </c>
      <c r="M24" s="58">
        <v>1</v>
      </c>
      <c r="N24" s="58">
        <v>4</v>
      </c>
      <c r="O24" s="80">
        <f t="shared" si="2"/>
        <v>28.571428571428573</v>
      </c>
      <c r="P24" s="58">
        <v>3</v>
      </c>
      <c r="Q24" s="58">
        <v>2</v>
      </c>
      <c r="R24" s="58">
        <v>4</v>
      </c>
      <c r="S24" s="80">
        <f t="shared" si="3"/>
        <v>42.857142857142854</v>
      </c>
      <c r="T24" s="58">
        <v>4</v>
      </c>
      <c r="U24" s="58">
        <v>1</v>
      </c>
      <c r="V24" s="58"/>
      <c r="W24" s="80">
        <f t="shared" si="4"/>
        <v>23.80952380952381</v>
      </c>
      <c r="X24" s="84">
        <f t="shared" si="7"/>
        <v>7.6190476190476186</v>
      </c>
      <c r="Y24" s="67">
        <f t="shared" si="8"/>
        <v>66.666666666666657</v>
      </c>
    </row>
    <row r="25" spans="1:25">
      <c r="A25" s="64"/>
      <c r="B25" s="134" t="s">
        <v>97</v>
      </c>
      <c r="C25" s="86" t="s">
        <v>100</v>
      </c>
      <c r="D25" s="89">
        <v>3</v>
      </c>
      <c r="E25" s="89">
        <v>20</v>
      </c>
      <c r="F25" s="83">
        <f t="shared" si="0"/>
        <v>20</v>
      </c>
      <c r="G25" s="139" t="s">
        <v>32</v>
      </c>
      <c r="H25" s="58"/>
      <c r="I25" s="58"/>
      <c r="J25" s="58">
        <v>1</v>
      </c>
      <c r="K25" s="80">
        <f t="shared" si="1"/>
        <v>5</v>
      </c>
      <c r="L25" s="58"/>
      <c r="M25" s="58">
        <v>1</v>
      </c>
      <c r="N25" s="58">
        <v>2</v>
      </c>
      <c r="O25" s="80">
        <f t="shared" si="2"/>
        <v>15</v>
      </c>
      <c r="P25" s="58">
        <v>4</v>
      </c>
      <c r="Q25" s="58">
        <v>4</v>
      </c>
      <c r="R25" s="58">
        <v>3</v>
      </c>
      <c r="S25" s="80">
        <f t="shared" si="3"/>
        <v>55</v>
      </c>
      <c r="T25" s="58">
        <v>4</v>
      </c>
      <c r="U25" s="58">
        <v>1</v>
      </c>
      <c r="V25" s="58"/>
      <c r="W25" s="80">
        <f t="shared" si="4"/>
        <v>25</v>
      </c>
      <c r="X25" s="84">
        <f t="shared" si="7"/>
        <v>7.9</v>
      </c>
      <c r="Y25" s="67">
        <f t="shared" si="8"/>
        <v>80</v>
      </c>
    </row>
    <row r="26" spans="1:25">
      <c r="A26" s="147"/>
      <c r="B26" s="148" t="s">
        <v>97</v>
      </c>
      <c r="C26" s="149" t="s">
        <v>137</v>
      </c>
      <c r="D26" s="85">
        <v>4</v>
      </c>
      <c r="E26" s="85">
        <v>20</v>
      </c>
      <c r="F26" s="83">
        <f t="shared" si="0"/>
        <v>20</v>
      </c>
      <c r="G26" s="150" t="s">
        <v>144</v>
      </c>
      <c r="H26" s="76"/>
      <c r="I26" s="76"/>
      <c r="J26" s="76"/>
      <c r="K26" s="80">
        <f t="shared" si="1"/>
        <v>0</v>
      </c>
      <c r="L26" s="76">
        <v>1</v>
      </c>
      <c r="M26" s="76"/>
      <c r="N26" s="76">
        <v>1</v>
      </c>
      <c r="O26" s="80">
        <f t="shared" si="2"/>
        <v>10</v>
      </c>
      <c r="P26" s="76">
        <v>6</v>
      </c>
      <c r="Q26" s="76">
        <v>3</v>
      </c>
      <c r="R26" s="76">
        <v>4</v>
      </c>
      <c r="S26" s="80">
        <f t="shared" si="3"/>
        <v>65</v>
      </c>
      <c r="T26" s="76">
        <v>4</v>
      </c>
      <c r="U26" s="76">
        <v>1</v>
      </c>
      <c r="V26" s="76"/>
      <c r="W26" s="80">
        <f t="shared" si="4"/>
        <v>25</v>
      </c>
      <c r="X26" s="84">
        <f t="shared" si="7"/>
        <v>8.15</v>
      </c>
      <c r="Y26" s="67">
        <f t="shared" si="8"/>
        <v>90</v>
      </c>
    </row>
    <row r="27" spans="1:25">
      <c r="A27" s="147"/>
      <c r="B27" s="273" t="s">
        <v>54</v>
      </c>
      <c r="C27" s="269" t="s">
        <v>164</v>
      </c>
      <c r="D27" s="85">
        <v>5</v>
      </c>
      <c r="E27" s="85">
        <v>20</v>
      </c>
      <c r="F27" s="83">
        <f t="shared" si="0"/>
        <v>20</v>
      </c>
      <c r="G27" s="274" t="s">
        <v>104</v>
      </c>
      <c r="H27" s="76"/>
      <c r="I27" s="76"/>
      <c r="J27" s="76">
        <v>1</v>
      </c>
      <c r="K27" s="80">
        <f t="shared" si="1"/>
        <v>5</v>
      </c>
      <c r="L27" s="76"/>
      <c r="M27" s="76">
        <v>2</v>
      </c>
      <c r="N27" s="76">
        <v>3</v>
      </c>
      <c r="O27" s="80">
        <f t="shared" si="2"/>
        <v>25</v>
      </c>
      <c r="P27" s="76">
        <v>4</v>
      </c>
      <c r="Q27" s="76">
        <v>3</v>
      </c>
      <c r="R27" s="76">
        <v>3</v>
      </c>
      <c r="S27" s="80">
        <f t="shared" si="3"/>
        <v>50</v>
      </c>
      <c r="T27" s="76">
        <v>3</v>
      </c>
      <c r="U27" s="76">
        <v>1</v>
      </c>
      <c r="V27" s="76"/>
      <c r="W27" s="80">
        <f t="shared" si="4"/>
        <v>20</v>
      </c>
      <c r="X27" s="84">
        <f t="shared" si="7"/>
        <v>7.55</v>
      </c>
      <c r="Y27" s="67">
        <f t="shared" si="8"/>
        <v>70</v>
      </c>
    </row>
    <row r="28" spans="1:25">
      <c r="A28" s="64"/>
      <c r="B28" s="134"/>
      <c r="C28" s="86"/>
      <c r="D28" s="89"/>
      <c r="E28" s="89"/>
      <c r="F28" s="83">
        <f t="shared" si="0"/>
        <v>0</v>
      </c>
      <c r="G28" s="139"/>
      <c r="H28" s="58"/>
      <c r="I28" s="58"/>
      <c r="J28" s="58"/>
      <c r="K28" s="80" t="e">
        <f t="shared" si="1"/>
        <v>#DIV/0!</v>
      </c>
      <c r="L28" s="58"/>
      <c r="M28" s="58"/>
      <c r="N28" s="58"/>
      <c r="O28" s="80" t="e">
        <f t="shared" si="2"/>
        <v>#DIV/0!</v>
      </c>
      <c r="P28" s="58"/>
      <c r="Q28" s="58"/>
      <c r="R28" s="58"/>
      <c r="S28" s="80" t="e">
        <f t="shared" si="3"/>
        <v>#DIV/0!</v>
      </c>
      <c r="T28" s="58"/>
      <c r="U28" s="58"/>
      <c r="V28" s="58"/>
      <c r="W28" s="80" t="e">
        <f t="shared" si="4"/>
        <v>#DIV/0!</v>
      </c>
      <c r="X28" s="90">
        <f>X27-X26</f>
        <v>-0.60000000000000053</v>
      </c>
      <c r="Y28" s="90">
        <f>Y27-Y26</f>
        <v>-20</v>
      </c>
    </row>
    <row r="29" spans="1:25">
      <c r="A29" s="62"/>
      <c r="B29" s="135" t="s">
        <v>55</v>
      </c>
      <c r="C29" s="69" t="s">
        <v>88</v>
      </c>
      <c r="D29" s="91">
        <v>2</v>
      </c>
      <c r="E29" s="91">
        <v>20</v>
      </c>
      <c r="F29" s="83">
        <f t="shared" si="0"/>
        <v>20</v>
      </c>
      <c r="G29" s="135" t="s">
        <v>32</v>
      </c>
      <c r="H29" s="58"/>
      <c r="I29" s="58"/>
      <c r="J29" s="58"/>
      <c r="K29" s="80">
        <f t="shared" si="1"/>
        <v>0</v>
      </c>
      <c r="L29" s="58"/>
      <c r="M29" s="58">
        <v>2</v>
      </c>
      <c r="N29" s="58">
        <v>1</v>
      </c>
      <c r="O29" s="80">
        <f t="shared" si="2"/>
        <v>15</v>
      </c>
      <c r="P29" s="58">
        <v>2</v>
      </c>
      <c r="Q29" s="58">
        <v>2</v>
      </c>
      <c r="R29" s="58">
        <v>5</v>
      </c>
      <c r="S29" s="80">
        <f t="shared" si="3"/>
        <v>45</v>
      </c>
      <c r="T29" s="58">
        <v>5</v>
      </c>
      <c r="U29" s="58">
        <v>3</v>
      </c>
      <c r="V29" s="58"/>
      <c r="W29" s="80">
        <f t="shared" si="4"/>
        <v>40</v>
      </c>
      <c r="X29" s="84">
        <f t="shared" ref="X29:X77" si="9">((H29*1)+(I29*2)+(J29*3)+(L29*4)+(M29*5)+(N29*6)+(P29*7)+(Q29*8)+(R29*9)+(T29*10)+(U29*11)+(V29*12))/F29</f>
        <v>8.6999999999999993</v>
      </c>
      <c r="Y29" s="67">
        <f t="shared" ref="Y29:Y77" si="10">S29+W29</f>
        <v>85</v>
      </c>
    </row>
    <row r="30" spans="1:25">
      <c r="A30" s="87"/>
      <c r="B30" s="136" t="s">
        <v>55</v>
      </c>
      <c r="C30" s="92" t="s">
        <v>19</v>
      </c>
      <c r="D30" s="87">
        <v>3</v>
      </c>
      <c r="E30" s="87">
        <v>21</v>
      </c>
      <c r="F30" s="83">
        <f t="shared" si="0"/>
        <v>21</v>
      </c>
      <c r="G30" s="136" t="s">
        <v>32</v>
      </c>
      <c r="H30" s="93"/>
      <c r="I30" s="93"/>
      <c r="J30" s="93">
        <v>1</v>
      </c>
      <c r="K30" s="80">
        <f t="shared" si="1"/>
        <v>4.7619047619047619</v>
      </c>
      <c r="L30" s="93">
        <v>2</v>
      </c>
      <c r="M30" s="93"/>
      <c r="N30" s="93">
        <v>3</v>
      </c>
      <c r="O30" s="80">
        <f t="shared" si="2"/>
        <v>23.80952380952381</v>
      </c>
      <c r="P30" s="93">
        <v>2</v>
      </c>
      <c r="Q30" s="93">
        <v>2</v>
      </c>
      <c r="R30" s="93">
        <v>6</v>
      </c>
      <c r="S30" s="80">
        <f t="shared" si="3"/>
        <v>47.61904761904762</v>
      </c>
      <c r="T30" s="93">
        <v>1</v>
      </c>
      <c r="U30" s="93">
        <v>4</v>
      </c>
      <c r="V30" s="93"/>
      <c r="W30" s="80">
        <f t="shared" si="4"/>
        <v>23.80952380952381</v>
      </c>
      <c r="X30" s="84">
        <f t="shared" si="9"/>
        <v>7.9523809523809526</v>
      </c>
      <c r="Y30" s="67">
        <f t="shared" si="10"/>
        <v>71.428571428571431</v>
      </c>
    </row>
    <row r="31" spans="1:25">
      <c r="A31" s="87"/>
      <c r="B31" s="136" t="s">
        <v>59</v>
      </c>
      <c r="C31" s="92" t="s">
        <v>100</v>
      </c>
      <c r="D31" s="87">
        <v>4</v>
      </c>
      <c r="E31" s="87">
        <v>20</v>
      </c>
      <c r="F31" s="83">
        <f t="shared" si="0"/>
        <v>20</v>
      </c>
      <c r="G31" s="136" t="s">
        <v>32</v>
      </c>
      <c r="H31" s="93"/>
      <c r="I31" s="93"/>
      <c r="J31" s="93">
        <v>1</v>
      </c>
      <c r="K31" s="80">
        <f t="shared" si="1"/>
        <v>5</v>
      </c>
      <c r="L31" s="93">
        <v>3</v>
      </c>
      <c r="M31" s="93">
        <v>1</v>
      </c>
      <c r="N31" s="93">
        <v>1</v>
      </c>
      <c r="O31" s="80">
        <f t="shared" si="2"/>
        <v>25</v>
      </c>
      <c r="P31" s="93">
        <v>2</v>
      </c>
      <c r="Q31" s="93">
        <v>4</v>
      </c>
      <c r="R31" s="93">
        <v>5</v>
      </c>
      <c r="S31" s="80">
        <f t="shared" si="3"/>
        <v>55</v>
      </c>
      <c r="T31" s="93">
        <v>1</v>
      </c>
      <c r="U31" s="93">
        <v>2</v>
      </c>
      <c r="V31" s="93"/>
      <c r="W31" s="80">
        <f t="shared" si="4"/>
        <v>15</v>
      </c>
      <c r="X31" s="84">
        <f t="shared" si="9"/>
        <v>7.45</v>
      </c>
      <c r="Y31" s="67">
        <f t="shared" si="10"/>
        <v>70</v>
      </c>
    </row>
    <row r="32" spans="1:25">
      <c r="A32" s="149"/>
      <c r="B32" s="150" t="s">
        <v>162</v>
      </c>
      <c r="C32" s="149" t="s">
        <v>137</v>
      </c>
      <c r="D32" s="149">
        <v>5</v>
      </c>
      <c r="E32" s="149">
        <v>19</v>
      </c>
      <c r="F32" s="83">
        <f t="shared" si="0"/>
        <v>19</v>
      </c>
      <c r="G32" s="150" t="s">
        <v>32</v>
      </c>
      <c r="H32" s="151"/>
      <c r="I32" s="151">
        <v>2</v>
      </c>
      <c r="J32" s="151"/>
      <c r="K32" s="80">
        <f t="shared" si="1"/>
        <v>10.526315789473685</v>
      </c>
      <c r="L32" s="151">
        <v>2</v>
      </c>
      <c r="M32" s="151"/>
      <c r="N32" s="151">
        <v>3</v>
      </c>
      <c r="O32" s="80">
        <f t="shared" si="2"/>
        <v>26.315789473684209</v>
      </c>
      <c r="P32" s="151">
        <v>2</v>
      </c>
      <c r="Q32" s="151">
        <v>5</v>
      </c>
      <c r="R32" s="151">
        <v>2</v>
      </c>
      <c r="S32" s="80">
        <f t="shared" si="3"/>
        <v>47.368421052631582</v>
      </c>
      <c r="T32" s="151">
        <v>1</v>
      </c>
      <c r="U32" s="151">
        <v>2</v>
      </c>
      <c r="V32" s="151"/>
      <c r="W32" s="80">
        <f t="shared" si="4"/>
        <v>15.789473684210526</v>
      </c>
      <c r="X32" s="84">
        <f t="shared" si="9"/>
        <v>7.0526315789473681</v>
      </c>
      <c r="Y32" s="67">
        <f t="shared" si="10"/>
        <v>63.15789473684211</v>
      </c>
    </row>
    <row r="33" spans="1:25">
      <c r="A33" s="149"/>
      <c r="B33" s="274" t="s">
        <v>61</v>
      </c>
      <c r="C33" s="269" t="s">
        <v>164</v>
      </c>
      <c r="D33" s="149">
        <v>6</v>
      </c>
      <c r="E33" s="149">
        <v>19</v>
      </c>
      <c r="F33" s="83">
        <f t="shared" si="0"/>
        <v>19</v>
      </c>
      <c r="G33" s="274" t="s">
        <v>104</v>
      </c>
      <c r="H33" s="151"/>
      <c r="I33" s="151">
        <v>2</v>
      </c>
      <c r="J33" s="151">
        <v>1</v>
      </c>
      <c r="K33" s="80">
        <f t="shared" si="1"/>
        <v>15.789473684210526</v>
      </c>
      <c r="L33" s="151"/>
      <c r="M33" s="151">
        <v>1</v>
      </c>
      <c r="N33" s="151">
        <v>6</v>
      </c>
      <c r="O33" s="80">
        <f t="shared" si="2"/>
        <v>36.842105263157897</v>
      </c>
      <c r="P33" s="151">
        <v>1</v>
      </c>
      <c r="Q33" s="151">
        <v>3</v>
      </c>
      <c r="R33" s="151">
        <v>2</v>
      </c>
      <c r="S33" s="80">
        <f t="shared" si="3"/>
        <v>31.578947368421051</v>
      </c>
      <c r="T33" s="151">
        <v>1</v>
      </c>
      <c r="U33" s="151">
        <v>2</v>
      </c>
      <c r="V33" s="151"/>
      <c r="W33" s="80">
        <f t="shared" si="4"/>
        <v>15.789473684210526</v>
      </c>
      <c r="X33" s="84">
        <f t="shared" si="9"/>
        <v>6.7894736842105265</v>
      </c>
      <c r="Y33" s="67">
        <f t="shared" si="10"/>
        <v>47.368421052631575</v>
      </c>
    </row>
    <row r="34" spans="1:25">
      <c r="A34" s="87"/>
      <c r="B34" s="136"/>
      <c r="C34" s="92"/>
      <c r="D34" s="87"/>
      <c r="E34" s="87"/>
      <c r="F34" s="83">
        <f t="shared" si="0"/>
        <v>0</v>
      </c>
      <c r="G34" s="136"/>
      <c r="H34" s="93"/>
      <c r="I34" s="93"/>
      <c r="J34" s="93"/>
      <c r="K34" s="80" t="e">
        <f t="shared" si="1"/>
        <v>#DIV/0!</v>
      </c>
      <c r="L34" s="93"/>
      <c r="M34" s="93"/>
      <c r="N34" s="93"/>
      <c r="O34" s="80" t="e">
        <f t="shared" si="2"/>
        <v>#DIV/0!</v>
      </c>
      <c r="P34" s="93"/>
      <c r="Q34" s="93"/>
      <c r="R34" s="93"/>
      <c r="S34" s="80" t="e">
        <f t="shared" si="3"/>
        <v>#DIV/0!</v>
      </c>
      <c r="T34" s="93"/>
      <c r="U34" s="93"/>
      <c r="V34" s="93"/>
      <c r="W34" s="80" t="e">
        <f t="shared" si="4"/>
        <v>#DIV/0!</v>
      </c>
      <c r="X34" s="90">
        <f>X33-X32</f>
        <v>-0.26315789473684159</v>
      </c>
      <c r="Y34" s="90">
        <f>Y33-Y32</f>
        <v>-15.789473684210535</v>
      </c>
    </row>
    <row r="35" spans="1:25">
      <c r="A35" s="54"/>
      <c r="B35" s="71" t="s">
        <v>59</v>
      </c>
      <c r="C35" s="69" t="s">
        <v>88</v>
      </c>
      <c r="D35" s="69">
        <v>3</v>
      </c>
      <c r="E35" s="69">
        <v>13</v>
      </c>
      <c r="F35" s="83">
        <f t="shared" si="0"/>
        <v>13</v>
      </c>
      <c r="G35" s="70" t="s">
        <v>32</v>
      </c>
      <c r="H35" s="61"/>
      <c r="I35" s="61"/>
      <c r="J35" s="61"/>
      <c r="K35" s="80">
        <f t="shared" si="1"/>
        <v>0</v>
      </c>
      <c r="L35" s="61"/>
      <c r="M35" s="61"/>
      <c r="N35" s="61">
        <v>2</v>
      </c>
      <c r="O35" s="80">
        <f t="shared" si="2"/>
        <v>15.384615384615385</v>
      </c>
      <c r="P35" s="61">
        <v>4</v>
      </c>
      <c r="Q35" s="61"/>
      <c r="R35" s="61">
        <v>4</v>
      </c>
      <c r="S35" s="80">
        <f t="shared" si="3"/>
        <v>61.53846153846154</v>
      </c>
      <c r="T35" s="61">
        <v>2</v>
      </c>
      <c r="U35" s="61">
        <v>1</v>
      </c>
      <c r="V35" s="61"/>
      <c r="W35" s="80">
        <f t="shared" si="4"/>
        <v>23.076923076923077</v>
      </c>
      <c r="X35" s="84">
        <f t="shared" si="9"/>
        <v>8.2307692307692299</v>
      </c>
      <c r="Y35" s="67">
        <f t="shared" si="10"/>
        <v>84.615384615384613</v>
      </c>
    </row>
    <row r="36" spans="1:25">
      <c r="A36" s="54"/>
      <c r="B36" s="50" t="s">
        <v>58</v>
      </c>
      <c r="C36" s="65" t="s">
        <v>19</v>
      </c>
      <c r="D36" s="54">
        <v>4</v>
      </c>
      <c r="E36" s="54">
        <v>13</v>
      </c>
      <c r="F36" s="83">
        <f t="shared" si="0"/>
        <v>13</v>
      </c>
      <c r="G36" s="50" t="s">
        <v>32</v>
      </c>
      <c r="H36" s="61"/>
      <c r="I36" s="61"/>
      <c r="J36" s="61"/>
      <c r="K36" s="80">
        <f t="shared" si="1"/>
        <v>0</v>
      </c>
      <c r="L36" s="61"/>
      <c r="M36" s="61">
        <v>1</v>
      </c>
      <c r="N36" s="61">
        <v>1</v>
      </c>
      <c r="O36" s="80">
        <f t="shared" si="2"/>
        <v>15.384615384615385</v>
      </c>
      <c r="P36" s="61">
        <v>4</v>
      </c>
      <c r="Q36" s="61"/>
      <c r="R36" s="61">
        <v>3</v>
      </c>
      <c r="S36" s="80">
        <f t="shared" si="3"/>
        <v>53.846153846153847</v>
      </c>
      <c r="T36" s="61">
        <v>3</v>
      </c>
      <c r="U36" s="61"/>
      <c r="V36" s="61">
        <v>1</v>
      </c>
      <c r="W36" s="80">
        <f t="shared" si="4"/>
        <v>30.76923076923077</v>
      </c>
      <c r="X36" s="84">
        <f t="shared" si="9"/>
        <v>8.3076923076923084</v>
      </c>
      <c r="Y36" s="67">
        <f t="shared" si="10"/>
        <v>84.615384615384613</v>
      </c>
    </row>
    <row r="37" spans="1:25">
      <c r="A37" s="54"/>
      <c r="B37" s="50" t="s">
        <v>74</v>
      </c>
      <c r="C37" s="65" t="s">
        <v>100</v>
      </c>
      <c r="D37" s="54">
        <v>5</v>
      </c>
      <c r="E37" s="54">
        <v>13</v>
      </c>
      <c r="F37" s="83">
        <f t="shared" si="0"/>
        <v>13</v>
      </c>
      <c r="G37" s="50" t="s">
        <v>32</v>
      </c>
      <c r="H37" s="61"/>
      <c r="I37" s="61"/>
      <c r="J37" s="61"/>
      <c r="K37" s="80">
        <f t="shared" si="1"/>
        <v>0</v>
      </c>
      <c r="L37" s="61"/>
      <c r="M37" s="61">
        <v>1</v>
      </c>
      <c r="N37" s="61"/>
      <c r="O37" s="80">
        <f t="shared" si="2"/>
        <v>7.6923076923076925</v>
      </c>
      <c r="P37" s="61">
        <v>4</v>
      </c>
      <c r="Q37" s="61">
        <v>2</v>
      </c>
      <c r="R37" s="61">
        <v>4</v>
      </c>
      <c r="S37" s="80">
        <f t="shared" si="3"/>
        <v>76.92307692307692</v>
      </c>
      <c r="T37" s="61">
        <v>1</v>
      </c>
      <c r="U37" s="61">
        <v>1</v>
      </c>
      <c r="V37" s="61"/>
      <c r="W37" s="80">
        <f t="shared" si="4"/>
        <v>15.384615384615385</v>
      </c>
      <c r="X37" s="84">
        <f t="shared" si="9"/>
        <v>8.1538461538461533</v>
      </c>
      <c r="Y37" s="67">
        <f t="shared" si="10"/>
        <v>92.307692307692307</v>
      </c>
    </row>
    <row r="38" spans="1:25">
      <c r="A38" s="76"/>
      <c r="B38" s="77" t="s">
        <v>74</v>
      </c>
      <c r="C38" s="76" t="s">
        <v>137</v>
      </c>
      <c r="D38" s="76">
        <v>6</v>
      </c>
      <c r="E38" s="76">
        <v>14</v>
      </c>
      <c r="F38" s="83">
        <f t="shared" si="0"/>
        <v>14</v>
      </c>
      <c r="G38" s="77" t="s">
        <v>32</v>
      </c>
      <c r="H38" s="79"/>
      <c r="I38" s="79"/>
      <c r="J38" s="79"/>
      <c r="K38" s="80">
        <f t="shared" si="1"/>
        <v>0</v>
      </c>
      <c r="L38" s="79">
        <v>1</v>
      </c>
      <c r="M38" s="79">
        <v>1</v>
      </c>
      <c r="N38" s="79">
        <v>2</v>
      </c>
      <c r="O38" s="80">
        <f t="shared" si="2"/>
        <v>28.571428571428573</v>
      </c>
      <c r="P38" s="79">
        <v>2</v>
      </c>
      <c r="Q38" s="79">
        <v>3</v>
      </c>
      <c r="R38" s="79">
        <v>1</v>
      </c>
      <c r="S38" s="80">
        <f t="shared" si="3"/>
        <v>42.857142857142854</v>
      </c>
      <c r="T38" s="79">
        <v>3</v>
      </c>
      <c r="U38" s="79">
        <v>1</v>
      </c>
      <c r="V38" s="79"/>
      <c r="W38" s="80">
        <f t="shared" si="4"/>
        <v>28.571428571428573</v>
      </c>
      <c r="X38" s="84">
        <f t="shared" si="9"/>
        <v>7.7857142857142856</v>
      </c>
      <c r="Y38" s="67">
        <f t="shared" si="10"/>
        <v>71.428571428571431</v>
      </c>
    </row>
    <row r="39" spans="1:25">
      <c r="A39" s="76"/>
      <c r="B39" s="267" t="s">
        <v>74</v>
      </c>
      <c r="C39" s="268" t="s">
        <v>164</v>
      </c>
      <c r="D39" s="76">
        <v>7</v>
      </c>
      <c r="E39" s="76">
        <v>13</v>
      </c>
      <c r="F39" s="83">
        <f t="shared" si="0"/>
        <v>13</v>
      </c>
      <c r="G39" s="267" t="s">
        <v>104</v>
      </c>
      <c r="H39" s="79"/>
      <c r="I39" s="79"/>
      <c r="J39" s="79"/>
      <c r="K39" s="80">
        <f t="shared" si="1"/>
        <v>0</v>
      </c>
      <c r="L39" s="79">
        <v>1</v>
      </c>
      <c r="M39" s="79"/>
      <c r="N39" s="79"/>
      <c r="O39" s="80">
        <f t="shared" si="2"/>
        <v>7.6923076923076925</v>
      </c>
      <c r="P39" s="79">
        <v>5</v>
      </c>
      <c r="Q39" s="79">
        <v>2</v>
      </c>
      <c r="R39" s="79">
        <v>2</v>
      </c>
      <c r="S39" s="80">
        <f t="shared" si="3"/>
        <v>69.230769230769226</v>
      </c>
      <c r="T39" s="79">
        <v>3</v>
      </c>
      <c r="U39" s="79"/>
      <c r="V39" s="79"/>
      <c r="W39" s="80">
        <f t="shared" si="4"/>
        <v>23.076923076923077</v>
      </c>
      <c r="X39" s="84">
        <f t="shared" si="9"/>
        <v>7.9230769230769234</v>
      </c>
      <c r="Y39" s="67">
        <f t="shared" si="10"/>
        <v>92.307692307692307</v>
      </c>
    </row>
    <row r="40" spans="1:25">
      <c r="A40" s="54"/>
      <c r="B40" s="50"/>
      <c r="C40" s="65"/>
      <c r="D40" s="54"/>
      <c r="E40" s="54"/>
      <c r="F40" s="83">
        <f t="shared" si="0"/>
        <v>0</v>
      </c>
      <c r="G40" s="50"/>
      <c r="H40" s="61"/>
      <c r="I40" s="61"/>
      <c r="J40" s="61"/>
      <c r="K40" s="80" t="e">
        <f t="shared" si="1"/>
        <v>#DIV/0!</v>
      </c>
      <c r="L40" s="61"/>
      <c r="M40" s="61"/>
      <c r="N40" s="61"/>
      <c r="O40" s="80" t="e">
        <f t="shared" si="2"/>
        <v>#DIV/0!</v>
      </c>
      <c r="P40" s="61"/>
      <c r="Q40" s="61"/>
      <c r="R40" s="61"/>
      <c r="S40" s="80" t="e">
        <f t="shared" si="3"/>
        <v>#DIV/0!</v>
      </c>
      <c r="T40" s="61"/>
      <c r="U40" s="61"/>
      <c r="V40" s="61"/>
      <c r="W40" s="80" t="e">
        <f t="shared" si="4"/>
        <v>#DIV/0!</v>
      </c>
      <c r="X40" s="90">
        <f>X39-X38</f>
        <v>0.13736263736263776</v>
      </c>
      <c r="Y40" s="90">
        <f>Y38-Y37</f>
        <v>-20.879120879120876</v>
      </c>
    </row>
    <row r="41" spans="1:25">
      <c r="A41" s="54"/>
      <c r="B41" s="71" t="s">
        <v>62</v>
      </c>
      <c r="C41" s="69" t="s">
        <v>88</v>
      </c>
      <c r="D41" s="91">
        <v>4</v>
      </c>
      <c r="E41" s="91">
        <v>23</v>
      </c>
      <c r="F41" s="83">
        <f t="shared" si="0"/>
        <v>23</v>
      </c>
      <c r="G41" s="70" t="s">
        <v>32</v>
      </c>
      <c r="H41" s="61"/>
      <c r="I41" s="61"/>
      <c r="J41" s="61">
        <v>2</v>
      </c>
      <c r="K41" s="80">
        <f t="shared" si="1"/>
        <v>8.695652173913043</v>
      </c>
      <c r="L41" s="61"/>
      <c r="M41" s="61">
        <v>2</v>
      </c>
      <c r="N41" s="61">
        <v>3</v>
      </c>
      <c r="O41" s="80">
        <f t="shared" si="2"/>
        <v>21.739130434782609</v>
      </c>
      <c r="P41" s="61">
        <v>2</v>
      </c>
      <c r="Q41" s="61">
        <v>7</v>
      </c>
      <c r="R41" s="61">
        <v>1</v>
      </c>
      <c r="S41" s="80">
        <f t="shared" si="3"/>
        <v>43.478260869565219</v>
      </c>
      <c r="T41" s="61">
        <v>3</v>
      </c>
      <c r="U41" s="61">
        <v>3</v>
      </c>
      <c r="V41" s="61"/>
      <c r="W41" s="80">
        <f t="shared" si="4"/>
        <v>26.086956521739129</v>
      </c>
      <c r="X41" s="84">
        <f t="shared" si="9"/>
        <v>7.6521739130434785</v>
      </c>
      <c r="Y41" s="67">
        <f t="shared" si="10"/>
        <v>69.565217391304344</v>
      </c>
    </row>
    <row r="42" spans="1:25">
      <c r="A42" s="54"/>
      <c r="B42" s="50" t="s">
        <v>54</v>
      </c>
      <c r="C42" s="65" t="s">
        <v>19</v>
      </c>
      <c r="D42" s="54">
        <v>5</v>
      </c>
      <c r="E42" s="54">
        <v>23</v>
      </c>
      <c r="F42" s="83">
        <f t="shared" si="0"/>
        <v>23</v>
      </c>
      <c r="G42" s="50" t="s">
        <v>32</v>
      </c>
      <c r="H42" s="61"/>
      <c r="I42" s="61">
        <v>2</v>
      </c>
      <c r="J42" s="61"/>
      <c r="K42" s="80">
        <f t="shared" si="1"/>
        <v>8.695652173913043</v>
      </c>
      <c r="L42" s="61"/>
      <c r="M42" s="61">
        <v>3</v>
      </c>
      <c r="N42" s="61">
        <v>5</v>
      </c>
      <c r="O42" s="80">
        <f t="shared" si="2"/>
        <v>34.782608695652172</v>
      </c>
      <c r="P42" s="61">
        <v>2</v>
      </c>
      <c r="Q42" s="61">
        <v>3</v>
      </c>
      <c r="R42" s="61">
        <v>3</v>
      </c>
      <c r="S42" s="80">
        <f t="shared" si="3"/>
        <v>34.782608695652172</v>
      </c>
      <c r="T42" s="61">
        <v>3</v>
      </c>
      <c r="U42" s="61">
        <v>2</v>
      </c>
      <c r="V42" s="61"/>
      <c r="W42" s="80">
        <f t="shared" si="4"/>
        <v>21.739130434782609</v>
      </c>
      <c r="X42" s="84">
        <f t="shared" si="9"/>
        <v>7.2173913043478262</v>
      </c>
      <c r="Y42" s="67">
        <f t="shared" si="10"/>
        <v>56.521739130434781</v>
      </c>
    </row>
    <row r="43" spans="1:25">
      <c r="A43" s="54"/>
      <c r="B43" s="50" t="s">
        <v>54</v>
      </c>
      <c r="C43" s="65" t="s">
        <v>100</v>
      </c>
      <c r="D43" s="54">
        <v>6</v>
      </c>
      <c r="E43" s="54">
        <v>23</v>
      </c>
      <c r="F43" s="83">
        <f t="shared" si="0"/>
        <v>23</v>
      </c>
      <c r="G43" s="50" t="s">
        <v>32</v>
      </c>
      <c r="H43" s="61"/>
      <c r="I43" s="61"/>
      <c r="J43" s="61">
        <v>2</v>
      </c>
      <c r="K43" s="80">
        <f t="shared" si="1"/>
        <v>8.695652173913043</v>
      </c>
      <c r="L43" s="61"/>
      <c r="M43" s="61">
        <v>5</v>
      </c>
      <c r="N43" s="61">
        <v>3</v>
      </c>
      <c r="O43" s="80">
        <f t="shared" si="2"/>
        <v>34.782608695652172</v>
      </c>
      <c r="P43" s="61">
        <v>5</v>
      </c>
      <c r="Q43" s="61"/>
      <c r="R43" s="61">
        <v>4</v>
      </c>
      <c r="S43" s="80">
        <f t="shared" si="3"/>
        <v>39.130434782608695</v>
      </c>
      <c r="T43" s="61">
        <v>4</v>
      </c>
      <c r="U43" s="61"/>
      <c r="V43" s="61"/>
      <c r="W43" s="80">
        <f t="shared" si="4"/>
        <v>17.391304347826086</v>
      </c>
      <c r="X43" s="84">
        <f t="shared" si="9"/>
        <v>6.9565217391304346</v>
      </c>
      <c r="Y43" s="67">
        <f t="shared" si="10"/>
        <v>56.521739130434781</v>
      </c>
    </row>
    <row r="44" spans="1:25">
      <c r="A44" s="76"/>
      <c r="B44" s="77" t="s">
        <v>54</v>
      </c>
      <c r="C44" s="76" t="s">
        <v>137</v>
      </c>
      <c r="D44" s="76">
        <v>7</v>
      </c>
      <c r="E44" s="76">
        <v>23</v>
      </c>
      <c r="F44" s="83">
        <f t="shared" si="0"/>
        <v>23</v>
      </c>
      <c r="G44" s="77" t="s">
        <v>32</v>
      </c>
      <c r="H44" s="79"/>
      <c r="I44" s="79">
        <v>2</v>
      </c>
      <c r="J44" s="79"/>
      <c r="K44" s="80">
        <f t="shared" si="1"/>
        <v>8.695652173913043</v>
      </c>
      <c r="L44" s="79">
        <v>3</v>
      </c>
      <c r="M44" s="79">
        <v>2</v>
      </c>
      <c r="N44" s="79">
        <v>4</v>
      </c>
      <c r="O44" s="80">
        <f t="shared" si="2"/>
        <v>39.130434782608695</v>
      </c>
      <c r="P44" s="79">
        <v>4</v>
      </c>
      <c r="Q44" s="79">
        <v>2</v>
      </c>
      <c r="R44" s="79">
        <v>3</v>
      </c>
      <c r="S44" s="80">
        <f t="shared" si="3"/>
        <v>39.130434782608695</v>
      </c>
      <c r="T44" s="79">
        <v>3</v>
      </c>
      <c r="U44" s="79"/>
      <c r="V44" s="79"/>
      <c r="W44" s="80">
        <f t="shared" si="4"/>
        <v>13.043478260869565</v>
      </c>
      <c r="X44" s="84">
        <f t="shared" si="9"/>
        <v>6.5652173913043477</v>
      </c>
      <c r="Y44" s="67">
        <f t="shared" si="10"/>
        <v>52.173913043478258</v>
      </c>
    </row>
    <row r="45" spans="1:25">
      <c r="A45" s="76"/>
      <c r="B45" s="267" t="s">
        <v>54</v>
      </c>
      <c r="C45" s="268" t="s">
        <v>164</v>
      </c>
      <c r="D45" s="76">
        <v>8</v>
      </c>
      <c r="E45" s="76">
        <v>23</v>
      </c>
      <c r="F45" s="83">
        <f t="shared" si="0"/>
        <v>23</v>
      </c>
      <c r="G45" s="267" t="s">
        <v>104</v>
      </c>
      <c r="H45" s="79"/>
      <c r="I45" s="79">
        <v>2</v>
      </c>
      <c r="J45" s="79"/>
      <c r="K45" s="80">
        <f t="shared" si="1"/>
        <v>8.695652173913043</v>
      </c>
      <c r="L45" s="79">
        <v>1</v>
      </c>
      <c r="M45" s="79">
        <v>7</v>
      </c>
      <c r="N45" s="79">
        <v>2</v>
      </c>
      <c r="O45" s="80">
        <f t="shared" si="2"/>
        <v>43.478260869565219</v>
      </c>
      <c r="P45" s="79">
        <v>3</v>
      </c>
      <c r="Q45" s="79">
        <v>3</v>
      </c>
      <c r="R45" s="79">
        <v>3</v>
      </c>
      <c r="S45" s="80">
        <f t="shared" si="3"/>
        <v>39.130434782608695</v>
      </c>
      <c r="T45" s="79"/>
      <c r="U45" s="79">
        <v>2</v>
      </c>
      <c r="V45" s="79"/>
      <c r="W45" s="80">
        <f t="shared" si="4"/>
        <v>8.695652173913043</v>
      </c>
      <c r="X45" s="84">
        <f t="shared" si="9"/>
        <v>6.4782608695652177</v>
      </c>
      <c r="Y45" s="67">
        <f t="shared" si="10"/>
        <v>47.826086956521735</v>
      </c>
    </row>
    <row r="46" spans="1:25">
      <c r="A46" s="54"/>
      <c r="B46" s="50"/>
      <c r="C46" s="65"/>
      <c r="D46" s="54"/>
      <c r="E46" s="54"/>
      <c r="F46" s="83">
        <f t="shared" si="0"/>
        <v>0</v>
      </c>
      <c r="G46" s="50"/>
      <c r="H46" s="61"/>
      <c r="I46" s="61"/>
      <c r="J46" s="61"/>
      <c r="K46" s="80" t="e">
        <f t="shared" si="1"/>
        <v>#DIV/0!</v>
      </c>
      <c r="L46" s="61"/>
      <c r="M46" s="61"/>
      <c r="N46" s="61"/>
      <c r="O46" s="80" t="e">
        <f t="shared" si="2"/>
        <v>#DIV/0!</v>
      </c>
      <c r="P46" s="61"/>
      <c r="Q46" s="61"/>
      <c r="R46" s="61"/>
      <c r="S46" s="80" t="e">
        <f t="shared" si="3"/>
        <v>#DIV/0!</v>
      </c>
      <c r="T46" s="61"/>
      <c r="U46" s="61"/>
      <c r="V46" s="61"/>
      <c r="W46" s="80" t="e">
        <f t="shared" si="4"/>
        <v>#DIV/0!</v>
      </c>
      <c r="X46" s="90">
        <f>X44-X43</f>
        <v>-0.39130434782608692</v>
      </c>
      <c r="Y46" s="90">
        <f>Y44-Y43</f>
        <v>-4.3478260869565233</v>
      </c>
    </row>
    <row r="47" spans="1:25">
      <c r="A47" s="54"/>
      <c r="B47" s="71" t="s">
        <v>74</v>
      </c>
      <c r="C47" s="69" t="s">
        <v>88</v>
      </c>
      <c r="D47" s="91">
        <v>5</v>
      </c>
      <c r="E47" s="91">
        <v>21</v>
      </c>
      <c r="F47" s="83">
        <f t="shared" si="0"/>
        <v>21</v>
      </c>
      <c r="G47" s="70" t="s">
        <v>32</v>
      </c>
      <c r="H47" s="61">
        <v>1</v>
      </c>
      <c r="I47" s="61">
        <v>2</v>
      </c>
      <c r="J47" s="61"/>
      <c r="K47" s="80">
        <f t="shared" si="1"/>
        <v>14.285714285714286</v>
      </c>
      <c r="L47" s="61"/>
      <c r="M47" s="61">
        <v>1</v>
      </c>
      <c r="N47" s="61">
        <v>3</v>
      </c>
      <c r="O47" s="80">
        <f t="shared" si="2"/>
        <v>19.047619047619047</v>
      </c>
      <c r="P47" s="61">
        <v>5</v>
      </c>
      <c r="Q47" s="61">
        <v>4</v>
      </c>
      <c r="R47" s="61"/>
      <c r="S47" s="80">
        <f t="shared" si="3"/>
        <v>42.857142857142854</v>
      </c>
      <c r="T47" s="61">
        <v>5</v>
      </c>
      <c r="U47" s="61"/>
      <c r="V47" s="61"/>
      <c r="W47" s="80">
        <f t="shared" si="4"/>
        <v>23.80952380952381</v>
      </c>
      <c r="X47" s="84">
        <f t="shared" si="9"/>
        <v>6.9047619047619051</v>
      </c>
      <c r="Y47" s="67">
        <f t="shared" si="10"/>
        <v>66.666666666666657</v>
      </c>
    </row>
    <row r="48" spans="1:25">
      <c r="A48" s="54"/>
      <c r="B48" s="50" t="s">
        <v>74</v>
      </c>
      <c r="C48" s="65" t="s">
        <v>19</v>
      </c>
      <c r="D48" s="54">
        <v>6</v>
      </c>
      <c r="E48" s="54">
        <v>21</v>
      </c>
      <c r="F48" s="83">
        <f t="shared" si="0"/>
        <v>21</v>
      </c>
      <c r="G48" s="50" t="s">
        <v>32</v>
      </c>
      <c r="H48" s="61">
        <v>1</v>
      </c>
      <c r="I48" s="61">
        <v>1</v>
      </c>
      <c r="J48" s="61"/>
      <c r="K48" s="80">
        <f t="shared" si="1"/>
        <v>9.5238095238095237</v>
      </c>
      <c r="L48" s="61">
        <v>3</v>
      </c>
      <c r="M48" s="61">
        <v>2</v>
      </c>
      <c r="N48" s="61">
        <v>6</v>
      </c>
      <c r="O48" s="80">
        <f t="shared" si="2"/>
        <v>52.38095238095238</v>
      </c>
      <c r="P48" s="61">
        <v>2</v>
      </c>
      <c r="Q48" s="61">
        <v>3</v>
      </c>
      <c r="R48" s="61">
        <v>3</v>
      </c>
      <c r="S48" s="80">
        <f t="shared" si="3"/>
        <v>38.095238095238095</v>
      </c>
      <c r="T48" s="61"/>
      <c r="U48" s="61"/>
      <c r="V48" s="61"/>
      <c r="W48" s="80">
        <f t="shared" si="4"/>
        <v>0</v>
      </c>
      <c r="X48" s="84">
        <f t="shared" si="9"/>
        <v>6</v>
      </c>
      <c r="Y48" s="67">
        <f t="shared" si="10"/>
        <v>38.095238095238095</v>
      </c>
    </row>
    <row r="49" spans="1:25">
      <c r="A49" s="54"/>
      <c r="B49" s="50" t="s">
        <v>74</v>
      </c>
      <c r="C49" s="65" t="s">
        <v>100</v>
      </c>
      <c r="D49" s="54">
        <v>7</v>
      </c>
      <c r="E49" s="54">
        <v>20</v>
      </c>
      <c r="F49" s="83">
        <f t="shared" si="0"/>
        <v>20</v>
      </c>
      <c r="G49" s="50" t="s">
        <v>32</v>
      </c>
      <c r="H49" s="61">
        <v>1</v>
      </c>
      <c r="I49" s="61"/>
      <c r="J49" s="61">
        <v>1</v>
      </c>
      <c r="K49" s="80">
        <f t="shared" si="1"/>
        <v>10</v>
      </c>
      <c r="L49" s="61"/>
      <c r="M49" s="61">
        <v>3</v>
      </c>
      <c r="N49" s="61">
        <v>2</v>
      </c>
      <c r="O49" s="80">
        <f t="shared" si="2"/>
        <v>25</v>
      </c>
      <c r="P49" s="61">
        <v>7</v>
      </c>
      <c r="Q49" s="61">
        <v>1</v>
      </c>
      <c r="R49" s="61">
        <v>2</v>
      </c>
      <c r="S49" s="80">
        <f t="shared" si="3"/>
        <v>50</v>
      </c>
      <c r="T49" s="61">
        <v>3</v>
      </c>
      <c r="U49" s="61"/>
      <c r="V49" s="61"/>
      <c r="W49" s="80">
        <f t="shared" si="4"/>
        <v>15</v>
      </c>
      <c r="X49" s="84">
        <f t="shared" si="9"/>
        <v>6.8</v>
      </c>
      <c r="Y49" s="67">
        <f t="shared" si="10"/>
        <v>65</v>
      </c>
    </row>
    <row r="50" spans="1:25">
      <c r="A50" s="76"/>
      <c r="B50" s="77" t="s">
        <v>74</v>
      </c>
      <c r="C50" s="76" t="s">
        <v>137</v>
      </c>
      <c r="D50" s="76">
        <v>8</v>
      </c>
      <c r="E50" s="76">
        <v>20</v>
      </c>
      <c r="F50" s="83">
        <f t="shared" si="0"/>
        <v>20</v>
      </c>
      <c r="G50" s="77" t="s">
        <v>32</v>
      </c>
      <c r="H50" s="79">
        <v>1</v>
      </c>
      <c r="I50" s="79">
        <v>1</v>
      </c>
      <c r="J50" s="79"/>
      <c r="K50" s="80">
        <f t="shared" si="1"/>
        <v>10</v>
      </c>
      <c r="L50" s="79"/>
      <c r="M50" s="79">
        <v>3</v>
      </c>
      <c r="N50" s="79">
        <v>1</v>
      </c>
      <c r="O50" s="80">
        <f t="shared" si="2"/>
        <v>20</v>
      </c>
      <c r="P50" s="79">
        <v>8</v>
      </c>
      <c r="Q50" s="79"/>
      <c r="R50" s="79">
        <v>4</v>
      </c>
      <c r="S50" s="80">
        <f t="shared" si="3"/>
        <v>60</v>
      </c>
      <c r="T50" s="79">
        <v>2</v>
      </c>
      <c r="U50" s="79"/>
      <c r="V50" s="79"/>
      <c r="W50" s="80">
        <f t="shared" si="4"/>
        <v>10</v>
      </c>
      <c r="X50" s="84">
        <f t="shared" si="9"/>
        <v>6.8</v>
      </c>
      <c r="Y50" s="67">
        <f t="shared" si="10"/>
        <v>70</v>
      </c>
    </row>
    <row r="51" spans="1:25">
      <c r="A51" s="76"/>
      <c r="B51" s="267" t="s">
        <v>74</v>
      </c>
      <c r="C51" s="268" t="s">
        <v>164</v>
      </c>
      <c r="D51" s="76">
        <v>9</v>
      </c>
      <c r="E51" s="76">
        <v>20</v>
      </c>
      <c r="F51" s="83">
        <f t="shared" si="0"/>
        <v>20</v>
      </c>
      <c r="G51" s="267" t="s">
        <v>104</v>
      </c>
      <c r="H51" s="79">
        <v>1</v>
      </c>
      <c r="I51" s="79"/>
      <c r="J51" s="79">
        <v>1</v>
      </c>
      <c r="K51" s="80">
        <f t="shared" si="1"/>
        <v>10</v>
      </c>
      <c r="L51" s="79">
        <v>1</v>
      </c>
      <c r="M51" s="79">
        <v>2</v>
      </c>
      <c r="N51" s="79">
        <v>4</v>
      </c>
      <c r="O51" s="80">
        <f t="shared" si="2"/>
        <v>35</v>
      </c>
      <c r="P51" s="79">
        <v>5</v>
      </c>
      <c r="Q51" s="79">
        <v>1</v>
      </c>
      <c r="R51" s="79">
        <v>5</v>
      </c>
      <c r="S51" s="80">
        <f t="shared" si="3"/>
        <v>55</v>
      </c>
      <c r="T51" s="79"/>
      <c r="U51" s="79"/>
      <c r="V51" s="79"/>
      <c r="W51" s="80">
        <f t="shared" si="4"/>
        <v>0</v>
      </c>
      <c r="X51" s="84">
        <f t="shared" si="9"/>
        <v>6.5</v>
      </c>
      <c r="Y51" s="67">
        <f t="shared" si="10"/>
        <v>55</v>
      </c>
    </row>
    <row r="52" spans="1:25">
      <c r="A52" s="54"/>
      <c r="B52" s="50"/>
      <c r="C52" s="65"/>
      <c r="D52" s="54"/>
      <c r="E52" s="54"/>
      <c r="F52" s="83">
        <f t="shared" si="0"/>
        <v>0</v>
      </c>
      <c r="G52" s="50"/>
      <c r="H52" s="61"/>
      <c r="I52" s="61"/>
      <c r="J52" s="61"/>
      <c r="K52" s="80" t="e">
        <f t="shared" si="1"/>
        <v>#DIV/0!</v>
      </c>
      <c r="L52" s="61"/>
      <c r="M52" s="61"/>
      <c r="N52" s="61"/>
      <c r="O52" s="80" t="e">
        <f t="shared" si="2"/>
        <v>#DIV/0!</v>
      </c>
      <c r="P52" s="61"/>
      <c r="Q52" s="61"/>
      <c r="R52" s="61"/>
      <c r="S52" s="80" t="e">
        <f t="shared" si="3"/>
        <v>#DIV/0!</v>
      </c>
      <c r="T52" s="61"/>
      <c r="U52" s="61"/>
      <c r="V52" s="61"/>
      <c r="W52" s="80" t="e">
        <f t="shared" si="4"/>
        <v>#DIV/0!</v>
      </c>
      <c r="X52" s="90">
        <f>X51-X50</f>
        <v>-0.29999999999999982</v>
      </c>
      <c r="Y52" s="90">
        <f>Y51-Y50</f>
        <v>-15</v>
      </c>
    </row>
    <row r="53" spans="1:25">
      <c r="A53" s="54"/>
      <c r="B53" s="71" t="s">
        <v>74</v>
      </c>
      <c r="C53" s="69" t="s">
        <v>88</v>
      </c>
      <c r="D53" s="35">
        <v>6</v>
      </c>
      <c r="E53" s="35">
        <v>21</v>
      </c>
      <c r="F53" s="83">
        <f t="shared" si="0"/>
        <v>21</v>
      </c>
      <c r="G53" s="70" t="s">
        <v>32</v>
      </c>
      <c r="H53" s="44"/>
      <c r="I53" s="44">
        <v>1</v>
      </c>
      <c r="J53" s="44"/>
      <c r="K53" s="80">
        <f t="shared" si="1"/>
        <v>4.7619047619047619</v>
      </c>
      <c r="L53" s="44">
        <v>2</v>
      </c>
      <c r="M53" s="44">
        <v>2</v>
      </c>
      <c r="N53" s="44">
        <v>2</v>
      </c>
      <c r="O53" s="80">
        <f t="shared" si="2"/>
        <v>28.571428571428573</v>
      </c>
      <c r="P53" s="44">
        <v>4</v>
      </c>
      <c r="Q53" s="44">
        <v>6</v>
      </c>
      <c r="R53" s="44"/>
      <c r="S53" s="80">
        <f t="shared" si="3"/>
        <v>47.61904761904762</v>
      </c>
      <c r="T53" s="44">
        <v>4</v>
      </c>
      <c r="U53" s="44"/>
      <c r="V53" s="44"/>
      <c r="W53" s="80">
        <f t="shared" si="4"/>
        <v>19.047619047619047</v>
      </c>
      <c r="X53" s="84">
        <f t="shared" si="9"/>
        <v>7.0476190476190474</v>
      </c>
      <c r="Y53" s="67">
        <f t="shared" si="10"/>
        <v>66.666666666666671</v>
      </c>
    </row>
    <row r="54" spans="1:25">
      <c r="A54" s="54"/>
      <c r="B54" s="50" t="s">
        <v>74</v>
      </c>
      <c r="C54" s="65" t="s">
        <v>19</v>
      </c>
      <c r="D54" s="54">
        <v>7</v>
      </c>
      <c r="E54" s="54">
        <v>21</v>
      </c>
      <c r="F54" s="83">
        <f t="shared" si="0"/>
        <v>21</v>
      </c>
      <c r="G54" s="50" t="s">
        <v>32</v>
      </c>
      <c r="H54" s="61"/>
      <c r="I54" s="61"/>
      <c r="J54" s="61">
        <v>1</v>
      </c>
      <c r="K54" s="80">
        <f t="shared" si="1"/>
        <v>4.7619047619047619</v>
      </c>
      <c r="L54" s="61">
        <v>2</v>
      </c>
      <c r="M54" s="61">
        <v>2</v>
      </c>
      <c r="N54" s="61">
        <v>5</v>
      </c>
      <c r="O54" s="80">
        <f t="shared" si="2"/>
        <v>42.857142857142854</v>
      </c>
      <c r="P54" s="61">
        <v>4</v>
      </c>
      <c r="Q54" s="61">
        <v>2</v>
      </c>
      <c r="R54" s="61"/>
      <c r="S54" s="80">
        <f t="shared" si="3"/>
        <v>28.571428571428573</v>
      </c>
      <c r="T54" s="61">
        <v>5</v>
      </c>
      <c r="U54" s="61"/>
      <c r="V54" s="61"/>
      <c r="W54" s="80">
        <f t="shared" si="4"/>
        <v>23.80952380952381</v>
      </c>
      <c r="X54" s="84">
        <f t="shared" si="9"/>
        <v>6.9047619047619051</v>
      </c>
      <c r="Y54" s="67">
        <f t="shared" si="10"/>
        <v>52.38095238095238</v>
      </c>
    </row>
    <row r="55" spans="1:25">
      <c r="A55" s="54"/>
      <c r="B55" s="50" t="s">
        <v>74</v>
      </c>
      <c r="C55" s="65" t="s">
        <v>100</v>
      </c>
      <c r="D55" s="54">
        <v>8</v>
      </c>
      <c r="E55" s="54">
        <v>20</v>
      </c>
      <c r="F55" s="83">
        <f t="shared" si="0"/>
        <v>20</v>
      </c>
      <c r="G55" s="50" t="s">
        <v>32</v>
      </c>
      <c r="H55" s="61"/>
      <c r="I55" s="61"/>
      <c r="J55" s="61"/>
      <c r="K55" s="80">
        <f t="shared" si="1"/>
        <v>0</v>
      </c>
      <c r="L55" s="61">
        <v>2</v>
      </c>
      <c r="M55" s="61">
        <v>4</v>
      </c>
      <c r="N55" s="61">
        <v>3</v>
      </c>
      <c r="O55" s="80">
        <f t="shared" si="2"/>
        <v>45</v>
      </c>
      <c r="P55" s="61">
        <v>4</v>
      </c>
      <c r="Q55" s="61">
        <v>2</v>
      </c>
      <c r="R55" s="61">
        <v>2</v>
      </c>
      <c r="S55" s="80">
        <f t="shared" si="3"/>
        <v>40</v>
      </c>
      <c r="T55" s="61">
        <v>3</v>
      </c>
      <c r="U55" s="61"/>
      <c r="V55" s="61"/>
      <c r="W55" s="80">
        <f t="shared" si="4"/>
        <v>15</v>
      </c>
      <c r="X55" s="84">
        <f t="shared" si="9"/>
        <v>6.9</v>
      </c>
      <c r="Y55" s="67">
        <f t="shared" si="10"/>
        <v>55</v>
      </c>
    </row>
    <row r="56" spans="1:25">
      <c r="A56" s="76"/>
      <c r="B56" s="77" t="s">
        <v>74</v>
      </c>
      <c r="C56" s="76" t="s">
        <v>137</v>
      </c>
      <c r="D56" s="76">
        <v>9</v>
      </c>
      <c r="E56" s="76">
        <v>20</v>
      </c>
      <c r="F56" s="83">
        <f t="shared" si="0"/>
        <v>20</v>
      </c>
      <c r="G56" s="77" t="s">
        <v>32</v>
      </c>
      <c r="H56" s="79"/>
      <c r="I56" s="79"/>
      <c r="J56" s="79"/>
      <c r="K56" s="80">
        <f t="shared" si="1"/>
        <v>0</v>
      </c>
      <c r="L56" s="79">
        <v>5</v>
      </c>
      <c r="M56" s="79">
        <v>1</v>
      </c>
      <c r="N56" s="79">
        <v>1</v>
      </c>
      <c r="O56" s="80">
        <f t="shared" si="2"/>
        <v>35</v>
      </c>
      <c r="P56" s="79">
        <v>6</v>
      </c>
      <c r="Q56" s="79">
        <v>2</v>
      </c>
      <c r="R56" s="79">
        <v>1</v>
      </c>
      <c r="S56" s="80">
        <f t="shared" si="3"/>
        <v>45</v>
      </c>
      <c r="T56" s="79">
        <v>4</v>
      </c>
      <c r="U56" s="79"/>
      <c r="V56" s="79"/>
      <c r="W56" s="80">
        <f t="shared" si="4"/>
        <v>20</v>
      </c>
      <c r="X56" s="84">
        <f t="shared" si="9"/>
        <v>6.9</v>
      </c>
      <c r="Y56" s="67">
        <f t="shared" si="10"/>
        <v>65</v>
      </c>
    </row>
    <row r="57" spans="1:25">
      <c r="A57" s="76"/>
      <c r="B57" s="267" t="s">
        <v>74</v>
      </c>
      <c r="C57" s="268" t="s">
        <v>164</v>
      </c>
      <c r="D57" s="76">
        <v>10</v>
      </c>
      <c r="E57" s="76">
        <v>13</v>
      </c>
      <c r="F57" s="83">
        <f t="shared" si="0"/>
        <v>13</v>
      </c>
      <c r="G57" s="267" t="s">
        <v>104</v>
      </c>
      <c r="H57" s="79"/>
      <c r="I57" s="79"/>
      <c r="J57" s="79"/>
      <c r="K57" s="80">
        <f t="shared" si="1"/>
        <v>0</v>
      </c>
      <c r="L57" s="79"/>
      <c r="M57" s="79">
        <v>1</v>
      </c>
      <c r="N57" s="79">
        <v>3</v>
      </c>
      <c r="O57" s="80">
        <f t="shared" si="2"/>
        <v>30.76923076923077</v>
      </c>
      <c r="P57" s="79">
        <v>4</v>
      </c>
      <c r="Q57" s="79">
        <v>1</v>
      </c>
      <c r="R57" s="79">
        <v>2</v>
      </c>
      <c r="S57" s="80">
        <f t="shared" si="3"/>
        <v>53.846153846153847</v>
      </c>
      <c r="T57" s="79">
        <v>2</v>
      </c>
      <c r="U57" s="79"/>
      <c r="V57" s="79"/>
      <c r="W57" s="80">
        <f t="shared" si="4"/>
        <v>15.384615384615385</v>
      </c>
      <c r="X57" s="84">
        <f t="shared" si="9"/>
        <v>7.4615384615384617</v>
      </c>
      <c r="Y57" s="67">
        <f t="shared" si="10"/>
        <v>69.230769230769226</v>
      </c>
    </row>
    <row r="58" spans="1:25">
      <c r="A58" s="54"/>
      <c r="B58" s="50"/>
      <c r="C58" s="65"/>
      <c r="D58" s="54"/>
      <c r="E58" s="54"/>
      <c r="F58" s="83">
        <f t="shared" si="0"/>
        <v>0</v>
      </c>
      <c r="G58" s="50"/>
      <c r="H58" s="61"/>
      <c r="I58" s="61"/>
      <c r="J58" s="61"/>
      <c r="K58" s="80" t="e">
        <f t="shared" si="1"/>
        <v>#DIV/0!</v>
      </c>
      <c r="L58" s="61"/>
      <c r="M58" s="61"/>
      <c r="N58" s="61"/>
      <c r="O58" s="80" t="e">
        <f t="shared" si="2"/>
        <v>#DIV/0!</v>
      </c>
      <c r="P58" s="61"/>
      <c r="Q58" s="61"/>
      <c r="R58" s="61"/>
      <c r="S58" s="80" t="e">
        <f t="shared" si="3"/>
        <v>#DIV/0!</v>
      </c>
      <c r="T58" s="61"/>
      <c r="U58" s="61"/>
      <c r="V58" s="61"/>
      <c r="W58" s="80" t="e">
        <f t="shared" si="4"/>
        <v>#DIV/0!</v>
      </c>
      <c r="X58" s="90">
        <f>X57-X56</f>
        <v>0.56153846153846132</v>
      </c>
      <c r="Y58" s="90">
        <f>Y57-Y56</f>
        <v>4.2307692307692264</v>
      </c>
    </row>
    <row r="59" spans="1:25">
      <c r="A59" s="54"/>
      <c r="B59" s="94" t="s">
        <v>54</v>
      </c>
      <c r="C59" s="69" t="s">
        <v>88</v>
      </c>
      <c r="D59" s="69">
        <v>7</v>
      </c>
      <c r="E59" s="69">
        <v>25</v>
      </c>
      <c r="F59" s="83">
        <f t="shared" si="0"/>
        <v>25</v>
      </c>
      <c r="G59" s="70" t="s">
        <v>32</v>
      </c>
      <c r="H59" s="44"/>
      <c r="I59" s="44">
        <v>1</v>
      </c>
      <c r="J59" s="44">
        <v>2</v>
      </c>
      <c r="K59" s="80">
        <f t="shared" si="1"/>
        <v>12</v>
      </c>
      <c r="L59" s="44"/>
      <c r="M59" s="44">
        <v>2</v>
      </c>
      <c r="N59" s="44">
        <v>5</v>
      </c>
      <c r="O59" s="80">
        <f t="shared" si="2"/>
        <v>28</v>
      </c>
      <c r="P59" s="44">
        <v>3</v>
      </c>
      <c r="Q59" s="44">
        <v>3</v>
      </c>
      <c r="R59" s="44">
        <v>7</v>
      </c>
      <c r="S59" s="80">
        <f t="shared" si="3"/>
        <v>52</v>
      </c>
      <c r="T59" s="44">
        <v>2</v>
      </c>
      <c r="U59" s="44"/>
      <c r="V59" s="44"/>
      <c r="W59" s="80">
        <f t="shared" si="4"/>
        <v>8</v>
      </c>
      <c r="X59" s="84">
        <f t="shared" si="9"/>
        <v>7.04</v>
      </c>
      <c r="Y59" s="67">
        <f t="shared" si="10"/>
        <v>60</v>
      </c>
    </row>
    <row r="60" spans="1:25">
      <c r="A60" s="54"/>
      <c r="B60" s="49" t="s">
        <v>54</v>
      </c>
      <c r="C60" s="65" t="s">
        <v>19</v>
      </c>
      <c r="D60" s="95">
        <v>8</v>
      </c>
      <c r="E60" s="95">
        <v>25</v>
      </c>
      <c r="F60" s="83">
        <f t="shared" si="0"/>
        <v>25</v>
      </c>
      <c r="G60" s="50" t="s">
        <v>32</v>
      </c>
      <c r="H60" s="61"/>
      <c r="I60" s="61">
        <v>3</v>
      </c>
      <c r="J60" s="61">
        <v>1</v>
      </c>
      <c r="K60" s="80">
        <f t="shared" si="1"/>
        <v>16</v>
      </c>
      <c r="L60" s="61">
        <v>1</v>
      </c>
      <c r="M60" s="61">
        <v>3</v>
      </c>
      <c r="N60" s="61">
        <v>4</v>
      </c>
      <c r="O60" s="80">
        <f t="shared" si="2"/>
        <v>32</v>
      </c>
      <c r="P60" s="61">
        <v>3</v>
      </c>
      <c r="Q60" s="61">
        <v>1</v>
      </c>
      <c r="R60" s="61">
        <v>6</v>
      </c>
      <c r="S60" s="80">
        <f t="shared" si="3"/>
        <v>40</v>
      </c>
      <c r="T60" s="61">
        <v>3</v>
      </c>
      <c r="U60" s="61"/>
      <c r="V60" s="61"/>
      <c r="W60" s="80">
        <f t="shared" si="4"/>
        <v>12</v>
      </c>
      <c r="X60" s="84">
        <f t="shared" si="9"/>
        <v>6.6</v>
      </c>
      <c r="Y60" s="67">
        <f t="shared" si="10"/>
        <v>52</v>
      </c>
    </row>
    <row r="61" spans="1:25">
      <c r="A61" s="54"/>
      <c r="B61" s="49" t="s">
        <v>54</v>
      </c>
      <c r="C61" s="65" t="s">
        <v>100</v>
      </c>
      <c r="D61" s="95">
        <v>9</v>
      </c>
      <c r="E61" s="95">
        <v>24</v>
      </c>
      <c r="F61" s="83">
        <f t="shared" si="0"/>
        <v>24</v>
      </c>
      <c r="G61" s="50" t="s">
        <v>32</v>
      </c>
      <c r="H61" s="61"/>
      <c r="I61" s="61">
        <v>3</v>
      </c>
      <c r="J61" s="61"/>
      <c r="K61" s="80">
        <f t="shared" si="1"/>
        <v>12.5</v>
      </c>
      <c r="L61" s="61">
        <v>1</v>
      </c>
      <c r="M61" s="61">
        <v>2</v>
      </c>
      <c r="N61" s="61">
        <v>3</v>
      </c>
      <c r="O61" s="80">
        <f t="shared" si="2"/>
        <v>25</v>
      </c>
      <c r="P61" s="61">
        <v>3</v>
      </c>
      <c r="Q61" s="61">
        <v>4</v>
      </c>
      <c r="R61" s="61">
        <v>6</v>
      </c>
      <c r="S61" s="80">
        <f t="shared" si="3"/>
        <v>54.166666666666664</v>
      </c>
      <c r="T61" s="61">
        <v>2</v>
      </c>
      <c r="U61" s="61"/>
      <c r="V61" s="61"/>
      <c r="W61" s="80">
        <f t="shared" si="4"/>
        <v>8.3333333333333339</v>
      </c>
      <c r="X61" s="84">
        <f t="shared" si="9"/>
        <v>6.875</v>
      </c>
      <c r="Y61" s="67">
        <f t="shared" si="10"/>
        <v>62.5</v>
      </c>
    </row>
    <row r="62" spans="1:25">
      <c r="A62" s="76"/>
      <c r="B62" s="146" t="s">
        <v>54</v>
      </c>
      <c r="C62" s="76" t="s">
        <v>137</v>
      </c>
      <c r="D62" s="152">
        <v>10</v>
      </c>
      <c r="E62" s="152">
        <v>16</v>
      </c>
      <c r="F62" s="83">
        <f t="shared" si="0"/>
        <v>16</v>
      </c>
      <c r="G62" s="77" t="s">
        <v>32</v>
      </c>
      <c r="H62" s="79">
        <v>2</v>
      </c>
      <c r="I62" s="79"/>
      <c r="J62" s="79">
        <v>1</v>
      </c>
      <c r="K62" s="80">
        <f t="shared" si="1"/>
        <v>18.75</v>
      </c>
      <c r="L62" s="79"/>
      <c r="M62" s="79"/>
      <c r="N62" s="79">
        <v>1</v>
      </c>
      <c r="O62" s="80">
        <f t="shared" si="2"/>
        <v>6.25</v>
      </c>
      <c r="P62" s="79">
        <v>3</v>
      </c>
      <c r="Q62" s="79">
        <v>5</v>
      </c>
      <c r="R62" s="79">
        <v>3</v>
      </c>
      <c r="S62" s="80">
        <f t="shared" si="3"/>
        <v>68.75</v>
      </c>
      <c r="T62" s="79">
        <v>1</v>
      </c>
      <c r="U62" s="79"/>
      <c r="V62" s="79"/>
      <c r="W62" s="80">
        <f t="shared" si="4"/>
        <v>6.25</v>
      </c>
      <c r="X62" s="84">
        <f t="shared" si="9"/>
        <v>6.8125</v>
      </c>
      <c r="Y62" s="67">
        <f t="shared" si="10"/>
        <v>75</v>
      </c>
    </row>
    <row r="63" spans="1:25">
      <c r="A63" s="76"/>
      <c r="B63" s="271" t="s">
        <v>54</v>
      </c>
      <c r="C63" s="268" t="s">
        <v>164</v>
      </c>
      <c r="D63" s="152">
        <v>11</v>
      </c>
      <c r="E63" s="152">
        <v>13</v>
      </c>
      <c r="F63" s="83">
        <f t="shared" si="0"/>
        <v>13</v>
      </c>
      <c r="G63" s="267" t="s">
        <v>32</v>
      </c>
      <c r="H63" s="79"/>
      <c r="I63" s="79">
        <v>1</v>
      </c>
      <c r="J63" s="79"/>
      <c r="K63" s="80">
        <f t="shared" si="1"/>
        <v>7.6923076923076925</v>
      </c>
      <c r="L63" s="79"/>
      <c r="M63" s="79">
        <v>1</v>
      </c>
      <c r="N63" s="79">
        <v>4</v>
      </c>
      <c r="O63" s="80">
        <f t="shared" si="2"/>
        <v>38.46153846153846</v>
      </c>
      <c r="P63" s="79">
        <v>3</v>
      </c>
      <c r="Q63" s="79">
        <v>1</v>
      </c>
      <c r="R63" s="79">
        <v>3</v>
      </c>
      <c r="S63" s="80">
        <f t="shared" si="3"/>
        <v>53.846153846153847</v>
      </c>
      <c r="T63" s="79"/>
      <c r="U63" s="79"/>
      <c r="V63" s="79"/>
      <c r="W63" s="80">
        <f t="shared" si="4"/>
        <v>0</v>
      </c>
      <c r="X63" s="84">
        <f t="shared" si="9"/>
        <v>6.6923076923076925</v>
      </c>
      <c r="Y63" s="67">
        <f t="shared" si="10"/>
        <v>53.846153846153847</v>
      </c>
    </row>
    <row r="64" spans="1:25">
      <c r="A64" s="54"/>
      <c r="B64" s="49"/>
      <c r="C64" s="65"/>
      <c r="D64" s="95"/>
      <c r="E64" s="95"/>
      <c r="F64" s="83">
        <f t="shared" si="0"/>
        <v>0</v>
      </c>
      <c r="G64" s="50"/>
      <c r="H64" s="61"/>
      <c r="I64" s="61"/>
      <c r="J64" s="61"/>
      <c r="K64" s="80" t="e">
        <f t="shared" si="1"/>
        <v>#DIV/0!</v>
      </c>
      <c r="L64" s="61"/>
      <c r="M64" s="61"/>
      <c r="N64" s="61"/>
      <c r="O64" s="80" t="e">
        <f t="shared" si="2"/>
        <v>#DIV/0!</v>
      </c>
      <c r="P64" s="61"/>
      <c r="Q64" s="61"/>
      <c r="R64" s="61"/>
      <c r="S64" s="80" t="e">
        <f t="shared" si="3"/>
        <v>#DIV/0!</v>
      </c>
      <c r="T64" s="61"/>
      <c r="U64" s="61"/>
      <c r="V64" s="61"/>
      <c r="W64" s="80" t="e">
        <f t="shared" si="4"/>
        <v>#DIV/0!</v>
      </c>
      <c r="X64" s="90">
        <f>X63-X62</f>
        <v>-0.12019230769230749</v>
      </c>
      <c r="Y64" s="90">
        <f>Y63-Y62</f>
        <v>-21.153846153846153</v>
      </c>
    </row>
    <row r="65" spans="1:26">
      <c r="A65" s="54"/>
      <c r="B65" s="94" t="s">
        <v>54</v>
      </c>
      <c r="C65" s="69" t="s">
        <v>88</v>
      </c>
      <c r="D65" s="96">
        <v>8</v>
      </c>
      <c r="E65" s="96">
        <v>17</v>
      </c>
      <c r="F65" s="83">
        <f t="shared" si="0"/>
        <v>17</v>
      </c>
      <c r="G65" s="70" t="s">
        <v>32</v>
      </c>
      <c r="H65" s="44"/>
      <c r="I65" s="44"/>
      <c r="J65" s="44">
        <v>1</v>
      </c>
      <c r="K65" s="80">
        <f t="shared" si="1"/>
        <v>5.882352941176471</v>
      </c>
      <c r="L65" s="44"/>
      <c r="M65" s="44"/>
      <c r="N65" s="44">
        <v>4</v>
      </c>
      <c r="O65" s="80">
        <f t="shared" si="2"/>
        <v>23.529411764705884</v>
      </c>
      <c r="P65" s="44">
        <v>3</v>
      </c>
      <c r="Q65" s="44">
        <v>4</v>
      </c>
      <c r="R65" s="44">
        <v>1</v>
      </c>
      <c r="S65" s="80">
        <f t="shared" si="3"/>
        <v>47.058823529411768</v>
      </c>
      <c r="T65" s="44">
        <v>4</v>
      </c>
      <c r="U65" s="44"/>
      <c r="V65" s="44"/>
      <c r="W65" s="80">
        <f t="shared" si="4"/>
        <v>23.529411764705884</v>
      </c>
      <c r="X65" s="84">
        <f t="shared" si="9"/>
        <v>7.5882352941176467</v>
      </c>
      <c r="Y65" s="67">
        <f t="shared" si="10"/>
        <v>70.588235294117652</v>
      </c>
    </row>
    <row r="66" spans="1:26">
      <c r="A66" s="54"/>
      <c r="B66" s="50" t="s">
        <v>54</v>
      </c>
      <c r="C66" s="65" t="s">
        <v>19</v>
      </c>
      <c r="D66" s="54">
        <v>9</v>
      </c>
      <c r="E66" s="54">
        <v>17</v>
      </c>
      <c r="F66" s="83">
        <f t="shared" si="0"/>
        <v>17</v>
      </c>
      <c r="G66" s="50" t="s">
        <v>32</v>
      </c>
      <c r="H66" s="61"/>
      <c r="I66" s="61">
        <v>1</v>
      </c>
      <c r="J66" s="61">
        <v>1</v>
      </c>
      <c r="K66" s="80">
        <f t="shared" si="1"/>
        <v>11.764705882352942</v>
      </c>
      <c r="L66" s="61">
        <v>1</v>
      </c>
      <c r="M66" s="61">
        <v>1</v>
      </c>
      <c r="N66" s="61">
        <v>2</v>
      </c>
      <c r="O66" s="80">
        <f t="shared" si="2"/>
        <v>23.529411764705884</v>
      </c>
      <c r="P66" s="61">
        <v>4</v>
      </c>
      <c r="Q66" s="61">
        <v>3</v>
      </c>
      <c r="R66" s="61">
        <v>1</v>
      </c>
      <c r="S66" s="80">
        <f t="shared" si="3"/>
        <v>47.058823529411768</v>
      </c>
      <c r="T66" s="61">
        <v>3</v>
      </c>
      <c r="U66" s="61"/>
      <c r="V66" s="61"/>
      <c r="W66" s="80">
        <f t="shared" si="4"/>
        <v>17.647058823529413</v>
      </c>
      <c r="X66" s="84">
        <f t="shared" si="9"/>
        <v>6.882352941176471</v>
      </c>
      <c r="Y66" s="67">
        <f t="shared" si="10"/>
        <v>64.705882352941188</v>
      </c>
    </row>
    <row r="67" spans="1:26">
      <c r="A67" s="54"/>
      <c r="B67" s="50" t="s">
        <v>54</v>
      </c>
      <c r="C67" s="65" t="s">
        <v>100</v>
      </c>
      <c r="D67" s="54">
        <v>10</v>
      </c>
      <c r="E67" s="54">
        <v>9</v>
      </c>
      <c r="F67" s="83">
        <f t="shared" si="0"/>
        <v>9</v>
      </c>
      <c r="G67" s="50" t="s">
        <v>32</v>
      </c>
      <c r="H67" s="61">
        <v>1</v>
      </c>
      <c r="I67" s="61"/>
      <c r="J67" s="61"/>
      <c r="K67" s="80">
        <f t="shared" si="1"/>
        <v>11.111111111111111</v>
      </c>
      <c r="L67" s="61"/>
      <c r="M67" s="61"/>
      <c r="N67" s="61">
        <v>1</v>
      </c>
      <c r="O67" s="80">
        <f t="shared" si="2"/>
        <v>11.111111111111111</v>
      </c>
      <c r="P67" s="61">
        <v>3</v>
      </c>
      <c r="Q67" s="61">
        <v>3</v>
      </c>
      <c r="R67" s="61">
        <v>1</v>
      </c>
      <c r="S67" s="80">
        <f t="shared" si="3"/>
        <v>77.777777777777771</v>
      </c>
      <c r="T67" s="61"/>
      <c r="U67" s="61"/>
      <c r="V67" s="61"/>
      <c r="W67" s="80">
        <f t="shared" si="4"/>
        <v>0</v>
      </c>
      <c r="X67" s="84">
        <f t="shared" si="9"/>
        <v>6.7777777777777777</v>
      </c>
      <c r="Y67" s="67">
        <f t="shared" si="10"/>
        <v>77.777777777777771</v>
      </c>
    </row>
    <row r="68" spans="1:26">
      <c r="A68" s="76"/>
      <c r="B68" s="77" t="s">
        <v>54</v>
      </c>
      <c r="C68" s="76" t="s">
        <v>137</v>
      </c>
      <c r="D68" s="76">
        <v>11</v>
      </c>
      <c r="E68" s="76">
        <v>8</v>
      </c>
      <c r="F68" s="83">
        <f t="shared" si="0"/>
        <v>8</v>
      </c>
      <c r="G68" s="77" t="s">
        <v>32</v>
      </c>
      <c r="H68" s="79"/>
      <c r="I68" s="79"/>
      <c r="J68" s="79"/>
      <c r="K68" s="80">
        <f t="shared" si="1"/>
        <v>0</v>
      </c>
      <c r="L68" s="79">
        <v>1</v>
      </c>
      <c r="M68" s="79"/>
      <c r="N68" s="79">
        <v>2</v>
      </c>
      <c r="O68" s="80">
        <f t="shared" si="2"/>
        <v>37.5</v>
      </c>
      <c r="P68" s="79">
        <v>4</v>
      </c>
      <c r="Q68" s="79"/>
      <c r="R68" s="79">
        <v>1</v>
      </c>
      <c r="S68" s="80">
        <f t="shared" si="3"/>
        <v>62.5</v>
      </c>
      <c r="T68" s="79"/>
      <c r="U68" s="79"/>
      <c r="V68" s="79"/>
      <c r="W68" s="80">
        <f t="shared" si="4"/>
        <v>0</v>
      </c>
      <c r="X68" s="84">
        <f t="shared" si="9"/>
        <v>6.625</v>
      </c>
      <c r="Y68" s="67">
        <f t="shared" si="10"/>
        <v>62.5</v>
      </c>
    </row>
    <row r="69" spans="1:26">
      <c r="A69" s="54"/>
      <c r="B69" s="50"/>
      <c r="C69" s="65"/>
      <c r="D69" s="54"/>
      <c r="E69" s="54"/>
      <c r="F69" s="83">
        <f t="shared" si="0"/>
        <v>0</v>
      </c>
      <c r="G69" s="50"/>
      <c r="H69" s="61"/>
      <c r="I69" s="61"/>
      <c r="J69" s="61"/>
      <c r="K69" s="80" t="e">
        <f t="shared" si="1"/>
        <v>#DIV/0!</v>
      </c>
      <c r="L69" s="61"/>
      <c r="M69" s="61"/>
      <c r="N69" s="61"/>
      <c r="O69" s="80" t="e">
        <f t="shared" si="2"/>
        <v>#DIV/0!</v>
      </c>
      <c r="P69" s="61"/>
      <c r="Q69" s="61"/>
      <c r="R69" s="61"/>
      <c r="S69" s="80" t="e">
        <f t="shared" si="3"/>
        <v>#DIV/0!</v>
      </c>
      <c r="T69" s="61"/>
      <c r="U69" s="61"/>
      <c r="V69" s="61"/>
      <c r="W69" s="80" t="e">
        <f t="shared" si="4"/>
        <v>#DIV/0!</v>
      </c>
      <c r="X69" s="90">
        <f>X68-X67</f>
        <v>-0.15277777777777768</v>
      </c>
      <c r="Y69" s="90">
        <f>Y68-Y67</f>
        <v>-15.277777777777771</v>
      </c>
    </row>
    <row r="70" spans="1:26">
      <c r="A70" s="54"/>
      <c r="B70" s="71" t="s">
        <v>61</v>
      </c>
      <c r="C70" s="69" t="s">
        <v>88</v>
      </c>
      <c r="D70" s="91">
        <v>9</v>
      </c>
      <c r="E70" s="91">
        <v>8</v>
      </c>
      <c r="F70" s="83">
        <f t="shared" si="0"/>
        <v>8</v>
      </c>
      <c r="G70" s="71" t="s">
        <v>32</v>
      </c>
      <c r="H70" s="44"/>
      <c r="I70" s="44"/>
      <c r="J70" s="44"/>
      <c r="K70" s="80">
        <f t="shared" si="1"/>
        <v>0</v>
      </c>
      <c r="L70" s="44">
        <v>1</v>
      </c>
      <c r="M70" s="44"/>
      <c r="N70" s="44"/>
      <c r="O70" s="80">
        <f t="shared" si="2"/>
        <v>12.5</v>
      </c>
      <c r="P70" s="44">
        <v>4</v>
      </c>
      <c r="Q70" s="44"/>
      <c r="R70" s="44">
        <v>2</v>
      </c>
      <c r="S70" s="80">
        <f t="shared" si="3"/>
        <v>75</v>
      </c>
      <c r="T70" s="44"/>
      <c r="U70" s="44">
        <v>1</v>
      </c>
      <c r="V70" s="44"/>
      <c r="W70" s="80">
        <f t="shared" si="4"/>
        <v>12.5</v>
      </c>
      <c r="X70" s="84">
        <f t="shared" si="9"/>
        <v>7.625</v>
      </c>
      <c r="Y70" s="67">
        <f t="shared" si="10"/>
        <v>87.5</v>
      </c>
    </row>
    <row r="71" spans="1:26">
      <c r="A71" s="54"/>
      <c r="B71" s="50" t="s">
        <v>61</v>
      </c>
      <c r="C71" s="65" t="s">
        <v>19</v>
      </c>
      <c r="D71" s="54">
        <v>10</v>
      </c>
      <c r="E71" s="54">
        <v>8</v>
      </c>
      <c r="F71" s="83">
        <f t="shared" si="0"/>
        <v>8</v>
      </c>
      <c r="G71" s="50" t="s">
        <v>32</v>
      </c>
      <c r="H71" s="61"/>
      <c r="I71" s="61"/>
      <c r="J71" s="61"/>
      <c r="K71" s="80">
        <f t="shared" si="1"/>
        <v>0</v>
      </c>
      <c r="L71" s="61">
        <v>1</v>
      </c>
      <c r="M71" s="61"/>
      <c r="N71" s="61">
        <v>1</v>
      </c>
      <c r="O71" s="80">
        <f t="shared" si="2"/>
        <v>25</v>
      </c>
      <c r="P71" s="61">
        <v>1</v>
      </c>
      <c r="Q71" s="61">
        <v>2</v>
      </c>
      <c r="R71" s="61">
        <v>1</v>
      </c>
      <c r="S71" s="80">
        <f t="shared" si="3"/>
        <v>50</v>
      </c>
      <c r="T71" s="61">
        <v>2</v>
      </c>
      <c r="U71" s="61"/>
      <c r="V71" s="61"/>
      <c r="W71" s="80">
        <f t="shared" si="4"/>
        <v>25</v>
      </c>
      <c r="X71" s="84">
        <f t="shared" ref="X71:X75" si="11">((H71*1)+(I71*2)+(J71*3)+(L71*4)+(M71*5)+(N71*6)+(P71*7)+(Q71*8)+(R71*9)+(T71*10)+(U71*11)+(V71*12))/F71</f>
        <v>7.75</v>
      </c>
      <c r="Y71" s="67">
        <f t="shared" ref="Y71:Y75" si="12">S71+W71</f>
        <v>75</v>
      </c>
      <c r="Z71">
        <v>7.8</v>
      </c>
    </row>
    <row r="72" spans="1:26">
      <c r="A72" s="54"/>
      <c r="B72" s="50" t="s">
        <v>61</v>
      </c>
      <c r="C72" s="65" t="s">
        <v>100</v>
      </c>
      <c r="D72" s="54">
        <v>11</v>
      </c>
      <c r="E72" s="54">
        <v>7</v>
      </c>
      <c r="F72" s="83">
        <f t="shared" si="0"/>
        <v>7</v>
      </c>
      <c r="G72" s="50" t="s">
        <v>32</v>
      </c>
      <c r="H72" s="61"/>
      <c r="I72" s="61"/>
      <c r="J72" s="61"/>
      <c r="K72" s="80">
        <f t="shared" si="1"/>
        <v>0</v>
      </c>
      <c r="L72" s="61">
        <v>1</v>
      </c>
      <c r="M72" s="61"/>
      <c r="N72" s="61"/>
      <c r="O72" s="80">
        <f t="shared" si="2"/>
        <v>14.285714285714286</v>
      </c>
      <c r="P72" s="61">
        <v>2</v>
      </c>
      <c r="Q72" s="61">
        <v>1</v>
      </c>
      <c r="R72" s="61">
        <v>2</v>
      </c>
      <c r="S72" s="80">
        <f t="shared" si="3"/>
        <v>71.428571428571431</v>
      </c>
      <c r="T72" s="61">
        <v>1</v>
      </c>
      <c r="U72" s="61"/>
      <c r="V72" s="61"/>
      <c r="W72" s="80">
        <f t="shared" si="4"/>
        <v>14.285714285714286</v>
      </c>
      <c r="X72" s="84">
        <f t="shared" si="9"/>
        <v>7.7142857142857144</v>
      </c>
      <c r="Y72" s="67">
        <f t="shared" si="10"/>
        <v>85.714285714285722</v>
      </c>
      <c r="Z72">
        <v>7.7</v>
      </c>
    </row>
    <row r="73" spans="1:26">
      <c r="A73" s="54"/>
      <c r="B73" s="50"/>
      <c r="C73" s="65"/>
      <c r="D73" s="54"/>
      <c r="E73" s="54"/>
      <c r="F73" s="83">
        <f t="shared" si="0"/>
        <v>0</v>
      </c>
      <c r="G73" s="50"/>
      <c r="H73" s="61"/>
      <c r="I73" s="61"/>
      <c r="J73" s="61"/>
      <c r="K73" s="80"/>
      <c r="L73" s="61"/>
      <c r="M73" s="61"/>
      <c r="N73" s="61"/>
      <c r="O73" s="80"/>
      <c r="P73" s="61"/>
      <c r="Q73" s="61"/>
      <c r="R73" s="61"/>
      <c r="S73" s="80"/>
      <c r="T73" s="61"/>
      <c r="U73" s="61"/>
      <c r="V73" s="61"/>
      <c r="W73" s="80"/>
      <c r="X73" s="424">
        <f>X72-X71</f>
        <v>-3.5714285714285587E-2</v>
      </c>
      <c r="Y73" s="90">
        <f>Y72-Y71</f>
        <v>10.714285714285722</v>
      </c>
      <c r="Z73">
        <f>Z72-Z71</f>
        <v>-9.9999999999999645E-2</v>
      </c>
    </row>
    <row r="74" spans="1:26">
      <c r="A74" s="54"/>
      <c r="B74" s="71" t="s">
        <v>74</v>
      </c>
      <c r="C74" s="69" t="s">
        <v>88</v>
      </c>
      <c r="D74" s="91">
        <v>10</v>
      </c>
      <c r="E74" s="91">
        <v>12</v>
      </c>
      <c r="F74" s="83">
        <f t="shared" si="0"/>
        <v>12</v>
      </c>
      <c r="G74" s="70" t="s">
        <v>32</v>
      </c>
      <c r="H74" s="44"/>
      <c r="I74" s="44"/>
      <c r="J74" s="44"/>
      <c r="K74" s="80">
        <f t="shared" si="1"/>
        <v>0</v>
      </c>
      <c r="L74" s="44"/>
      <c r="M74" s="44"/>
      <c r="N74" s="44">
        <v>2</v>
      </c>
      <c r="O74" s="80">
        <f t="shared" si="2"/>
        <v>16.666666666666668</v>
      </c>
      <c r="P74" s="44">
        <v>1</v>
      </c>
      <c r="Q74" s="44">
        <v>4</v>
      </c>
      <c r="R74" s="44">
        <v>3</v>
      </c>
      <c r="S74" s="80">
        <f t="shared" si="3"/>
        <v>66.666666666666671</v>
      </c>
      <c r="T74" s="44">
        <v>2</v>
      </c>
      <c r="U74" s="44"/>
      <c r="V74" s="44"/>
      <c r="W74" s="80">
        <f t="shared" si="4"/>
        <v>16.666666666666668</v>
      </c>
      <c r="X74" s="84">
        <f t="shared" si="9"/>
        <v>8.1666666666666661</v>
      </c>
      <c r="Y74" s="67">
        <f t="shared" si="10"/>
        <v>83.333333333333343</v>
      </c>
    </row>
    <row r="75" spans="1:26">
      <c r="A75" s="54"/>
      <c r="B75" s="50" t="s">
        <v>74</v>
      </c>
      <c r="C75" s="65" t="s">
        <v>19</v>
      </c>
      <c r="D75" s="54">
        <v>11</v>
      </c>
      <c r="E75" s="54">
        <v>12</v>
      </c>
      <c r="F75" s="83">
        <f t="shared" si="0"/>
        <v>12</v>
      </c>
      <c r="G75" s="50" t="s">
        <v>32</v>
      </c>
      <c r="H75" s="61"/>
      <c r="I75" s="61"/>
      <c r="J75" s="61"/>
      <c r="K75" s="80">
        <f t="shared" si="1"/>
        <v>0</v>
      </c>
      <c r="L75" s="61"/>
      <c r="M75" s="61"/>
      <c r="N75" s="61">
        <v>3</v>
      </c>
      <c r="O75" s="80">
        <f t="shared" si="2"/>
        <v>25</v>
      </c>
      <c r="P75" s="61">
        <v>1</v>
      </c>
      <c r="Q75" s="61">
        <v>4</v>
      </c>
      <c r="R75" s="61">
        <v>1</v>
      </c>
      <c r="S75" s="80">
        <f t="shared" si="3"/>
        <v>50</v>
      </c>
      <c r="T75" s="61">
        <v>2</v>
      </c>
      <c r="U75" s="61">
        <v>1</v>
      </c>
      <c r="V75" s="61"/>
      <c r="W75" s="80">
        <f t="shared" si="4"/>
        <v>25</v>
      </c>
      <c r="X75" s="84">
        <f t="shared" si="11"/>
        <v>8.0833333333333339</v>
      </c>
      <c r="Y75" s="67">
        <f t="shared" si="12"/>
        <v>75</v>
      </c>
    </row>
    <row r="76" spans="1:26">
      <c r="A76" s="54"/>
      <c r="B76" s="50"/>
      <c r="C76" s="65"/>
      <c r="D76" s="54"/>
      <c r="E76" s="54"/>
      <c r="F76" s="83">
        <f t="shared" si="0"/>
        <v>0</v>
      </c>
      <c r="G76" s="50"/>
      <c r="H76" s="61"/>
      <c r="I76" s="61"/>
      <c r="J76" s="61"/>
      <c r="K76" s="80" t="e">
        <f t="shared" si="1"/>
        <v>#DIV/0!</v>
      </c>
      <c r="L76" s="61"/>
      <c r="M76" s="61"/>
      <c r="N76" s="61"/>
      <c r="O76" s="80" t="e">
        <f t="shared" si="2"/>
        <v>#DIV/0!</v>
      </c>
      <c r="P76" s="61"/>
      <c r="Q76" s="61"/>
      <c r="R76" s="61"/>
      <c r="S76" s="80" t="e">
        <f t="shared" si="3"/>
        <v>#DIV/0!</v>
      </c>
      <c r="T76" s="61"/>
      <c r="U76" s="61"/>
      <c r="V76" s="61"/>
      <c r="W76" s="80" t="e">
        <f t="shared" si="4"/>
        <v>#DIV/0!</v>
      </c>
      <c r="X76" s="90">
        <f>X75-X74</f>
        <v>-8.3333333333332149E-2</v>
      </c>
      <c r="Y76" s="90">
        <f>Y75-Y74</f>
        <v>-8.3333333333333428</v>
      </c>
    </row>
    <row r="77" spans="1:26">
      <c r="A77" s="54"/>
      <c r="B77" s="71" t="s">
        <v>54</v>
      </c>
      <c r="C77" s="69" t="s">
        <v>88</v>
      </c>
      <c r="D77" s="91">
        <v>11</v>
      </c>
      <c r="E77" s="91">
        <v>7</v>
      </c>
      <c r="F77" s="83">
        <f t="shared" ref="F77" si="13">SUM(L77:N77,H77:J77,P77:R77,T77:V77)</f>
        <v>7</v>
      </c>
      <c r="G77" s="70" t="s">
        <v>32</v>
      </c>
      <c r="H77" s="44"/>
      <c r="I77" s="44"/>
      <c r="J77" s="44"/>
      <c r="K77" s="80">
        <f t="shared" si="1"/>
        <v>0</v>
      </c>
      <c r="L77" s="44"/>
      <c r="M77" s="44"/>
      <c r="N77" s="44"/>
      <c r="O77" s="80">
        <f t="shared" si="2"/>
        <v>0</v>
      </c>
      <c r="P77" s="44">
        <v>1</v>
      </c>
      <c r="Q77" s="44"/>
      <c r="R77" s="44">
        <v>1</v>
      </c>
      <c r="S77" s="80">
        <f t="shared" si="3"/>
        <v>28.571428571428573</v>
      </c>
      <c r="T77" s="44">
        <v>5</v>
      </c>
      <c r="U77" s="44"/>
      <c r="V77" s="44"/>
      <c r="W77" s="80">
        <f t="shared" ref="W77:W141" si="14">SUM(T77:V77)*100/F77</f>
        <v>71.428571428571431</v>
      </c>
      <c r="X77" s="84">
        <f t="shared" si="9"/>
        <v>9.4285714285714288</v>
      </c>
      <c r="Y77" s="67">
        <f t="shared" si="10"/>
        <v>100</v>
      </c>
    </row>
    <row r="78" spans="1:26">
      <c r="A78" s="54"/>
      <c r="B78" s="50"/>
      <c r="C78" s="65"/>
      <c r="D78" s="54"/>
      <c r="E78" s="54"/>
      <c r="F78" s="97"/>
      <c r="G78" s="50"/>
      <c r="H78" s="61"/>
      <c r="I78" s="61"/>
      <c r="J78" s="61"/>
      <c r="K78" s="80" t="e">
        <f t="shared" si="1"/>
        <v>#DIV/0!</v>
      </c>
      <c r="L78" s="61"/>
      <c r="M78" s="61"/>
      <c r="N78" s="61"/>
      <c r="O78" s="80" t="e">
        <f t="shared" si="2"/>
        <v>#DIV/0!</v>
      </c>
      <c r="P78" s="61"/>
      <c r="Q78" s="61"/>
      <c r="R78" s="61"/>
      <c r="S78" s="80" t="e">
        <f t="shared" si="3"/>
        <v>#DIV/0!</v>
      </c>
      <c r="T78" s="61"/>
      <c r="U78" s="61"/>
      <c r="V78" s="61"/>
      <c r="W78" s="80" t="e">
        <f t="shared" si="14"/>
        <v>#DIV/0!</v>
      </c>
      <c r="X78" s="66"/>
      <c r="Y78" s="67"/>
    </row>
    <row r="79" spans="1:26">
      <c r="A79" s="54"/>
      <c r="B79" s="50"/>
      <c r="C79" s="69" t="s">
        <v>88</v>
      </c>
      <c r="D79" s="54"/>
      <c r="E79" s="54"/>
      <c r="F79" s="97"/>
      <c r="G79" s="70" t="s">
        <v>32</v>
      </c>
      <c r="H79" s="61"/>
      <c r="I79" s="61"/>
      <c r="J79" s="61"/>
      <c r="K79" s="80" t="e">
        <f t="shared" si="1"/>
        <v>#DIV/0!</v>
      </c>
      <c r="L79" s="61"/>
      <c r="M79" s="61"/>
      <c r="N79" s="61"/>
      <c r="O79" s="80" t="e">
        <f t="shared" si="2"/>
        <v>#DIV/0!</v>
      </c>
      <c r="P79" s="61"/>
      <c r="Q79" s="61"/>
      <c r="R79" s="61"/>
      <c r="S79" s="80" t="e">
        <f t="shared" si="3"/>
        <v>#DIV/0!</v>
      </c>
      <c r="T79" s="61"/>
      <c r="U79" s="61"/>
      <c r="V79" s="61"/>
      <c r="W79" s="80" t="e">
        <f t="shared" si="14"/>
        <v>#DIV/0!</v>
      </c>
      <c r="X79" s="98">
        <f>AVERAGE(X77,X74,X70,X65,X59,X53,X47,X41,X35,X29)</f>
        <v>7.8383797485549396</v>
      </c>
      <c r="Y79" s="98">
        <f>AVERAGE(Y77,Y74,Y70,Y65,Y59,Y53,Y47,Y41,Y35,Y29)</f>
        <v>77.393550396747344</v>
      </c>
    </row>
    <row r="80" spans="1:26">
      <c r="A80" s="54"/>
      <c r="B80" s="50"/>
      <c r="C80" s="65" t="s">
        <v>19</v>
      </c>
      <c r="D80" s="54"/>
      <c r="E80" s="54"/>
      <c r="F80" s="97"/>
      <c r="G80" s="50" t="s">
        <v>32</v>
      </c>
      <c r="H80" s="61"/>
      <c r="I80" s="61"/>
      <c r="J80" s="61"/>
      <c r="K80" s="80" t="e">
        <f t="shared" si="1"/>
        <v>#DIV/0!</v>
      </c>
      <c r="L80" s="61"/>
      <c r="M80" s="61"/>
      <c r="N80" s="61"/>
      <c r="O80" s="80" t="e">
        <f t="shared" si="2"/>
        <v>#DIV/0!</v>
      </c>
      <c r="P80" s="61"/>
      <c r="Q80" s="61"/>
      <c r="R80" s="61"/>
      <c r="S80" s="80" t="e">
        <f t="shared" si="3"/>
        <v>#DIV/0!</v>
      </c>
      <c r="T80" s="61"/>
      <c r="U80" s="61"/>
      <c r="V80" s="61"/>
      <c r="W80" s="80" t="e">
        <f t="shared" si="14"/>
        <v>#DIV/0!</v>
      </c>
      <c r="X80" s="66">
        <f>AVERAGE(X75,X71,X66,X60,X54,X48,X42,X36,X30,X24)</f>
        <v>7.3316960362740415</v>
      </c>
      <c r="Y80" s="66">
        <f>AVERAGE(Y75,Y71,Y66,Y60,Y54,Y48,Y42,Y36,Y30,Y24)</f>
        <v>63.641443467018917</v>
      </c>
    </row>
    <row r="81" spans="1:27">
      <c r="A81" s="99"/>
      <c r="B81" s="100"/>
      <c r="C81" s="99" t="s">
        <v>100</v>
      </c>
      <c r="D81" s="99"/>
      <c r="E81" s="99"/>
      <c r="F81" s="101"/>
      <c r="G81" s="100" t="s">
        <v>32</v>
      </c>
      <c r="H81" s="102"/>
      <c r="I81" s="102"/>
      <c r="J81" s="102"/>
      <c r="K81" s="80" t="e">
        <f t="shared" si="1"/>
        <v>#DIV/0!</v>
      </c>
      <c r="L81" s="102"/>
      <c r="M81" s="102"/>
      <c r="N81" s="102"/>
      <c r="O81" s="80" t="e">
        <f t="shared" si="2"/>
        <v>#DIV/0!</v>
      </c>
      <c r="P81" s="102"/>
      <c r="Q81" s="102"/>
      <c r="R81" s="102"/>
      <c r="S81" s="80" t="e">
        <f t="shared" si="3"/>
        <v>#DIV/0!</v>
      </c>
      <c r="T81" s="102"/>
      <c r="U81" s="102"/>
      <c r="V81" s="102"/>
      <c r="W81" s="80" t="e">
        <f t="shared" si="14"/>
        <v>#DIV/0!</v>
      </c>
      <c r="X81" s="103">
        <f>AVERAGE(X16,X20,X25,X31,X37,X43,X49,X55,X61,X67,X72)</f>
        <v>7.4463440296560472</v>
      </c>
      <c r="Y81" s="103">
        <f>AVERAGE(Y16,Y20,Y25,Y31,Y37,Y43,Y49,Y55,Y61,Y67,Y72)</f>
        <v>71.287248202209852</v>
      </c>
    </row>
    <row r="82" spans="1:27">
      <c r="A82" s="76"/>
      <c r="B82" s="77"/>
      <c r="C82" s="76" t="s">
        <v>137</v>
      </c>
      <c r="D82" s="76"/>
      <c r="E82" s="76"/>
      <c r="F82" s="144"/>
      <c r="G82" s="77" t="s">
        <v>32</v>
      </c>
      <c r="H82" s="79"/>
      <c r="I82" s="79"/>
      <c r="J82" s="79"/>
      <c r="K82" s="80" t="e">
        <f t="shared" si="1"/>
        <v>#DIV/0!</v>
      </c>
      <c r="L82" s="79"/>
      <c r="M82" s="79"/>
      <c r="N82" s="79"/>
      <c r="O82" s="80" t="e">
        <f t="shared" si="2"/>
        <v>#DIV/0!</v>
      </c>
      <c r="P82" s="79"/>
      <c r="Q82" s="79"/>
      <c r="R82" s="79"/>
      <c r="S82" s="80" t="e">
        <f t="shared" si="3"/>
        <v>#DIV/0!</v>
      </c>
      <c r="T82" s="79"/>
      <c r="U82" s="79"/>
      <c r="V82" s="79"/>
      <c r="W82" s="80" t="e">
        <f t="shared" si="14"/>
        <v>#DIV/0!</v>
      </c>
      <c r="X82" s="81">
        <f>AVERAGE(X13,X17,X21,X26,X32,X38,X44,X50,X56,X62,X68)</f>
        <v>7.2992564392475989</v>
      </c>
      <c r="Y82" s="81">
        <f>AVERAGE(Y13,Y17,Y21,Y26,Y32,Y38,Y44,Y50,Y56,Y62,Y68)</f>
        <v>70.211687366097607</v>
      </c>
    </row>
    <row r="83" spans="1:27">
      <c r="A83" s="76"/>
      <c r="B83" s="77"/>
      <c r="C83" s="426" t="s">
        <v>164</v>
      </c>
      <c r="D83" s="76"/>
      <c r="E83" s="76"/>
      <c r="F83" s="144"/>
      <c r="G83" s="77" t="s">
        <v>32</v>
      </c>
      <c r="H83" s="79"/>
      <c r="I83" s="79"/>
      <c r="J83" s="79"/>
      <c r="K83" s="80"/>
      <c r="L83" s="79"/>
      <c r="M83" s="79"/>
      <c r="N83" s="79"/>
      <c r="O83" s="80"/>
      <c r="P83" s="79"/>
      <c r="Q83" s="79"/>
      <c r="R83" s="79"/>
      <c r="S83" s="80"/>
      <c r="T83" s="79"/>
      <c r="U83" s="79"/>
      <c r="V83" s="79"/>
      <c r="W83" s="80"/>
      <c r="X83" s="81">
        <f>AVERAGE(X14,X18,X22,X27,X33,X39,X45,X51,X57,X63,X69)</f>
        <v>6.6369241424733438</v>
      </c>
      <c r="Y83" s="81">
        <f>AVERAGE(Y14,Y18,Y22,Y27,Y33,Y39,Y45,Y51,Y57,Y63,Y69)</f>
        <v>56.434321462925588</v>
      </c>
    </row>
    <row r="84" spans="1:27">
      <c r="A84" s="62"/>
      <c r="B84" s="63"/>
      <c r="C84" s="62"/>
      <c r="D84" s="62"/>
      <c r="E84" s="62"/>
      <c r="F84" s="104"/>
      <c r="G84" s="142"/>
      <c r="H84" s="61"/>
      <c r="I84" s="61"/>
      <c r="J84" s="61"/>
      <c r="K84" s="80" t="e">
        <f t="shared" si="1"/>
        <v>#DIV/0!</v>
      </c>
      <c r="L84" s="61"/>
      <c r="M84" s="61"/>
      <c r="N84" s="61"/>
      <c r="O84" s="80" t="e">
        <f t="shared" si="2"/>
        <v>#DIV/0!</v>
      </c>
      <c r="P84" s="61"/>
      <c r="Q84" s="61"/>
      <c r="R84" s="61"/>
      <c r="S84" s="80" t="e">
        <f t="shared" si="3"/>
        <v>#DIV/0!</v>
      </c>
      <c r="T84" s="61"/>
      <c r="U84" s="61"/>
      <c r="V84" s="61"/>
      <c r="W84" s="80" t="e">
        <f t="shared" si="14"/>
        <v>#DIV/0!</v>
      </c>
      <c r="X84" s="90">
        <f>X83-X82</f>
        <v>-0.66233229677425509</v>
      </c>
      <c r="Y84" s="90">
        <f>Y83-Y82</f>
        <v>-13.777365903172019</v>
      </c>
      <c r="Z84" s="20"/>
      <c r="AA84" s="21"/>
    </row>
    <row r="85" spans="1:27">
      <c r="A85" s="105">
        <v>1</v>
      </c>
      <c r="B85" s="94" t="s">
        <v>59</v>
      </c>
      <c r="C85" s="91" t="s">
        <v>88</v>
      </c>
      <c r="D85" s="91">
        <v>3</v>
      </c>
      <c r="E85" s="91">
        <v>13</v>
      </c>
      <c r="F85" s="83">
        <f>SUM(H85:J85,L85:N85,P85:R85,T85:V85)</f>
        <v>13</v>
      </c>
      <c r="G85" s="94" t="s">
        <v>98</v>
      </c>
      <c r="H85" s="58"/>
      <c r="I85" s="58"/>
      <c r="J85" s="58"/>
      <c r="K85" s="80">
        <f t="shared" si="1"/>
        <v>0</v>
      </c>
      <c r="L85" s="58"/>
      <c r="M85" s="58"/>
      <c r="N85" s="58"/>
      <c r="O85" s="80">
        <f t="shared" si="2"/>
        <v>0</v>
      </c>
      <c r="P85" s="58"/>
      <c r="Q85" s="58">
        <v>1</v>
      </c>
      <c r="R85" s="58">
        <v>2</v>
      </c>
      <c r="S85" s="80">
        <f t="shared" si="3"/>
        <v>23.076923076923077</v>
      </c>
      <c r="T85" s="58">
        <v>3</v>
      </c>
      <c r="U85" s="58">
        <v>3</v>
      </c>
      <c r="V85" s="58">
        <v>4</v>
      </c>
      <c r="W85" s="80">
        <f t="shared" si="14"/>
        <v>76.92307692307692</v>
      </c>
      <c r="X85" s="59">
        <f t="shared" ref="X85" si="15">((H85*1)+(I85*2)+(J85*3)+(L85*4)+(M85*5)+(N85*6)+(P85*7)+(Q85*8)+(R85*9)+(T85*10)+(U85*11)+(V85*12))/F85</f>
        <v>10.538461538461538</v>
      </c>
      <c r="Y85" s="60">
        <f t="shared" ref="Y85" si="16">S85+W85</f>
        <v>100</v>
      </c>
    </row>
    <row r="86" spans="1:27">
      <c r="A86" s="105">
        <v>2</v>
      </c>
      <c r="B86" s="94" t="s">
        <v>62</v>
      </c>
      <c r="C86" s="91" t="s">
        <v>88</v>
      </c>
      <c r="D86" s="91">
        <v>4</v>
      </c>
      <c r="E86" s="91">
        <v>26</v>
      </c>
      <c r="F86" s="83">
        <f>SUM(H86:J86,L86:N86,P86:R86,T86:V86)</f>
        <v>26</v>
      </c>
      <c r="G86" s="94" t="s">
        <v>98</v>
      </c>
      <c r="H86" s="89"/>
      <c r="I86" s="89"/>
      <c r="J86" s="89"/>
      <c r="K86" s="80">
        <f t="shared" si="1"/>
        <v>0</v>
      </c>
      <c r="L86" s="89"/>
      <c r="M86" s="89">
        <v>2</v>
      </c>
      <c r="N86" s="89">
        <v>4</v>
      </c>
      <c r="O86" s="80">
        <f t="shared" si="2"/>
        <v>23.076923076923077</v>
      </c>
      <c r="P86" s="89">
        <v>4</v>
      </c>
      <c r="Q86" s="89">
        <v>4</v>
      </c>
      <c r="R86" s="89">
        <v>1</v>
      </c>
      <c r="S86" s="80">
        <f t="shared" si="3"/>
        <v>34.615384615384613</v>
      </c>
      <c r="T86" s="89">
        <v>5</v>
      </c>
      <c r="U86" s="89">
        <v>6</v>
      </c>
      <c r="V86" s="89"/>
      <c r="W86" s="80">
        <f t="shared" si="14"/>
        <v>42.307692307692307</v>
      </c>
      <c r="X86" s="59">
        <f t="shared" ref="X86:X152" si="17">((H86*1)+(I86*2)+(J86*3)+(L86*4)+(M86*5)+(N86*6)+(P86*7)+(Q86*8)+(R86*9)+(T86*10)+(U86*11)+(V86*12))/F86</f>
        <v>8.4230769230769234</v>
      </c>
      <c r="Y86" s="60">
        <f t="shared" ref="Y86:Y152" si="18">S86+W86</f>
        <v>76.92307692307692</v>
      </c>
    </row>
    <row r="87" spans="1:27">
      <c r="A87" s="105"/>
      <c r="B87" s="137"/>
      <c r="C87" s="105"/>
      <c r="D87" s="105"/>
      <c r="E87" s="105"/>
      <c r="F87" s="105"/>
      <c r="G87" s="137"/>
      <c r="H87" s="89"/>
      <c r="I87" s="89"/>
      <c r="J87" s="89"/>
      <c r="K87" s="80" t="e">
        <f t="shared" si="1"/>
        <v>#DIV/0!</v>
      </c>
      <c r="L87" s="89"/>
      <c r="M87" s="89"/>
      <c r="N87" s="89"/>
      <c r="O87" s="80" t="e">
        <f t="shared" si="2"/>
        <v>#DIV/0!</v>
      </c>
      <c r="P87" s="89"/>
      <c r="Q87" s="89"/>
      <c r="R87" s="89"/>
      <c r="S87" s="80" t="e">
        <f t="shared" si="3"/>
        <v>#DIV/0!</v>
      </c>
      <c r="T87" s="89"/>
      <c r="U87" s="89"/>
      <c r="V87" s="89"/>
      <c r="W87" s="80" t="e">
        <f t="shared" si="14"/>
        <v>#DIV/0!</v>
      </c>
      <c r="X87" s="59"/>
      <c r="Y87" s="60"/>
    </row>
    <row r="88" spans="1:27">
      <c r="A88" s="154"/>
      <c r="B88" s="155" t="s">
        <v>145</v>
      </c>
      <c r="C88" s="154" t="s">
        <v>137</v>
      </c>
      <c r="D88" s="154">
        <v>2</v>
      </c>
      <c r="E88" s="154">
        <v>22</v>
      </c>
      <c r="F88" s="107">
        <f t="shared" ref="F88:F153" si="19">H88+I88+J88+L88+M88+N88+P88+Q88+R88+T88+U88+V88</f>
        <v>22</v>
      </c>
      <c r="G88" s="155" t="s">
        <v>105</v>
      </c>
      <c r="H88" s="154"/>
      <c r="I88" s="154"/>
      <c r="J88" s="154"/>
      <c r="K88" s="80">
        <f t="shared" si="1"/>
        <v>0</v>
      </c>
      <c r="L88" s="154">
        <v>1</v>
      </c>
      <c r="M88" s="154">
        <v>2</v>
      </c>
      <c r="N88" s="154"/>
      <c r="O88" s="80">
        <f t="shared" si="2"/>
        <v>13.636363636363637</v>
      </c>
      <c r="P88" s="154">
        <v>1</v>
      </c>
      <c r="Q88" s="154">
        <v>5</v>
      </c>
      <c r="R88" s="154">
        <v>2</v>
      </c>
      <c r="S88" s="80">
        <f t="shared" si="3"/>
        <v>36.363636363636367</v>
      </c>
      <c r="T88" s="154">
        <v>10</v>
      </c>
      <c r="U88" s="154"/>
      <c r="V88" s="154">
        <v>1</v>
      </c>
      <c r="W88" s="80">
        <f t="shared" si="14"/>
        <v>50</v>
      </c>
      <c r="X88" s="80">
        <f t="shared" ref="X88:X93" si="20">((H88*1)+(I88*2)+(J88*3)+(L88*4)+(M88*5)+(N88*6)+(P88*7)+(Q88*8)+(R88*9)+(T88*10)+(U88*11)+(V88*12))/F88</f>
        <v>8.6818181818181817</v>
      </c>
      <c r="Y88" s="82">
        <f t="shared" ref="Y88:Y93" si="21">S88+W88</f>
        <v>86.363636363636374</v>
      </c>
    </row>
    <row r="89" spans="1:27">
      <c r="A89" s="154"/>
      <c r="B89" s="275" t="s">
        <v>62</v>
      </c>
      <c r="C89" s="276" t="s">
        <v>164</v>
      </c>
      <c r="D89" s="154">
        <v>3</v>
      </c>
      <c r="E89" s="154">
        <v>20</v>
      </c>
      <c r="F89" s="107">
        <f t="shared" si="19"/>
        <v>20</v>
      </c>
      <c r="G89" s="275" t="s">
        <v>168</v>
      </c>
      <c r="H89" s="154"/>
      <c r="I89" s="154"/>
      <c r="J89" s="154"/>
      <c r="K89" s="80">
        <f t="shared" si="1"/>
        <v>0</v>
      </c>
      <c r="L89" s="154">
        <v>3</v>
      </c>
      <c r="M89" s="154"/>
      <c r="N89" s="154">
        <v>2</v>
      </c>
      <c r="O89" s="80">
        <f t="shared" si="2"/>
        <v>25</v>
      </c>
      <c r="P89" s="154">
        <v>3</v>
      </c>
      <c r="Q89" s="154">
        <v>3</v>
      </c>
      <c r="R89" s="154">
        <v>3</v>
      </c>
      <c r="S89" s="80">
        <f t="shared" si="3"/>
        <v>45</v>
      </c>
      <c r="T89" s="154">
        <v>4</v>
      </c>
      <c r="U89" s="154">
        <v>1</v>
      </c>
      <c r="V89" s="154">
        <v>1</v>
      </c>
      <c r="W89" s="80">
        <f t="shared" si="14"/>
        <v>30</v>
      </c>
      <c r="X89" s="80">
        <f t="shared" si="20"/>
        <v>7.95</v>
      </c>
      <c r="Y89" s="82">
        <f t="shared" si="21"/>
        <v>75</v>
      </c>
    </row>
    <row r="90" spans="1:27">
      <c r="A90" s="106"/>
      <c r="B90" s="138"/>
      <c r="C90" s="106"/>
      <c r="D90" s="106"/>
      <c r="E90" s="106"/>
      <c r="F90" s="107">
        <f t="shared" si="19"/>
        <v>0</v>
      </c>
      <c r="G90" s="138"/>
      <c r="H90" s="108"/>
      <c r="I90" s="108"/>
      <c r="J90" s="108"/>
      <c r="K90" s="80"/>
      <c r="L90" s="108"/>
      <c r="M90" s="108"/>
      <c r="N90" s="108"/>
      <c r="O90" s="80"/>
      <c r="P90" s="108"/>
      <c r="Q90" s="108"/>
      <c r="R90" s="108"/>
      <c r="S90" s="80"/>
      <c r="T90" s="108"/>
      <c r="U90" s="108"/>
      <c r="V90" s="108"/>
      <c r="W90" s="80"/>
      <c r="X90" s="277">
        <f>X89-X88</f>
        <v>-0.73181818181818148</v>
      </c>
      <c r="Y90" s="425">
        <f>Y89-Y88</f>
        <v>-11.363636363636374</v>
      </c>
    </row>
    <row r="91" spans="1:27">
      <c r="A91" s="106"/>
      <c r="B91" s="138" t="s">
        <v>101</v>
      </c>
      <c r="C91" s="106" t="s">
        <v>100</v>
      </c>
      <c r="D91" s="106" t="s">
        <v>121</v>
      </c>
      <c r="E91" s="106">
        <v>16</v>
      </c>
      <c r="F91" s="107">
        <f t="shared" si="19"/>
        <v>16</v>
      </c>
      <c r="G91" s="138" t="s">
        <v>105</v>
      </c>
      <c r="H91" s="108"/>
      <c r="I91" s="108"/>
      <c r="J91" s="108"/>
      <c r="K91" s="80">
        <f t="shared" si="1"/>
        <v>0</v>
      </c>
      <c r="L91" s="108"/>
      <c r="M91" s="108">
        <v>1</v>
      </c>
      <c r="N91" s="108">
        <v>3</v>
      </c>
      <c r="O91" s="80">
        <f t="shared" si="2"/>
        <v>25</v>
      </c>
      <c r="P91" s="108">
        <v>1</v>
      </c>
      <c r="Q91" s="108"/>
      <c r="R91" s="108">
        <v>3</v>
      </c>
      <c r="S91" s="80">
        <f t="shared" si="3"/>
        <v>25</v>
      </c>
      <c r="T91" s="108">
        <v>2</v>
      </c>
      <c r="U91" s="108">
        <v>5</v>
      </c>
      <c r="V91" s="108">
        <v>1</v>
      </c>
      <c r="W91" s="80">
        <f t="shared" si="14"/>
        <v>50</v>
      </c>
      <c r="X91" s="80">
        <f t="shared" si="20"/>
        <v>9</v>
      </c>
      <c r="Y91" s="82">
        <f t="shared" si="21"/>
        <v>75</v>
      </c>
    </row>
    <row r="92" spans="1:27">
      <c r="A92" s="154"/>
      <c r="B92" s="155" t="s">
        <v>101</v>
      </c>
      <c r="C92" s="154" t="s">
        <v>137</v>
      </c>
      <c r="D92" s="154" t="s">
        <v>139</v>
      </c>
      <c r="E92" s="154">
        <v>15</v>
      </c>
      <c r="F92" s="107">
        <f t="shared" si="19"/>
        <v>15</v>
      </c>
      <c r="G92" s="155" t="s">
        <v>105</v>
      </c>
      <c r="H92" s="154"/>
      <c r="I92" s="154"/>
      <c r="J92" s="154"/>
      <c r="K92" s="80">
        <f t="shared" si="1"/>
        <v>0</v>
      </c>
      <c r="L92" s="154"/>
      <c r="M92" s="154">
        <v>1</v>
      </c>
      <c r="N92" s="154">
        <v>1</v>
      </c>
      <c r="O92" s="80">
        <f t="shared" si="2"/>
        <v>13.333333333333334</v>
      </c>
      <c r="P92" s="154">
        <v>2</v>
      </c>
      <c r="Q92" s="154"/>
      <c r="R92" s="154">
        <v>2</v>
      </c>
      <c r="S92" s="80">
        <f t="shared" si="3"/>
        <v>26.666666666666668</v>
      </c>
      <c r="T92" s="154">
        <v>4</v>
      </c>
      <c r="U92" s="154">
        <v>5</v>
      </c>
      <c r="V92" s="154"/>
      <c r="W92" s="80">
        <f t="shared" si="14"/>
        <v>60</v>
      </c>
      <c r="X92" s="80">
        <f t="shared" si="20"/>
        <v>9.1999999999999993</v>
      </c>
      <c r="Y92" s="82">
        <f t="shared" si="21"/>
        <v>86.666666666666671</v>
      </c>
    </row>
    <row r="93" spans="1:27">
      <c r="A93" s="154"/>
      <c r="B93" s="275" t="s">
        <v>101</v>
      </c>
      <c r="C93" s="276" t="s">
        <v>164</v>
      </c>
      <c r="D93" s="276" t="s">
        <v>165</v>
      </c>
      <c r="E93" s="154">
        <v>15</v>
      </c>
      <c r="F93" s="107">
        <f t="shared" si="19"/>
        <v>15</v>
      </c>
      <c r="G93" s="275" t="s">
        <v>168</v>
      </c>
      <c r="H93" s="154"/>
      <c r="I93" s="154"/>
      <c r="J93" s="154"/>
      <c r="K93" s="80">
        <f t="shared" si="1"/>
        <v>0</v>
      </c>
      <c r="L93" s="154">
        <v>1</v>
      </c>
      <c r="M93" s="154"/>
      <c r="N93" s="154">
        <v>3</v>
      </c>
      <c r="O93" s="80">
        <f t="shared" si="2"/>
        <v>26.666666666666668</v>
      </c>
      <c r="P93" s="154"/>
      <c r="Q93" s="154"/>
      <c r="R93" s="154">
        <v>2</v>
      </c>
      <c r="S93" s="80">
        <f t="shared" si="3"/>
        <v>13.333333333333334</v>
      </c>
      <c r="T93" s="154">
        <v>3</v>
      </c>
      <c r="U93" s="154">
        <v>4</v>
      </c>
      <c r="V93" s="154">
        <v>2</v>
      </c>
      <c r="W93" s="80">
        <f t="shared" si="14"/>
        <v>60</v>
      </c>
      <c r="X93" s="80">
        <f t="shared" si="20"/>
        <v>9.1999999999999993</v>
      </c>
      <c r="Y93" s="82">
        <f t="shared" si="21"/>
        <v>73.333333333333329</v>
      </c>
    </row>
    <row r="94" spans="1:27">
      <c r="A94" s="106"/>
      <c r="B94" s="138"/>
      <c r="C94" s="106"/>
      <c r="D94" s="106"/>
      <c r="E94" s="106"/>
      <c r="F94" s="107">
        <f t="shared" si="19"/>
        <v>0</v>
      </c>
      <c r="G94" s="138"/>
      <c r="H94" s="108"/>
      <c r="I94" s="108"/>
      <c r="J94" s="108"/>
      <c r="K94" s="80" t="e">
        <f t="shared" si="1"/>
        <v>#DIV/0!</v>
      </c>
      <c r="L94" s="108"/>
      <c r="M94" s="108"/>
      <c r="N94" s="108"/>
      <c r="O94" s="80" t="e">
        <f t="shared" si="2"/>
        <v>#DIV/0!</v>
      </c>
      <c r="P94" s="108"/>
      <c r="Q94" s="108"/>
      <c r="R94" s="108"/>
      <c r="S94" s="80" t="e">
        <f t="shared" si="3"/>
        <v>#DIV/0!</v>
      </c>
      <c r="T94" s="108"/>
      <c r="U94" s="108"/>
      <c r="V94" s="108"/>
      <c r="W94" s="80" t="e">
        <f t="shared" si="14"/>
        <v>#DIV/0!</v>
      </c>
      <c r="X94" s="90">
        <f>X93-X92</f>
        <v>0</v>
      </c>
      <c r="Y94" s="90">
        <f>Y93-Y92</f>
        <v>-13.333333333333343</v>
      </c>
    </row>
    <row r="95" spans="1:27">
      <c r="A95" s="106"/>
      <c r="B95" s="138" t="s">
        <v>62</v>
      </c>
      <c r="C95" s="106" t="s">
        <v>100</v>
      </c>
      <c r="D95" s="106" t="s">
        <v>122</v>
      </c>
      <c r="E95" s="106">
        <v>17</v>
      </c>
      <c r="F95" s="107">
        <f t="shared" si="19"/>
        <v>17</v>
      </c>
      <c r="G95" s="138" t="s">
        <v>105</v>
      </c>
      <c r="H95" s="108"/>
      <c r="I95" s="108"/>
      <c r="J95" s="108"/>
      <c r="K95" s="80">
        <f t="shared" si="1"/>
        <v>0</v>
      </c>
      <c r="L95" s="108"/>
      <c r="M95" s="108">
        <v>2</v>
      </c>
      <c r="N95" s="108">
        <v>3</v>
      </c>
      <c r="O95" s="80">
        <f t="shared" si="2"/>
        <v>29.411764705882351</v>
      </c>
      <c r="P95" s="108">
        <v>2</v>
      </c>
      <c r="Q95" s="108">
        <v>2</v>
      </c>
      <c r="R95" s="108">
        <v>4</v>
      </c>
      <c r="S95" s="80">
        <f t="shared" si="3"/>
        <v>47.058823529411768</v>
      </c>
      <c r="T95" s="108">
        <v>4</v>
      </c>
      <c r="U95" s="108"/>
      <c r="V95" s="108"/>
      <c r="W95" s="80">
        <f t="shared" si="14"/>
        <v>23.529411764705884</v>
      </c>
      <c r="X95" s="59">
        <f t="shared" ref="X95:X102" si="22">((H95*1)+(I95*2)+(J95*3)+(L95*4)+(M95*5)+(N95*6)+(P95*7)+(Q95*8)+(R95*9)+(T95*10)+(U95*11)+(V95*12))/F95</f>
        <v>7.882352941176471</v>
      </c>
      <c r="Y95" s="60">
        <f t="shared" ref="Y95:Y102" si="23">S95+W95</f>
        <v>70.588235294117652</v>
      </c>
    </row>
    <row r="96" spans="1:27">
      <c r="A96" s="154"/>
      <c r="B96" s="155" t="s">
        <v>62</v>
      </c>
      <c r="C96" s="154" t="s">
        <v>137</v>
      </c>
      <c r="D96" s="154" t="s">
        <v>138</v>
      </c>
      <c r="E96" s="154">
        <v>16</v>
      </c>
      <c r="F96" s="107">
        <f t="shared" si="19"/>
        <v>16</v>
      </c>
      <c r="G96" s="155" t="s">
        <v>105</v>
      </c>
      <c r="H96" s="154"/>
      <c r="I96" s="154"/>
      <c r="J96" s="154"/>
      <c r="K96" s="80">
        <f t="shared" si="1"/>
        <v>0</v>
      </c>
      <c r="L96" s="154"/>
      <c r="M96" s="154">
        <v>1</v>
      </c>
      <c r="N96" s="154">
        <v>2</v>
      </c>
      <c r="O96" s="80">
        <f t="shared" si="2"/>
        <v>18.75</v>
      </c>
      <c r="P96" s="154">
        <v>2</v>
      </c>
      <c r="Q96" s="154">
        <v>2</v>
      </c>
      <c r="R96" s="154">
        <v>4</v>
      </c>
      <c r="S96" s="80">
        <f t="shared" si="3"/>
        <v>50</v>
      </c>
      <c r="T96" s="154">
        <v>2</v>
      </c>
      <c r="U96" s="154">
        <v>3</v>
      </c>
      <c r="V96" s="154"/>
      <c r="W96" s="80">
        <f t="shared" si="14"/>
        <v>31.25</v>
      </c>
      <c r="X96" s="59">
        <f t="shared" si="22"/>
        <v>8.5</v>
      </c>
      <c r="Y96" s="60">
        <f t="shared" si="23"/>
        <v>81.25</v>
      </c>
    </row>
    <row r="97" spans="1:25">
      <c r="A97" s="154"/>
      <c r="B97" s="275" t="s">
        <v>62</v>
      </c>
      <c r="C97" s="276" t="s">
        <v>164</v>
      </c>
      <c r="D97" s="276" t="s">
        <v>166</v>
      </c>
      <c r="E97" s="154">
        <v>14</v>
      </c>
      <c r="F97" s="107">
        <f t="shared" si="19"/>
        <v>14</v>
      </c>
      <c r="G97" s="275" t="s">
        <v>168</v>
      </c>
      <c r="H97" s="154"/>
      <c r="I97" s="154"/>
      <c r="J97" s="154"/>
      <c r="K97" s="80">
        <f t="shared" si="1"/>
        <v>0</v>
      </c>
      <c r="L97" s="154">
        <v>1</v>
      </c>
      <c r="M97" s="154">
        <v>1</v>
      </c>
      <c r="N97" s="154">
        <v>1</v>
      </c>
      <c r="O97" s="80">
        <f t="shared" si="2"/>
        <v>21.428571428571427</v>
      </c>
      <c r="P97" s="154">
        <v>3</v>
      </c>
      <c r="Q97" s="154">
        <v>2</v>
      </c>
      <c r="R97" s="154">
        <v>1</v>
      </c>
      <c r="S97" s="80">
        <f t="shared" si="3"/>
        <v>42.857142857142854</v>
      </c>
      <c r="T97" s="154">
        <v>1</v>
      </c>
      <c r="U97" s="154">
        <v>2</v>
      </c>
      <c r="V97" s="154">
        <v>2</v>
      </c>
      <c r="W97" s="80">
        <f t="shared" si="14"/>
        <v>35.714285714285715</v>
      </c>
      <c r="X97" s="59">
        <f t="shared" si="22"/>
        <v>8.3571428571428577</v>
      </c>
      <c r="Y97" s="60">
        <f t="shared" si="23"/>
        <v>78.571428571428569</v>
      </c>
    </row>
    <row r="98" spans="1:25">
      <c r="A98" s="106"/>
      <c r="B98" s="138"/>
      <c r="C98" s="106"/>
      <c r="D98" s="106"/>
      <c r="E98" s="106"/>
      <c r="F98" s="107">
        <f t="shared" si="19"/>
        <v>0</v>
      </c>
      <c r="G98" s="138"/>
      <c r="H98" s="108"/>
      <c r="I98" s="108"/>
      <c r="J98" s="108"/>
      <c r="K98" s="80" t="e">
        <f t="shared" si="1"/>
        <v>#DIV/0!</v>
      </c>
      <c r="L98" s="108"/>
      <c r="M98" s="108"/>
      <c r="N98" s="108"/>
      <c r="O98" s="80" t="e">
        <f t="shared" si="2"/>
        <v>#DIV/0!</v>
      </c>
      <c r="P98" s="108"/>
      <c r="Q98" s="108"/>
      <c r="R98" s="108"/>
      <c r="S98" s="80" t="e">
        <f t="shared" si="3"/>
        <v>#DIV/0!</v>
      </c>
      <c r="T98" s="108"/>
      <c r="U98" s="108"/>
      <c r="V98" s="108"/>
      <c r="W98" s="80" t="e">
        <f t="shared" si="14"/>
        <v>#DIV/0!</v>
      </c>
      <c r="X98" s="90">
        <f>X97-X96</f>
        <v>-0.14285714285714235</v>
      </c>
      <c r="Y98" s="90">
        <f>Y97-Y96</f>
        <v>-2.6785714285714306</v>
      </c>
    </row>
    <row r="99" spans="1:25">
      <c r="A99" s="129">
        <v>1</v>
      </c>
      <c r="B99" s="139" t="s">
        <v>97</v>
      </c>
      <c r="C99" s="86" t="s">
        <v>19</v>
      </c>
      <c r="D99" s="108">
        <v>2</v>
      </c>
      <c r="E99" s="108">
        <v>21</v>
      </c>
      <c r="F99" s="107">
        <f t="shared" si="19"/>
        <v>21</v>
      </c>
      <c r="G99" s="136" t="s">
        <v>33</v>
      </c>
      <c r="H99" s="86"/>
      <c r="I99" s="86"/>
      <c r="J99" s="86">
        <v>1</v>
      </c>
      <c r="K99" s="80">
        <f t="shared" si="1"/>
        <v>4.7619047619047619</v>
      </c>
      <c r="L99" s="86">
        <v>1</v>
      </c>
      <c r="M99" s="86">
        <v>1</v>
      </c>
      <c r="N99" s="86">
        <v>4</v>
      </c>
      <c r="O99" s="80">
        <f t="shared" si="2"/>
        <v>28.571428571428573</v>
      </c>
      <c r="P99" s="86">
        <v>3</v>
      </c>
      <c r="Q99" s="86">
        <v>2</v>
      </c>
      <c r="R99" s="86">
        <v>4</v>
      </c>
      <c r="S99" s="80">
        <f t="shared" si="3"/>
        <v>42.857142857142854</v>
      </c>
      <c r="T99" s="86">
        <v>4</v>
      </c>
      <c r="U99" s="86">
        <v>1</v>
      </c>
      <c r="V99" s="86"/>
      <c r="W99" s="80">
        <f t="shared" si="14"/>
        <v>23.80952380952381</v>
      </c>
      <c r="X99" s="59">
        <f t="shared" si="22"/>
        <v>7.6190476190476186</v>
      </c>
      <c r="Y99" s="60">
        <f t="shared" si="23"/>
        <v>66.666666666666657</v>
      </c>
    </row>
    <row r="100" spans="1:25">
      <c r="A100" s="129"/>
      <c r="B100" s="139" t="s">
        <v>97</v>
      </c>
      <c r="C100" s="86" t="s">
        <v>100</v>
      </c>
      <c r="D100" s="108">
        <v>3</v>
      </c>
      <c r="E100" s="108">
        <v>20</v>
      </c>
      <c r="F100" s="107">
        <f t="shared" si="19"/>
        <v>20</v>
      </c>
      <c r="G100" s="136" t="s">
        <v>33</v>
      </c>
      <c r="H100" s="86"/>
      <c r="I100" s="86"/>
      <c r="J100" s="86"/>
      <c r="K100" s="80">
        <f t="shared" si="1"/>
        <v>0</v>
      </c>
      <c r="L100" s="86">
        <v>1</v>
      </c>
      <c r="M100" s="86"/>
      <c r="N100" s="86"/>
      <c r="O100" s="80">
        <f t="shared" si="2"/>
        <v>5</v>
      </c>
      <c r="P100" s="86">
        <v>4</v>
      </c>
      <c r="Q100" s="86">
        <v>2</v>
      </c>
      <c r="R100" s="86">
        <v>4</v>
      </c>
      <c r="S100" s="80">
        <f t="shared" si="3"/>
        <v>50</v>
      </c>
      <c r="T100" s="86">
        <v>5</v>
      </c>
      <c r="U100" s="86">
        <v>4</v>
      </c>
      <c r="V100" s="86"/>
      <c r="W100" s="80">
        <f t="shared" si="14"/>
        <v>45</v>
      </c>
      <c r="X100" s="59">
        <f t="shared" si="22"/>
        <v>8.9</v>
      </c>
      <c r="Y100" s="60">
        <f t="shared" si="23"/>
        <v>95</v>
      </c>
    </row>
    <row r="101" spans="1:25">
      <c r="A101" s="156"/>
      <c r="B101" s="150" t="s">
        <v>97</v>
      </c>
      <c r="C101" s="149" t="s">
        <v>137</v>
      </c>
      <c r="D101" s="154">
        <v>4</v>
      </c>
      <c r="E101" s="154">
        <v>20</v>
      </c>
      <c r="F101" s="107">
        <f t="shared" si="19"/>
        <v>20</v>
      </c>
      <c r="G101" s="150" t="s">
        <v>105</v>
      </c>
      <c r="H101" s="149"/>
      <c r="I101" s="149"/>
      <c r="J101" s="149"/>
      <c r="K101" s="80">
        <f t="shared" si="1"/>
        <v>0</v>
      </c>
      <c r="L101" s="149">
        <v>1</v>
      </c>
      <c r="M101" s="149"/>
      <c r="N101" s="149">
        <v>1</v>
      </c>
      <c r="O101" s="80">
        <f t="shared" si="2"/>
        <v>10</v>
      </c>
      <c r="P101" s="149">
        <v>6</v>
      </c>
      <c r="Q101" s="149">
        <v>3</v>
      </c>
      <c r="R101" s="149">
        <v>4</v>
      </c>
      <c r="S101" s="80">
        <f t="shared" si="3"/>
        <v>65</v>
      </c>
      <c r="T101" s="149">
        <v>4</v>
      </c>
      <c r="U101" s="149">
        <v>1</v>
      </c>
      <c r="V101" s="149"/>
      <c r="W101" s="80">
        <f t="shared" si="14"/>
        <v>25</v>
      </c>
      <c r="X101" s="59">
        <f t="shared" si="22"/>
        <v>8.15</v>
      </c>
      <c r="Y101" s="60">
        <f t="shared" si="23"/>
        <v>90</v>
      </c>
    </row>
    <row r="102" spans="1:25">
      <c r="A102" s="156"/>
      <c r="B102" s="274" t="s">
        <v>54</v>
      </c>
      <c r="C102" s="269" t="s">
        <v>164</v>
      </c>
      <c r="D102" s="154">
        <v>5</v>
      </c>
      <c r="E102" s="154">
        <v>20</v>
      </c>
      <c r="F102" s="107">
        <f t="shared" si="19"/>
        <v>20</v>
      </c>
      <c r="G102" s="274" t="s">
        <v>34</v>
      </c>
      <c r="H102" s="149"/>
      <c r="I102" s="149"/>
      <c r="J102" s="149"/>
      <c r="K102" s="80">
        <f t="shared" si="1"/>
        <v>0</v>
      </c>
      <c r="L102" s="149">
        <v>1</v>
      </c>
      <c r="M102" s="149">
        <v>1</v>
      </c>
      <c r="N102" s="149">
        <v>1</v>
      </c>
      <c r="O102" s="80">
        <f t="shared" si="2"/>
        <v>15</v>
      </c>
      <c r="P102" s="149">
        <v>3</v>
      </c>
      <c r="Q102" s="149">
        <v>4</v>
      </c>
      <c r="R102" s="149">
        <v>4</v>
      </c>
      <c r="S102" s="80">
        <f t="shared" si="3"/>
        <v>55</v>
      </c>
      <c r="T102" s="149">
        <v>5</v>
      </c>
      <c r="U102" s="149">
        <v>1</v>
      </c>
      <c r="V102" s="149"/>
      <c r="W102" s="80">
        <f t="shared" si="14"/>
        <v>30</v>
      </c>
      <c r="X102" s="59">
        <f t="shared" si="22"/>
        <v>8.25</v>
      </c>
      <c r="Y102" s="60">
        <f t="shared" si="23"/>
        <v>85</v>
      </c>
    </row>
    <row r="103" spans="1:25">
      <c r="A103" s="129"/>
      <c r="B103" s="139"/>
      <c r="C103" s="86"/>
      <c r="D103" s="108"/>
      <c r="E103" s="108"/>
      <c r="F103" s="107">
        <f t="shared" si="19"/>
        <v>0</v>
      </c>
      <c r="G103" s="136"/>
      <c r="H103" s="86"/>
      <c r="I103" s="86"/>
      <c r="J103" s="86"/>
      <c r="K103" s="80" t="e">
        <f t="shared" si="1"/>
        <v>#DIV/0!</v>
      </c>
      <c r="L103" s="86"/>
      <c r="M103" s="86"/>
      <c r="N103" s="86"/>
      <c r="O103" s="80" t="e">
        <f t="shared" si="2"/>
        <v>#DIV/0!</v>
      </c>
      <c r="P103" s="86"/>
      <c r="Q103" s="86"/>
      <c r="R103" s="86"/>
      <c r="S103" s="80" t="e">
        <f t="shared" si="3"/>
        <v>#DIV/0!</v>
      </c>
      <c r="T103" s="86"/>
      <c r="U103" s="86"/>
      <c r="V103" s="86"/>
      <c r="W103" s="80" t="e">
        <f t="shared" si="14"/>
        <v>#DIV/0!</v>
      </c>
      <c r="X103" s="90">
        <f>X102-X101</f>
        <v>9.9999999999999645E-2</v>
      </c>
      <c r="Y103" s="90">
        <f>Y102-Y101</f>
        <v>-5</v>
      </c>
    </row>
    <row r="104" spans="1:25">
      <c r="A104" s="62">
        <v>2</v>
      </c>
      <c r="B104" s="135" t="s">
        <v>55</v>
      </c>
      <c r="C104" s="69" t="s">
        <v>88</v>
      </c>
      <c r="D104" s="91">
        <v>2</v>
      </c>
      <c r="E104" s="91">
        <v>20</v>
      </c>
      <c r="F104" s="107">
        <f t="shared" si="19"/>
        <v>20</v>
      </c>
      <c r="G104" s="135" t="s">
        <v>33</v>
      </c>
      <c r="H104" s="58"/>
      <c r="I104" s="58"/>
      <c r="J104" s="58"/>
      <c r="K104" s="80">
        <f t="shared" si="1"/>
        <v>0</v>
      </c>
      <c r="L104" s="58">
        <v>2</v>
      </c>
      <c r="M104" s="58">
        <v>1</v>
      </c>
      <c r="N104" s="58"/>
      <c r="O104" s="80">
        <f t="shared" si="2"/>
        <v>15</v>
      </c>
      <c r="P104" s="58">
        <v>1</v>
      </c>
      <c r="Q104" s="58">
        <v>3</v>
      </c>
      <c r="R104" s="58">
        <v>4</v>
      </c>
      <c r="S104" s="80">
        <f t="shared" si="3"/>
        <v>40</v>
      </c>
      <c r="T104" s="58">
        <v>6</v>
      </c>
      <c r="U104" s="58">
        <v>2</v>
      </c>
      <c r="V104" s="58">
        <v>1</v>
      </c>
      <c r="W104" s="80">
        <f t="shared" si="14"/>
        <v>45</v>
      </c>
      <c r="X104" s="59">
        <f t="shared" si="17"/>
        <v>8.6999999999999993</v>
      </c>
      <c r="Y104" s="60">
        <f t="shared" si="18"/>
        <v>85</v>
      </c>
    </row>
    <row r="105" spans="1:25">
      <c r="A105" s="87"/>
      <c r="B105" s="136" t="s">
        <v>55</v>
      </c>
      <c r="C105" s="92" t="s">
        <v>19</v>
      </c>
      <c r="D105" s="87">
        <v>3</v>
      </c>
      <c r="E105" s="87">
        <v>21</v>
      </c>
      <c r="F105" s="107">
        <f t="shared" si="19"/>
        <v>21</v>
      </c>
      <c r="G105" s="136" t="s">
        <v>33</v>
      </c>
      <c r="H105" s="93"/>
      <c r="I105" s="93"/>
      <c r="J105" s="93">
        <v>1</v>
      </c>
      <c r="K105" s="80">
        <f t="shared" si="1"/>
        <v>4.7619047619047619</v>
      </c>
      <c r="L105" s="93">
        <v>1</v>
      </c>
      <c r="M105" s="93">
        <v>1</v>
      </c>
      <c r="N105" s="93">
        <v>1</v>
      </c>
      <c r="O105" s="80">
        <f t="shared" si="2"/>
        <v>14.285714285714286</v>
      </c>
      <c r="P105" s="93">
        <v>2</v>
      </c>
      <c r="Q105" s="93">
        <v>2</v>
      </c>
      <c r="R105" s="93">
        <v>5</v>
      </c>
      <c r="S105" s="80">
        <f t="shared" si="3"/>
        <v>42.857142857142854</v>
      </c>
      <c r="T105" s="93">
        <v>4</v>
      </c>
      <c r="U105" s="93">
        <v>1</v>
      </c>
      <c r="V105" s="93">
        <v>3</v>
      </c>
      <c r="W105" s="80">
        <f t="shared" si="14"/>
        <v>38.095238095238095</v>
      </c>
      <c r="X105" s="59">
        <f t="shared" si="17"/>
        <v>8.5714285714285712</v>
      </c>
      <c r="Y105" s="60">
        <f t="shared" si="18"/>
        <v>80.952380952380949</v>
      </c>
    </row>
    <row r="106" spans="1:25">
      <c r="A106" s="87"/>
      <c r="B106" s="136" t="s">
        <v>59</v>
      </c>
      <c r="C106" s="92" t="s">
        <v>100</v>
      </c>
      <c r="D106" s="87">
        <v>4</v>
      </c>
      <c r="E106" s="87">
        <v>20</v>
      </c>
      <c r="F106" s="107">
        <f t="shared" si="19"/>
        <v>20</v>
      </c>
      <c r="G106" s="136" t="s">
        <v>33</v>
      </c>
      <c r="H106" s="93"/>
      <c r="I106" s="93">
        <v>1</v>
      </c>
      <c r="J106" s="93">
        <v>1</v>
      </c>
      <c r="K106" s="80">
        <f t="shared" si="1"/>
        <v>10</v>
      </c>
      <c r="L106" s="93">
        <v>2</v>
      </c>
      <c r="M106" s="93"/>
      <c r="N106" s="93"/>
      <c r="O106" s="80">
        <f t="shared" si="2"/>
        <v>10</v>
      </c>
      <c r="P106" s="93">
        <v>3</v>
      </c>
      <c r="Q106" s="93">
        <v>2</v>
      </c>
      <c r="R106" s="93">
        <v>4</v>
      </c>
      <c r="S106" s="80">
        <f t="shared" si="3"/>
        <v>45</v>
      </c>
      <c r="T106" s="93">
        <v>3</v>
      </c>
      <c r="U106" s="93">
        <v>4</v>
      </c>
      <c r="V106" s="93"/>
      <c r="W106" s="80">
        <f t="shared" si="14"/>
        <v>35</v>
      </c>
      <c r="X106" s="59">
        <f t="shared" si="17"/>
        <v>8</v>
      </c>
      <c r="Y106" s="60">
        <f t="shared" si="18"/>
        <v>80</v>
      </c>
    </row>
    <row r="107" spans="1:25">
      <c r="A107" s="149"/>
      <c r="B107" s="150" t="s">
        <v>146</v>
      </c>
      <c r="C107" s="149" t="s">
        <v>137</v>
      </c>
      <c r="D107" s="149">
        <v>5</v>
      </c>
      <c r="E107" s="149">
        <v>19</v>
      </c>
      <c r="F107" s="107">
        <f t="shared" si="19"/>
        <v>19</v>
      </c>
      <c r="G107" s="150" t="s">
        <v>123</v>
      </c>
      <c r="H107" s="151"/>
      <c r="I107" s="151">
        <v>2</v>
      </c>
      <c r="J107" s="151"/>
      <c r="K107" s="80">
        <f t="shared" si="1"/>
        <v>10.526315789473685</v>
      </c>
      <c r="L107" s="151">
        <v>2</v>
      </c>
      <c r="M107" s="151"/>
      <c r="N107" s="151">
        <v>3</v>
      </c>
      <c r="O107" s="80">
        <f t="shared" si="2"/>
        <v>26.315789473684209</v>
      </c>
      <c r="P107" s="151">
        <v>2</v>
      </c>
      <c r="Q107" s="151">
        <v>5</v>
      </c>
      <c r="R107" s="151">
        <v>2</v>
      </c>
      <c r="S107" s="80">
        <f t="shared" si="3"/>
        <v>47.368421052631582</v>
      </c>
      <c r="T107" s="151">
        <v>1</v>
      </c>
      <c r="U107" s="151">
        <v>2</v>
      </c>
      <c r="V107" s="151"/>
      <c r="W107" s="80">
        <f t="shared" si="14"/>
        <v>15.789473684210526</v>
      </c>
      <c r="X107" s="59">
        <f t="shared" si="17"/>
        <v>7.0526315789473681</v>
      </c>
      <c r="Y107" s="60">
        <f t="shared" si="18"/>
        <v>63.15789473684211</v>
      </c>
    </row>
    <row r="108" spans="1:25">
      <c r="A108" s="149"/>
      <c r="B108" s="274" t="s">
        <v>61</v>
      </c>
      <c r="C108" s="269" t="s">
        <v>164</v>
      </c>
      <c r="D108" s="149">
        <v>6</v>
      </c>
      <c r="E108" s="149">
        <v>19</v>
      </c>
      <c r="F108" s="107">
        <f t="shared" si="19"/>
        <v>19</v>
      </c>
      <c r="G108" s="274" t="s">
        <v>123</v>
      </c>
      <c r="H108" s="151">
        <v>1</v>
      </c>
      <c r="I108" s="151">
        <v>1</v>
      </c>
      <c r="J108" s="151"/>
      <c r="K108" s="80">
        <f t="shared" si="1"/>
        <v>10.526315789473685</v>
      </c>
      <c r="L108" s="151">
        <v>1</v>
      </c>
      <c r="M108" s="151">
        <v>1</v>
      </c>
      <c r="N108" s="151">
        <v>3</v>
      </c>
      <c r="O108" s="80">
        <f t="shared" si="2"/>
        <v>26.315789473684209</v>
      </c>
      <c r="P108" s="151">
        <v>3</v>
      </c>
      <c r="Q108" s="151">
        <v>2</v>
      </c>
      <c r="R108" s="151">
        <v>3</v>
      </c>
      <c r="S108" s="80">
        <f t="shared" si="3"/>
        <v>42.10526315789474</v>
      </c>
      <c r="T108" s="151">
        <v>2</v>
      </c>
      <c r="U108" s="151">
        <v>2</v>
      </c>
      <c r="V108" s="151"/>
      <c r="W108" s="80">
        <f t="shared" si="14"/>
        <v>21.05263157894737</v>
      </c>
      <c r="X108" s="59">
        <f t="shared" si="17"/>
        <v>7.1578947368421053</v>
      </c>
      <c r="Y108" s="60">
        <f t="shared" si="18"/>
        <v>63.15789473684211</v>
      </c>
    </row>
    <row r="109" spans="1:25">
      <c r="A109" s="87"/>
      <c r="B109" s="136"/>
      <c r="C109" s="92"/>
      <c r="D109" s="87"/>
      <c r="E109" s="87"/>
      <c r="F109" s="107">
        <f t="shared" si="19"/>
        <v>0</v>
      </c>
      <c r="G109" s="136"/>
      <c r="H109" s="93"/>
      <c r="I109" s="93"/>
      <c r="J109" s="93"/>
      <c r="K109" s="80" t="e">
        <f t="shared" si="1"/>
        <v>#DIV/0!</v>
      </c>
      <c r="L109" s="93"/>
      <c r="M109" s="93"/>
      <c r="N109" s="93"/>
      <c r="O109" s="80" t="e">
        <f t="shared" si="2"/>
        <v>#DIV/0!</v>
      </c>
      <c r="P109" s="93"/>
      <c r="Q109" s="93"/>
      <c r="R109" s="93"/>
      <c r="S109" s="80" t="e">
        <f t="shared" si="3"/>
        <v>#DIV/0!</v>
      </c>
      <c r="T109" s="93"/>
      <c r="U109" s="93"/>
      <c r="V109" s="93"/>
      <c r="W109" s="80" t="e">
        <f t="shared" si="14"/>
        <v>#DIV/0!</v>
      </c>
      <c r="X109" s="90">
        <f>X108-X107</f>
        <v>0.10526315789473717</v>
      </c>
      <c r="Y109" s="90">
        <f>Y108-Y107</f>
        <v>0</v>
      </c>
    </row>
    <row r="110" spans="1:25">
      <c r="A110" s="54">
        <v>3</v>
      </c>
      <c r="B110" s="70" t="s">
        <v>59</v>
      </c>
      <c r="C110" s="69" t="s">
        <v>88</v>
      </c>
      <c r="D110" s="69">
        <v>3</v>
      </c>
      <c r="E110" s="69">
        <v>13</v>
      </c>
      <c r="F110" s="107">
        <f t="shared" si="19"/>
        <v>13</v>
      </c>
      <c r="G110" s="71" t="s">
        <v>34</v>
      </c>
      <c r="H110" s="44"/>
      <c r="I110" s="44"/>
      <c r="J110" s="44"/>
      <c r="K110" s="80">
        <f t="shared" si="1"/>
        <v>0</v>
      </c>
      <c r="L110" s="44"/>
      <c r="M110" s="44"/>
      <c r="N110" s="44"/>
      <c r="O110" s="80">
        <f t="shared" si="2"/>
        <v>0</v>
      </c>
      <c r="P110" s="44">
        <v>2</v>
      </c>
      <c r="Q110" s="44">
        <v>1</v>
      </c>
      <c r="R110" s="44">
        <v>2</v>
      </c>
      <c r="S110" s="80">
        <f t="shared" si="3"/>
        <v>38.46153846153846</v>
      </c>
      <c r="T110" s="44">
        <v>4</v>
      </c>
      <c r="U110" s="44">
        <v>3</v>
      </c>
      <c r="V110" s="44">
        <v>1</v>
      </c>
      <c r="W110" s="80">
        <f t="shared" si="14"/>
        <v>61.53846153846154</v>
      </c>
      <c r="X110" s="59">
        <f t="shared" si="17"/>
        <v>9.615384615384615</v>
      </c>
      <c r="Y110" s="60">
        <f t="shared" si="18"/>
        <v>100</v>
      </c>
    </row>
    <row r="111" spans="1:25">
      <c r="A111" s="54"/>
      <c r="B111" s="50" t="s">
        <v>59</v>
      </c>
      <c r="C111" s="65" t="s">
        <v>19</v>
      </c>
      <c r="D111" s="54">
        <v>4</v>
      </c>
      <c r="E111" s="54">
        <v>13</v>
      </c>
      <c r="F111" s="107">
        <f t="shared" si="19"/>
        <v>13</v>
      </c>
      <c r="G111" s="50" t="s">
        <v>33</v>
      </c>
      <c r="H111" s="61"/>
      <c r="I111" s="61"/>
      <c r="J111" s="61"/>
      <c r="K111" s="80">
        <f t="shared" si="1"/>
        <v>0</v>
      </c>
      <c r="L111" s="61"/>
      <c r="M111" s="61"/>
      <c r="N111" s="61"/>
      <c r="O111" s="80">
        <f t="shared" si="2"/>
        <v>0</v>
      </c>
      <c r="P111" s="61">
        <v>2</v>
      </c>
      <c r="Q111" s="61">
        <v>1</v>
      </c>
      <c r="R111" s="61">
        <v>4</v>
      </c>
      <c r="S111" s="80">
        <f t="shared" si="3"/>
        <v>53.846153846153847</v>
      </c>
      <c r="T111" s="61">
        <v>4</v>
      </c>
      <c r="U111" s="61">
        <v>1</v>
      </c>
      <c r="V111" s="61">
        <v>1</v>
      </c>
      <c r="W111" s="80">
        <f t="shared" si="14"/>
        <v>46.153846153846153</v>
      </c>
      <c r="X111" s="59">
        <f t="shared" si="17"/>
        <v>9.3076923076923084</v>
      </c>
      <c r="Y111" s="60">
        <f t="shared" si="18"/>
        <v>100</v>
      </c>
    </row>
    <row r="112" spans="1:25">
      <c r="A112" s="54"/>
      <c r="B112" s="50" t="s">
        <v>74</v>
      </c>
      <c r="C112" s="65" t="s">
        <v>100</v>
      </c>
      <c r="D112" s="54">
        <v>5</v>
      </c>
      <c r="E112" s="54">
        <v>13</v>
      </c>
      <c r="F112" s="107">
        <f t="shared" si="19"/>
        <v>13</v>
      </c>
      <c r="G112" s="50" t="s">
        <v>123</v>
      </c>
      <c r="H112" s="61"/>
      <c r="I112" s="61"/>
      <c r="J112" s="61"/>
      <c r="K112" s="80">
        <f t="shared" si="1"/>
        <v>0</v>
      </c>
      <c r="L112" s="61"/>
      <c r="M112" s="61">
        <v>1</v>
      </c>
      <c r="N112" s="61"/>
      <c r="O112" s="80">
        <f t="shared" si="2"/>
        <v>7.6923076923076925</v>
      </c>
      <c r="P112" s="61">
        <v>3</v>
      </c>
      <c r="Q112" s="61">
        <v>2</v>
      </c>
      <c r="R112" s="61">
        <v>4</v>
      </c>
      <c r="S112" s="80">
        <f t="shared" si="3"/>
        <v>69.230769230769226</v>
      </c>
      <c r="T112" s="61">
        <v>2</v>
      </c>
      <c r="U112" s="61">
        <v>1</v>
      </c>
      <c r="V112" s="61"/>
      <c r="W112" s="80">
        <f t="shared" si="14"/>
        <v>23.076923076923077</v>
      </c>
      <c r="X112" s="59">
        <f t="shared" si="17"/>
        <v>8.384615384615385</v>
      </c>
      <c r="Y112" s="60">
        <f t="shared" si="18"/>
        <v>92.307692307692307</v>
      </c>
    </row>
    <row r="113" spans="1:25">
      <c r="A113" s="76"/>
      <c r="B113" s="77" t="s">
        <v>74</v>
      </c>
      <c r="C113" s="76" t="s">
        <v>137</v>
      </c>
      <c r="D113" s="76">
        <v>6</v>
      </c>
      <c r="E113" s="76">
        <v>14</v>
      </c>
      <c r="F113" s="107">
        <f t="shared" si="19"/>
        <v>14</v>
      </c>
      <c r="G113" s="77" t="s">
        <v>123</v>
      </c>
      <c r="H113" s="79"/>
      <c r="I113" s="79"/>
      <c r="J113" s="79"/>
      <c r="K113" s="80">
        <f t="shared" ref="K113:K177" si="24">SUM(H113:J113)*100/F113</f>
        <v>0</v>
      </c>
      <c r="L113" s="79">
        <v>1</v>
      </c>
      <c r="M113" s="79"/>
      <c r="N113" s="79">
        <v>2</v>
      </c>
      <c r="O113" s="80">
        <f t="shared" ref="O113:O177" si="25">SUM(L113:N113)*100/F113</f>
        <v>21.428571428571427</v>
      </c>
      <c r="P113" s="79">
        <v>3</v>
      </c>
      <c r="Q113" s="79">
        <v>2</v>
      </c>
      <c r="R113" s="79">
        <v>1</v>
      </c>
      <c r="S113" s="80">
        <f t="shared" ref="S113:S177" si="26">SUM(P113:R113)*100/F113</f>
        <v>42.857142857142854</v>
      </c>
      <c r="T113" s="79">
        <v>4</v>
      </c>
      <c r="U113" s="79">
        <v>1</v>
      </c>
      <c r="V113" s="79"/>
      <c r="W113" s="80">
        <f t="shared" si="14"/>
        <v>35.714285714285715</v>
      </c>
      <c r="X113" s="59">
        <f t="shared" si="17"/>
        <v>8.0714285714285712</v>
      </c>
      <c r="Y113" s="60">
        <f t="shared" si="18"/>
        <v>78.571428571428569</v>
      </c>
    </row>
    <row r="114" spans="1:25">
      <c r="A114" s="76"/>
      <c r="B114" s="267" t="s">
        <v>74</v>
      </c>
      <c r="C114" s="268" t="s">
        <v>164</v>
      </c>
      <c r="D114" s="76">
        <v>7</v>
      </c>
      <c r="E114" s="76">
        <v>13</v>
      </c>
      <c r="F114" s="107">
        <f t="shared" si="19"/>
        <v>13</v>
      </c>
      <c r="G114" s="267" t="s">
        <v>123</v>
      </c>
      <c r="H114" s="79"/>
      <c r="I114" s="79"/>
      <c r="J114" s="79"/>
      <c r="K114" s="80">
        <f t="shared" si="24"/>
        <v>0</v>
      </c>
      <c r="L114" s="79">
        <v>1</v>
      </c>
      <c r="M114" s="79"/>
      <c r="N114" s="79">
        <v>1</v>
      </c>
      <c r="O114" s="80">
        <f t="shared" si="25"/>
        <v>15.384615384615385</v>
      </c>
      <c r="P114" s="79">
        <v>4</v>
      </c>
      <c r="Q114" s="79">
        <v>2</v>
      </c>
      <c r="R114" s="79">
        <v>1</v>
      </c>
      <c r="S114" s="80">
        <f t="shared" si="26"/>
        <v>53.846153846153847</v>
      </c>
      <c r="T114" s="79">
        <v>4</v>
      </c>
      <c r="U114" s="79"/>
      <c r="V114" s="79"/>
      <c r="W114" s="80">
        <f t="shared" si="14"/>
        <v>30.76923076923077</v>
      </c>
      <c r="X114" s="59">
        <f t="shared" si="17"/>
        <v>7.9230769230769234</v>
      </c>
      <c r="Y114" s="60">
        <f t="shared" si="18"/>
        <v>84.615384615384613</v>
      </c>
    </row>
    <row r="115" spans="1:25">
      <c r="A115" s="54"/>
      <c r="B115" s="50"/>
      <c r="C115" s="65"/>
      <c r="D115" s="54"/>
      <c r="E115" s="54"/>
      <c r="F115" s="107">
        <f t="shared" si="19"/>
        <v>0</v>
      </c>
      <c r="G115" s="50"/>
      <c r="H115" s="61"/>
      <c r="I115" s="61"/>
      <c r="J115" s="61"/>
      <c r="K115" s="80" t="e">
        <f t="shared" si="24"/>
        <v>#DIV/0!</v>
      </c>
      <c r="L115" s="61"/>
      <c r="M115" s="61"/>
      <c r="N115" s="61"/>
      <c r="O115" s="80" t="e">
        <f t="shared" si="25"/>
        <v>#DIV/0!</v>
      </c>
      <c r="P115" s="61"/>
      <c r="Q115" s="61"/>
      <c r="R115" s="61"/>
      <c r="S115" s="80" t="e">
        <f t="shared" si="26"/>
        <v>#DIV/0!</v>
      </c>
      <c r="T115" s="61"/>
      <c r="U115" s="61"/>
      <c r="V115" s="61"/>
      <c r="W115" s="80" t="e">
        <f t="shared" si="14"/>
        <v>#DIV/0!</v>
      </c>
      <c r="X115" s="90">
        <f>X114-X113</f>
        <v>-0.14835164835164782</v>
      </c>
      <c r="Y115" s="90">
        <f>Y114-Y113</f>
        <v>6.0439560439560438</v>
      </c>
    </row>
    <row r="116" spans="1:25">
      <c r="A116" s="54">
        <v>4</v>
      </c>
      <c r="B116" s="70" t="s">
        <v>62</v>
      </c>
      <c r="C116" s="69" t="s">
        <v>88</v>
      </c>
      <c r="D116" s="69">
        <v>4</v>
      </c>
      <c r="E116" s="69">
        <v>23</v>
      </c>
      <c r="F116" s="107">
        <f t="shared" si="19"/>
        <v>23</v>
      </c>
      <c r="G116" s="70" t="s">
        <v>34</v>
      </c>
      <c r="H116" s="44"/>
      <c r="I116" s="44">
        <v>1</v>
      </c>
      <c r="J116" s="44">
        <v>1</v>
      </c>
      <c r="K116" s="80">
        <f t="shared" si="24"/>
        <v>8.695652173913043</v>
      </c>
      <c r="L116" s="44"/>
      <c r="M116" s="44"/>
      <c r="N116" s="44">
        <v>3</v>
      </c>
      <c r="O116" s="80">
        <f t="shared" si="25"/>
        <v>13.043478260869565</v>
      </c>
      <c r="P116" s="44">
        <v>4</v>
      </c>
      <c r="Q116" s="44">
        <v>5</v>
      </c>
      <c r="R116" s="44"/>
      <c r="S116" s="80">
        <f t="shared" si="26"/>
        <v>39.130434782608695</v>
      </c>
      <c r="T116" s="44">
        <v>5</v>
      </c>
      <c r="U116" s="44">
        <v>4</v>
      </c>
      <c r="V116" s="44"/>
      <c r="W116" s="80">
        <f t="shared" si="14"/>
        <v>39.130434782608695</v>
      </c>
      <c r="X116" s="59">
        <f t="shared" si="17"/>
        <v>8.0434782608695645</v>
      </c>
      <c r="Y116" s="60">
        <f t="shared" si="18"/>
        <v>78.260869565217391</v>
      </c>
    </row>
    <row r="117" spans="1:25">
      <c r="A117" s="54"/>
      <c r="B117" s="50" t="s">
        <v>54</v>
      </c>
      <c r="C117" s="65" t="s">
        <v>19</v>
      </c>
      <c r="D117" s="54">
        <v>5</v>
      </c>
      <c r="E117" s="54">
        <v>23</v>
      </c>
      <c r="F117" s="107">
        <f t="shared" si="19"/>
        <v>23</v>
      </c>
      <c r="G117" s="50" t="s">
        <v>34</v>
      </c>
      <c r="H117" s="61"/>
      <c r="I117" s="61">
        <v>2</v>
      </c>
      <c r="J117" s="61"/>
      <c r="K117" s="80">
        <f t="shared" si="24"/>
        <v>8.695652173913043</v>
      </c>
      <c r="L117" s="61"/>
      <c r="M117" s="61">
        <v>3</v>
      </c>
      <c r="N117" s="61">
        <v>4</v>
      </c>
      <c r="O117" s="80">
        <f t="shared" si="25"/>
        <v>30.434782608695652</v>
      </c>
      <c r="P117" s="61">
        <v>3</v>
      </c>
      <c r="Q117" s="61">
        <v>1</v>
      </c>
      <c r="R117" s="61">
        <v>2</v>
      </c>
      <c r="S117" s="80">
        <f t="shared" si="26"/>
        <v>26.086956521739129</v>
      </c>
      <c r="T117" s="61">
        <v>4</v>
      </c>
      <c r="U117" s="61">
        <v>4</v>
      </c>
      <c r="V117" s="61"/>
      <c r="W117" s="80">
        <f t="shared" si="14"/>
        <v>34.782608695652172</v>
      </c>
      <c r="X117" s="59">
        <f t="shared" si="17"/>
        <v>7.5652173913043477</v>
      </c>
      <c r="Y117" s="60">
        <f t="shared" si="18"/>
        <v>60.869565217391298</v>
      </c>
    </row>
    <row r="118" spans="1:25">
      <c r="A118" s="54"/>
      <c r="B118" s="50" t="s">
        <v>54</v>
      </c>
      <c r="C118" s="65" t="s">
        <v>100</v>
      </c>
      <c r="D118" s="54">
        <v>6</v>
      </c>
      <c r="E118" s="54">
        <v>23</v>
      </c>
      <c r="F118" s="107">
        <f t="shared" si="19"/>
        <v>23</v>
      </c>
      <c r="G118" s="50" t="s">
        <v>34</v>
      </c>
      <c r="H118" s="61"/>
      <c r="I118" s="61"/>
      <c r="J118" s="61">
        <v>2</v>
      </c>
      <c r="K118" s="80">
        <f t="shared" si="24"/>
        <v>8.695652173913043</v>
      </c>
      <c r="L118" s="61">
        <v>1</v>
      </c>
      <c r="M118" s="61">
        <v>3</v>
      </c>
      <c r="N118" s="61">
        <v>2</v>
      </c>
      <c r="O118" s="80">
        <f t="shared" si="25"/>
        <v>26.086956521739129</v>
      </c>
      <c r="P118" s="61">
        <v>4</v>
      </c>
      <c r="Q118" s="61">
        <v>2</v>
      </c>
      <c r="R118" s="61">
        <v>3</v>
      </c>
      <c r="S118" s="80">
        <f t="shared" si="26"/>
        <v>39.130434782608695</v>
      </c>
      <c r="T118" s="61">
        <v>6</v>
      </c>
      <c r="U118" s="61"/>
      <c r="V118" s="61"/>
      <c r="W118" s="80">
        <f t="shared" si="14"/>
        <v>26.086956521739129</v>
      </c>
      <c r="X118" s="59">
        <f t="shared" si="17"/>
        <v>7.3043478260869561</v>
      </c>
      <c r="Y118" s="60">
        <f t="shared" si="18"/>
        <v>65.217391304347828</v>
      </c>
    </row>
    <row r="119" spans="1:25">
      <c r="A119" s="76"/>
      <c r="B119" s="77" t="s">
        <v>54</v>
      </c>
      <c r="C119" s="76" t="s">
        <v>137</v>
      </c>
      <c r="D119" s="76">
        <v>7</v>
      </c>
      <c r="E119" s="76">
        <v>23</v>
      </c>
      <c r="F119" s="107">
        <f t="shared" si="19"/>
        <v>23</v>
      </c>
      <c r="G119" s="77" t="s">
        <v>34</v>
      </c>
      <c r="H119" s="79"/>
      <c r="I119" s="79">
        <v>2</v>
      </c>
      <c r="J119" s="79">
        <v>1</v>
      </c>
      <c r="K119" s="80">
        <f t="shared" si="24"/>
        <v>13.043478260869565</v>
      </c>
      <c r="L119" s="79">
        <v>2</v>
      </c>
      <c r="M119" s="79">
        <v>2</v>
      </c>
      <c r="N119" s="79">
        <v>4</v>
      </c>
      <c r="O119" s="80">
        <f t="shared" si="25"/>
        <v>34.782608695652172</v>
      </c>
      <c r="P119" s="79">
        <v>2</v>
      </c>
      <c r="Q119" s="79">
        <v>3</v>
      </c>
      <c r="R119" s="79">
        <v>4</v>
      </c>
      <c r="S119" s="80">
        <f t="shared" si="26"/>
        <v>39.130434782608695</v>
      </c>
      <c r="T119" s="79">
        <v>3</v>
      </c>
      <c r="U119" s="79"/>
      <c r="V119" s="79"/>
      <c r="W119" s="80">
        <f t="shared" si="14"/>
        <v>13.043478260869565</v>
      </c>
      <c r="X119" s="59">
        <f t="shared" si="17"/>
        <v>6.6521739130434785</v>
      </c>
      <c r="Y119" s="60">
        <f t="shared" si="18"/>
        <v>52.173913043478258</v>
      </c>
    </row>
    <row r="120" spans="1:25">
      <c r="A120" s="76"/>
      <c r="B120" s="267" t="s">
        <v>54</v>
      </c>
      <c r="C120" s="268" t="s">
        <v>164</v>
      </c>
      <c r="D120" s="76">
        <v>8</v>
      </c>
      <c r="E120" s="76">
        <v>23</v>
      </c>
      <c r="F120" s="107">
        <f t="shared" si="19"/>
        <v>23</v>
      </c>
      <c r="G120" s="267" t="s">
        <v>123</v>
      </c>
      <c r="H120" s="79"/>
      <c r="I120" s="79">
        <v>2</v>
      </c>
      <c r="J120" s="79"/>
      <c r="K120" s="80">
        <f t="shared" si="24"/>
        <v>8.695652173913043</v>
      </c>
      <c r="L120" s="79">
        <v>3</v>
      </c>
      <c r="M120" s="79">
        <v>4</v>
      </c>
      <c r="N120" s="79">
        <v>2</v>
      </c>
      <c r="O120" s="80">
        <f t="shared" si="25"/>
        <v>39.130434782608695</v>
      </c>
      <c r="P120" s="79">
        <v>3</v>
      </c>
      <c r="Q120" s="79">
        <v>4</v>
      </c>
      <c r="R120" s="79">
        <v>3</v>
      </c>
      <c r="S120" s="80">
        <f t="shared" si="26"/>
        <v>43.478260869565219</v>
      </c>
      <c r="T120" s="79">
        <v>2</v>
      </c>
      <c r="U120" s="79"/>
      <c r="V120" s="79"/>
      <c r="W120" s="80">
        <f t="shared" si="14"/>
        <v>8.695652173913043</v>
      </c>
      <c r="X120" s="59">
        <f t="shared" si="17"/>
        <v>6.4347826086956523</v>
      </c>
      <c r="Y120" s="60">
        <f t="shared" si="18"/>
        <v>52.173913043478265</v>
      </c>
    </row>
    <row r="121" spans="1:25">
      <c r="A121" s="54"/>
      <c r="B121" s="50"/>
      <c r="C121" s="65"/>
      <c r="D121" s="54"/>
      <c r="E121" s="54"/>
      <c r="F121" s="107">
        <f t="shared" si="19"/>
        <v>0</v>
      </c>
      <c r="G121" s="50"/>
      <c r="H121" s="61"/>
      <c r="I121" s="61"/>
      <c r="J121" s="61"/>
      <c r="K121" s="80" t="e">
        <f t="shared" si="24"/>
        <v>#DIV/0!</v>
      </c>
      <c r="L121" s="61"/>
      <c r="M121" s="61"/>
      <c r="N121" s="61"/>
      <c r="O121" s="80" t="e">
        <f t="shared" si="25"/>
        <v>#DIV/0!</v>
      </c>
      <c r="P121" s="61"/>
      <c r="Q121" s="61"/>
      <c r="R121" s="61"/>
      <c r="S121" s="80" t="e">
        <f t="shared" si="26"/>
        <v>#DIV/0!</v>
      </c>
      <c r="T121" s="61"/>
      <c r="U121" s="61"/>
      <c r="V121" s="61"/>
      <c r="W121" s="80" t="e">
        <f t="shared" si="14"/>
        <v>#DIV/0!</v>
      </c>
      <c r="X121" s="90">
        <f>X120-X119</f>
        <v>-0.21739130434782616</v>
      </c>
      <c r="Y121" s="90">
        <f>Y120-Y119</f>
        <v>0</v>
      </c>
    </row>
    <row r="122" spans="1:25">
      <c r="A122" s="54">
        <v>5</v>
      </c>
      <c r="B122" s="70" t="s">
        <v>74</v>
      </c>
      <c r="C122" s="69" t="s">
        <v>88</v>
      </c>
      <c r="D122" s="69">
        <v>5</v>
      </c>
      <c r="E122" s="69">
        <v>21</v>
      </c>
      <c r="F122" s="107">
        <f t="shared" si="19"/>
        <v>21</v>
      </c>
      <c r="G122" s="70" t="s">
        <v>34</v>
      </c>
      <c r="H122" s="44"/>
      <c r="I122" s="44">
        <v>2</v>
      </c>
      <c r="J122" s="44"/>
      <c r="K122" s="80">
        <f t="shared" si="24"/>
        <v>9.5238095238095237</v>
      </c>
      <c r="L122" s="44"/>
      <c r="M122" s="44"/>
      <c r="N122" s="44">
        <v>1</v>
      </c>
      <c r="O122" s="80">
        <f t="shared" si="25"/>
        <v>4.7619047619047619</v>
      </c>
      <c r="P122" s="44">
        <v>3</v>
      </c>
      <c r="Q122" s="44">
        <v>6</v>
      </c>
      <c r="R122" s="44">
        <v>3</v>
      </c>
      <c r="S122" s="80">
        <f t="shared" si="26"/>
        <v>57.142857142857146</v>
      </c>
      <c r="T122" s="44">
        <v>6</v>
      </c>
      <c r="U122" s="44"/>
      <c r="V122" s="44"/>
      <c r="W122" s="80">
        <f t="shared" si="14"/>
        <v>28.571428571428573</v>
      </c>
      <c r="X122" s="59">
        <f t="shared" si="17"/>
        <v>7.9047619047619051</v>
      </c>
      <c r="Y122" s="60">
        <f t="shared" si="18"/>
        <v>85.714285714285722</v>
      </c>
    </row>
    <row r="123" spans="1:25">
      <c r="A123" s="54"/>
      <c r="B123" s="50" t="s">
        <v>74</v>
      </c>
      <c r="C123" s="65" t="s">
        <v>19</v>
      </c>
      <c r="D123" s="54">
        <v>6</v>
      </c>
      <c r="E123" s="58">
        <v>21</v>
      </c>
      <c r="F123" s="107">
        <f t="shared" si="19"/>
        <v>21</v>
      </c>
      <c r="G123" s="50" t="s">
        <v>34</v>
      </c>
      <c r="H123" s="61">
        <v>1</v>
      </c>
      <c r="I123" s="61">
        <v>1</v>
      </c>
      <c r="J123" s="61"/>
      <c r="K123" s="80">
        <f t="shared" si="24"/>
        <v>9.5238095238095237</v>
      </c>
      <c r="L123" s="61"/>
      <c r="M123" s="61">
        <v>1</v>
      </c>
      <c r="N123" s="61">
        <v>2</v>
      </c>
      <c r="O123" s="80">
        <f t="shared" si="25"/>
        <v>14.285714285714286</v>
      </c>
      <c r="P123" s="61">
        <v>5</v>
      </c>
      <c r="Q123" s="61">
        <v>4</v>
      </c>
      <c r="R123" s="61">
        <v>2</v>
      </c>
      <c r="S123" s="80">
        <f t="shared" si="26"/>
        <v>52.38095238095238</v>
      </c>
      <c r="T123" s="61">
        <v>5</v>
      </c>
      <c r="U123" s="61"/>
      <c r="V123" s="61"/>
      <c r="W123" s="80">
        <f t="shared" si="14"/>
        <v>23.80952380952381</v>
      </c>
      <c r="X123" s="59">
        <f t="shared" si="17"/>
        <v>7.3809523809523814</v>
      </c>
      <c r="Y123" s="60">
        <f t="shared" si="18"/>
        <v>76.19047619047619</v>
      </c>
    </row>
    <row r="124" spans="1:25">
      <c r="A124" s="54"/>
      <c r="B124" s="50" t="s">
        <v>74</v>
      </c>
      <c r="C124" s="65" t="s">
        <v>100</v>
      </c>
      <c r="D124" s="54">
        <v>7</v>
      </c>
      <c r="E124" s="58">
        <v>20</v>
      </c>
      <c r="F124" s="107">
        <f t="shared" si="19"/>
        <v>20</v>
      </c>
      <c r="G124" s="50" t="s">
        <v>34</v>
      </c>
      <c r="H124" s="61">
        <v>1</v>
      </c>
      <c r="I124" s="61">
        <v>1</v>
      </c>
      <c r="J124" s="61"/>
      <c r="K124" s="80">
        <f t="shared" si="24"/>
        <v>10</v>
      </c>
      <c r="L124" s="61"/>
      <c r="M124" s="61">
        <v>2</v>
      </c>
      <c r="N124" s="61">
        <v>2</v>
      </c>
      <c r="O124" s="80">
        <f t="shared" si="25"/>
        <v>20</v>
      </c>
      <c r="P124" s="61">
        <v>7</v>
      </c>
      <c r="Q124" s="61">
        <v>3</v>
      </c>
      <c r="R124" s="61">
        <v>1</v>
      </c>
      <c r="S124" s="80">
        <f t="shared" si="26"/>
        <v>55</v>
      </c>
      <c r="T124" s="61">
        <v>3</v>
      </c>
      <c r="U124" s="61"/>
      <c r="V124" s="61"/>
      <c r="W124" s="80">
        <f t="shared" si="14"/>
        <v>15</v>
      </c>
      <c r="X124" s="59">
        <f t="shared" si="17"/>
        <v>6.85</v>
      </c>
      <c r="Y124" s="60">
        <f t="shared" si="18"/>
        <v>70</v>
      </c>
    </row>
    <row r="125" spans="1:25">
      <c r="A125" s="76"/>
      <c r="B125" s="77" t="s">
        <v>74</v>
      </c>
      <c r="C125" s="76" t="s">
        <v>137</v>
      </c>
      <c r="D125" s="76">
        <v>8</v>
      </c>
      <c r="E125" s="76">
        <v>20</v>
      </c>
      <c r="F125" s="107">
        <f t="shared" si="19"/>
        <v>20</v>
      </c>
      <c r="G125" s="77" t="s">
        <v>34</v>
      </c>
      <c r="H125" s="79">
        <v>1</v>
      </c>
      <c r="I125" s="79">
        <v>1</v>
      </c>
      <c r="J125" s="79"/>
      <c r="K125" s="80">
        <f t="shared" si="24"/>
        <v>10</v>
      </c>
      <c r="L125" s="79"/>
      <c r="M125" s="79">
        <v>1</v>
      </c>
      <c r="N125" s="79">
        <v>5</v>
      </c>
      <c r="O125" s="80">
        <f t="shared" si="25"/>
        <v>30</v>
      </c>
      <c r="P125" s="79">
        <v>5</v>
      </c>
      <c r="Q125" s="79">
        <v>1</v>
      </c>
      <c r="R125" s="79">
        <v>4</v>
      </c>
      <c r="S125" s="80">
        <f t="shared" si="26"/>
        <v>50</v>
      </c>
      <c r="T125" s="79">
        <v>2</v>
      </c>
      <c r="U125" s="79"/>
      <c r="V125" s="79"/>
      <c r="W125" s="80">
        <f t="shared" si="14"/>
        <v>10</v>
      </c>
      <c r="X125" s="59">
        <f t="shared" si="17"/>
        <v>6.85</v>
      </c>
      <c r="Y125" s="60">
        <f t="shared" si="18"/>
        <v>60</v>
      </c>
    </row>
    <row r="126" spans="1:25">
      <c r="A126" s="76"/>
      <c r="B126" s="267" t="s">
        <v>74</v>
      </c>
      <c r="C126" s="268" t="s">
        <v>164</v>
      </c>
      <c r="D126" s="76">
        <v>9</v>
      </c>
      <c r="E126" s="76">
        <v>21</v>
      </c>
      <c r="F126" s="107">
        <f t="shared" si="19"/>
        <v>21</v>
      </c>
      <c r="G126" s="267" t="s">
        <v>123</v>
      </c>
      <c r="H126" s="79">
        <v>1</v>
      </c>
      <c r="I126" s="79"/>
      <c r="J126" s="79">
        <v>1</v>
      </c>
      <c r="K126" s="80">
        <f t="shared" si="24"/>
        <v>9.5238095238095237</v>
      </c>
      <c r="L126" s="79"/>
      <c r="M126" s="79">
        <v>1</v>
      </c>
      <c r="N126" s="79">
        <v>7</v>
      </c>
      <c r="O126" s="80">
        <f t="shared" si="25"/>
        <v>38.095238095238095</v>
      </c>
      <c r="P126" s="79">
        <v>5</v>
      </c>
      <c r="Q126" s="79">
        <v>1</v>
      </c>
      <c r="R126" s="79">
        <v>5</v>
      </c>
      <c r="S126" s="80">
        <f t="shared" si="26"/>
        <v>52.38095238095238</v>
      </c>
      <c r="T126" s="79"/>
      <c r="U126" s="79"/>
      <c r="V126" s="79"/>
      <c r="W126" s="80">
        <f t="shared" si="14"/>
        <v>0</v>
      </c>
      <c r="X126" s="59">
        <f t="shared" si="17"/>
        <v>6.6190476190476186</v>
      </c>
      <c r="Y126" s="60">
        <f t="shared" si="18"/>
        <v>52.38095238095238</v>
      </c>
    </row>
    <row r="127" spans="1:25">
      <c r="A127" s="54"/>
      <c r="B127" s="50"/>
      <c r="C127" s="65"/>
      <c r="D127" s="54"/>
      <c r="E127" s="54"/>
      <c r="F127" s="107">
        <f t="shared" si="19"/>
        <v>0</v>
      </c>
      <c r="G127" s="50"/>
      <c r="H127" s="61"/>
      <c r="I127" s="61"/>
      <c r="J127" s="61"/>
      <c r="K127" s="80" t="e">
        <f t="shared" si="24"/>
        <v>#DIV/0!</v>
      </c>
      <c r="L127" s="61"/>
      <c r="M127" s="61"/>
      <c r="N127" s="61"/>
      <c r="O127" s="80" t="e">
        <f t="shared" si="25"/>
        <v>#DIV/0!</v>
      </c>
      <c r="P127" s="61"/>
      <c r="Q127" s="61"/>
      <c r="R127" s="61"/>
      <c r="S127" s="80" t="e">
        <f t="shared" si="26"/>
        <v>#DIV/0!</v>
      </c>
      <c r="T127" s="61"/>
      <c r="U127" s="61"/>
      <c r="V127" s="61"/>
      <c r="W127" s="80" t="e">
        <f t="shared" si="14"/>
        <v>#DIV/0!</v>
      </c>
      <c r="X127" s="90">
        <f>X126-X125</f>
        <v>-0.23095238095238102</v>
      </c>
      <c r="Y127" s="90">
        <f>Y126-Y125</f>
        <v>-7.6190476190476204</v>
      </c>
    </row>
    <row r="128" spans="1:25">
      <c r="A128" s="54">
        <v>6</v>
      </c>
      <c r="B128" s="70" t="s">
        <v>74</v>
      </c>
      <c r="C128" s="69" t="s">
        <v>88</v>
      </c>
      <c r="D128" s="69">
        <v>6</v>
      </c>
      <c r="E128" s="36">
        <v>22</v>
      </c>
      <c r="F128" s="107">
        <f t="shared" si="19"/>
        <v>22</v>
      </c>
      <c r="G128" s="70" t="s">
        <v>34</v>
      </c>
      <c r="H128" s="44"/>
      <c r="I128" s="44"/>
      <c r="J128" s="44">
        <v>1</v>
      </c>
      <c r="K128" s="80">
        <f t="shared" si="24"/>
        <v>4.5454545454545459</v>
      </c>
      <c r="L128" s="44">
        <v>2</v>
      </c>
      <c r="M128" s="44"/>
      <c r="N128" s="44">
        <v>3</v>
      </c>
      <c r="O128" s="80">
        <f t="shared" si="25"/>
        <v>22.727272727272727</v>
      </c>
      <c r="P128" s="44">
        <v>2</v>
      </c>
      <c r="Q128" s="44">
        <v>9</v>
      </c>
      <c r="R128" s="44"/>
      <c r="S128" s="80">
        <f t="shared" si="26"/>
        <v>50</v>
      </c>
      <c r="T128" s="44">
        <v>5</v>
      </c>
      <c r="U128" s="44"/>
      <c r="V128" s="44"/>
      <c r="W128" s="80">
        <f t="shared" si="14"/>
        <v>22.727272727272727</v>
      </c>
      <c r="X128" s="59">
        <f t="shared" si="17"/>
        <v>7.5</v>
      </c>
      <c r="Y128" s="60">
        <f t="shared" si="18"/>
        <v>72.72727272727272</v>
      </c>
    </row>
    <row r="129" spans="1:25">
      <c r="A129" s="54"/>
      <c r="B129" s="50" t="s">
        <v>74</v>
      </c>
      <c r="C129" s="65" t="s">
        <v>19</v>
      </c>
      <c r="D129" s="54">
        <v>7</v>
      </c>
      <c r="E129" s="54">
        <v>21</v>
      </c>
      <c r="F129" s="107">
        <f t="shared" si="19"/>
        <v>21</v>
      </c>
      <c r="G129" s="50" t="s">
        <v>34</v>
      </c>
      <c r="H129" s="61"/>
      <c r="I129" s="61"/>
      <c r="J129" s="61">
        <v>1</v>
      </c>
      <c r="K129" s="80">
        <f t="shared" si="24"/>
        <v>4.7619047619047619</v>
      </c>
      <c r="L129" s="61">
        <v>2</v>
      </c>
      <c r="M129" s="61">
        <v>3</v>
      </c>
      <c r="N129" s="61">
        <v>1</v>
      </c>
      <c r="O129" s="80">
        <f t="shared" si="25"/>
        <v>28.571428571428573</v>
      </c>
      <c r="P129" s="61">
        <v>6</v>
      </c>
      <c r="Q129" s="61">
        <v>3</v>
      </c>
      <c r="R129" s="61"/>
      <c r="S129" s="80">
        <f t="shared" si="26"/>
        <v>42.857142857142854</v>
      </c>
      <c r="T129" s="61">
        <v>5</v>
      </c>
      <c r="U129" s="61"/>
      <c r="V129" s="61"/>
      <c r="W129" s="80">
        <f t="shared" si="14"/>
        <v>23.80952380952381</v>
      </c>
      <c r="X129" s="59">
        <f t="shared" si="17"/>
        <v>7.0476190476190474</v>
      </c>
      <c r="Y129" s="60">
        <f t="shared" si="18"/>
        <v>66.666666666666657</v>
      </c>
    </row>
    <row r="130" spans="1:25">
      <c r="A130" s="54"/>
      <c r="B130" s="50" t="s">
        <v>74</v>
      </c>
      <c r="C130" s="65" t="s">
        <v>100</v>
      </c>
      <c r="D130" s="54">
        <v>8</v>
      </c>
      <c r="E130" s="54">
        <v>20</v>
      </c>
      <c r="F130" s="107">
        <f t="shared" si="19"/>
        <v>20</v>
      </c>
      <c r="G130" s="50" t="s">
        <v>34</v>
      </c>
      <c r="H130" s="61"/>
      <c r="I130" s="61"/>
      <c r="J130" s="61"/>
      <c r="K130" s="80">
        <f t="shared" si="24"/>
        <v>0</v>
      </c>
      <c r="L130" s="61">
        <v>3</v>
      </c>
      <c r="M130" s="61">
        <v>5</v>
      </c>
      <c r="N130" s="61">
        <v>1</v>
      </c>
      <c r="O130" s="80">
        <f t="shared" si="25"/>
        <v>45</v>
      </c>
      <c r="P130" s="61">
        <v>3</v>
      </c>
      <c r="Q130" s="61">
        <v>3</v>
      </c>
      <c r="R130" s="61">
        <v>1</v>
      </c>
      <c r="S130" s="80">
        <f t="shared" si="26"/>
        <v>35</v>
      </c>
      <c r="T130" s="61">
        <v>4</v>
      </c>
      <c r="U130" s="61"/>
      <c r="V130" s="61"/>
      <c r="W130" s="80">
        <f t="shared" si="14"/>
        <v>20</v>
      </c>
      <c r="X130" s="59">
        <f t="shared" si="17"/>
        <v>6.85</v>
      </c>
      <c r="Y130" s="60">
        <f t="shared" si="18"/>
        <v>55</v>
      </c>
    </row>
    <row r="131" spans="1:25">
      <c r="A131" s="76"/>
      <c r="B131" s="77" t="s">
        <v>74</v>
      </c>
      <c r="C131" s="76" t="s">
        <v>137</v>
      </c>
      <c r="D131" s="76">
        <v>9</v>
      </c>
      <c r="E131" s="76">
        <v>20</v>
      </c>
      <c r="F131" s="107">
        <f t="shared" si="19"/>
        <v>20</v>
      </c>
      <c r="G131" s="77" t="s">
        <v>34</v>
      </c>
      <c r="H131" s="79"/>
      <c r="I131" s="79"/>
      <c r="J131" s="79">
        <v>1</v>
      </c>
      <c r="K131" s="80">
        <f t="shared" si="24"/>
        <v>5</v>
      </c>
      <c r="L131" s="79">
        <v>2</v>
      </c>
      <c r="M131" s="79">
        <v>2</v>
      </c>
      <c r="N131" s="79">
        <v>3</v>
      </c>
      <c r="O131" s="80">
        <f t="shared" si="25"/>
        <v>35</v>
      </c>
      <c r="P131" s="79">
        <v>5</v>
      </c>
      <c r="Q131" s="79">
        <v>1</v>
      </c>
      <c r="R131" s="79">
        <v>2</v>
      </c>
      <c r="S131" s="80">
        <f t="shared" si="26"/>
        <v>40</v>
      </c>
      <c r="T131" s="79">
        <v>4</v>
      </c>
      <c r="U131" s="79"/>
      <c r="V131" s="79"/>
      <c r="W131" s="80">
        <f t="shared" si="14"/>
        <v>20</v>
      </c>
      <c r="X131" s="59">
        <f t="shared" si="17"/>
        <v>7</v>
      </c>
      <c r="Y131" s="60">
        <f t="shared" si="18"/>
        <v>60</v>
      </c>
    </row>
    <row r="132" spans="1:25">
      <c r="A132" s="76"/>
      <c r="B132" s="267" t="s">
        <v>74</v>
      </c>
      <c r="C132" s="268" t="s">
        <v>164</v>
      </c>
      <c r="D132" s="76">
        <v>10</v>
      </c>
      <c r="E132" s="76">
        <v>13</v>
      </c>
      <c r="F132" s="107">
        <f t="shared" si="19"/>
        <v>13</v>
      </c>
      <c r="G132" s="267" t="s">
        <v>123</v>
      </c>
      <c r="H132" s="79"/>
      <c r="I132" s="79"/>
      <c r="J132" s="79"/>
      <c r="K132" s="80">
        <f t="shared" si="24"/>
        <v>0</v>
      </c>
      <c r="L132" s="79"/>
      <c r="M132" s="79">
        <v>1</v>
      </c>
      <c r="N132" s="79">
        <v>2</v>
      </c>
      <c r="O132" s="80">
        <f t="shared" si="25"/>
        <v>23.076923076923077</v>
      </c>
      <c r="P132" s="79">
        <v>6</v>
      </c>
      <c r="Q132" s="79"/>
      <c r="R132" s="79">
        <v>2</v>
      </c>
      <c r="S132" s="80">
        <f t="shared" si="26"/>
        <v>61.53846153846154</v>
      </c>
      <c r="T132" s="79">
        <v>2</v>
      </c>
      <c r="U132" s="79"/>
      <c r="V132" s="79"/>
      <c r="W132" s="80">
        <f t="shared" si="14"/>
        <v>15.384615384615385</v>
      </c>
      <c r="X132" s="59">
        <f t="shared" si="17"/>
        <v>7.4615384615384617</v>
      </c>
      <c r="Y132" s="60">
        <f t="shared" si="18"/>
        <v>76.92307692307692</v>
      </c>
    </row>
    <row r="133" spans="1:25">
      <c r="A133" s="54"/>
      <c r="B133" s="50"/>
      <c r="C133" s="65"/>
      <c r="D133" s="54"/>
      <c r="E133" s="54"/>
      <c r="F133" s="107">
        <f t="shared" si="19"/>
        <v>0</v>
      </c>
      <c r="G133" s="50"/>
      <c r="H133" s="61"/>
      <c r="I133" s="61"/>
      <c r="J133" s="61"/>
      <c r="K133" s="80" t="e">
        <f t="shared" si="24"/>
        <v>#DIV/0!</v>
      </c>
      <c r="L133" s="61"/>
      <c r="M133" s="61"/>
      <c r="N133" s="61"/>
      <c r="O133" s="80" t="e">
        <f t="shared" si="25"/>
        <v>#DIV/0!</v>
      </c>
      <c r="P133" s="61"/>
      <c r="Q133" s="61"/>
      <c r="R133" s="61"/>
      <c r="S133" s="80" t="e">
        <f t="shared" si="26"/>
        <v>#DIV/0!</v>
      </c>
      <c r="T133" s="61"/>
      <c r="U133" s="61"/>
      <c r="V133" s="61"/>
      <c r="W133" s="80" t="e">
        <f t="shared" si="14"/>
        <v>#DIV/0!</v>
      </c>
      <c r="X133" s="90">
        <f>X132-X131</f>
        <v>0.46153846153846168</v>
      </c>
      <c r="Y133" s="90">
        <f>Y132-Y131</f>
        <v>16.92307692307692</v>
      </c>
    </row>
    <row r="134" spans="1:25">
      <c r="A134" s="54">
        <v>6</v>
      </c>
      <c r="B134" s="94" t="s">
        <v>54</v>
      </c>
      <c r="C134" s="69" t="s">
        <v>88</v>
      </c>
      <c r="D134" s="69">
        <v>7</v>
      </c>
      <c r="E134" s="69">
        <v>25</v>
      </c>
      <c r="F134" s="107">
        <f t="shared" si="19"/>
        <v>25</v>
      </c>
      <c r="G134" s="70" t="s">
        <v>34</v>
      </c>
      <c r="H134" s="44"/>
      <c r="I134" s="44">
        <v>3</v>
      </c>
      <c r="J134" s="44"/>
      <c r="K134" s="80">
        <f t="shared" si="24"/>
        <v>12</v>
      </c>
      <c r="L134" s="44">
        <v>1</v>
      </c>
      <c r="M134" s="44">
        <v>1</v>
      </c>
      <c r="N134" s="44">
        <v>3</v>
      </c>
      <c r="O134" s="80">
        <f t="shared" si="25"/>
        <v>20</v>
      </c>
      <c r="P134" s="44">
        <v>3</v>
      </c>
      <c r="Q134" s="44">
        <v>3</v>
      </c>
      <c r="R134" s="44">
        <v>3</v>
      </c>
      <c r="S134" s="80">
        <f t="shared" si="26"/>
        <v>36</v>
      </c>
      <c r="T134" s="44">
        <v>6</v>
      </c>
      <c r="U134" s="44">
        <v>2</v>
      </c>
      <c r="V134" s="44"/>
      <c r="W134" s="80">
        <f t="shared" si="14"/>
        <v>32</v>
      </c>
      <c r="X134" s="59">
        <f t="shared" si="17"/>
        <v>7.48</v>
      </c>
      <c r="Y134" s="60">
        <f t="shared" si="18"/>
        <v>68</v>
      </c>
    </row>
    <row r="135" spans="1:25">
      <c r="A135" s="54"/>
      <c r="B135" s="49" t="s">
        <v>54</v>
      </c>
      <c r="C135" s="65" t="s">
        <v>19</v>
      </c>
      <c r="D135" s="54">
        <v>8</v>
      </c>
      <c r="E135" s="95">
        <v>25</v>
      </c>
      <c r="F135" s="107">
        <f t="shared" si="19"/>
        <v>25</v>
      </c>
      <c r="G135" s="50" t="s">
        <v>34</v>
      </c>
      <c r="H135" s="61"/>
      <c r="I135" s="61">
        <v>3</v>
      </c>
      <c r="J135" s="61">
        <v>1</v>
      </c>
      <c r="K135" s="80">
        <f t="shared" si="24"/>
        <v>16</v>
      </c>
      <c r="L135" s="61">
        <v>2</v>
      </c>
      <c r="M135" s="61"/>
      <c r="N135" s="61">
        <v>4</v>
      </c>
      <c r="O135" s="80">
        <f t="shared" si="25"/>
        <v>24</v>
      </c>
      <c r="P135" s="61">
        <v>2</v>
      </c>
      <c r="Q135" s="61">
        <v>4</v>
      </c>
      <c r="R135" s="61">
        <v>3</v>
      </c>
      <c r="S135" s="80">
        <f t="shared" si="26"/>
        <v>36</v>
      </c>
      <c r="T135" s="61">
        <v>4</v>
      </c>
      <c r="U135" s="61">
        <v>2</v>
      </c>
      <c r="V135" s="61"/>
      <c r="W135" s="80">
        <f t="shared" si="14"/>
        <v>24</v>
      </c>
      <c r="X135" s="59">
        <f t="shared" si="17"/>
        <v>7.04</v>
      </c>
      <c r="Y135" s="60">
        <f t="shared" si="18"/>
        <v>60</v>
      </c>
    </row>
    <row r="136" spans="1:25">
      <c r="A136" s="54"/>
      <c r="B136" s="49" t="s">
        <v>54</v>
      </c>
      <c r="C136" s="65" t="s">
        <v>100</v>
      </c>
      <c r="D136" s="54">
        <v>9</v>
      </c>
      <c r="E136" s="95">
        <v>24</v>
      </c>
      <c r="F136" s="107">
        <f t="shared" si="19"/>
        <v>24</v>
      </c>
      <c r="G136" s="50" t="s">
        <v>34</v>
      </c>
      <c r="H136" s="61"/>
      <c r="I136" s="61">
        <v>3</v>
      </c>
      <c r="J136" s="61"/>
      <c r="K136" s="80">
        <f t="shared" si="24"/>
        <v>12.5</v>
      </c>
      <c r="L136" s="61">
        <v>1</v>
      </c>
      <c r="M136" s="61">
        <v>2</v>
      </c>
      <c r="N136" s="61">
        <v>3</v>
      </c>
      <c r="O136" s="80">
        <f t="shared" si="25"/>
        <v>25</v>
      </c>
      <c r="P136" s="61">
        <v>3</v>
      </c>
      <c r="Q136" s="61">
        <v>4</v>
      </c>
      <c r="R136" s="61">
        <v>6</v>
      </c>
      <c r="S136" s="80">
        <f t="shared" si="26"/>
        <v>54.166666666666664</v>
      </c>
      <c r="T136" s="61">
        <v>2</v>
      </c>
      <c r="U136" s="61"/>
      <c r="V136" s="61"/>
      <c r="W136" s="80">
        <f t="shared" si="14"/>
        <v>8.3333333333333339</v>
      </c>
      <c r="X136" s="59">
        <f t="shared" si="17"/>
        <v>6.875</v>
      </c>
      <c r="Y136" s="60">
        <f t="shared" si="18"/>
        <v>62.5</v>
      </c>
    </row>
    <row r="137" spans="1:25">
      <c r="A137" s="76"/>
      <c r="B137" s="146" t="s">
        <v>54</v>
      </c>
      <c r="C137" s="76" t="s">
        <v>137</v>
      </c>
      <c r="D137" s="76">
        <v>10</v>
      </c>
      <c r="E137" s="152">
        <v>16</v>
      </c>
      <c r="F137" s="107">
        <f t="shared" si="19"/>
        <v>16</v>
      </c>
      <c r="G137" s="77" t="s">
        <v>34</v>
      </c>
      <c r="H137" s="79">
        <v>2</v>
      </c>
      <c r="I137" s="79"/>
      <c r="J137" s="79"/>
      <c r="K137" s="80">
        <f t="shared" si="24"/>
        <v>12.5</v>
      </c>
      <c r="L137" s="79">
        <v>1</v>
      </c>
      <c r="M137" s="79"/>
      <c r="N137" s="79">
        <v>2</v>
      </c>
      <c r="O137" s="80">
        <f t="shared" si="25"/>
        <v>18.75</v>
      </c>
      <c r="P137" s="79">
        <v>2</v>
      </c>
      <c r="Q137" s="79">
        <v>5</v>
      </c>
      <c r="R137" s="79">
        <v>2</v>
      </c>
      <c r="S137" s="80">
        <f t="shared" si="26"/>
        <v>56.25</v>
      </c>
      <c r="T137" s="79">
        <v>2</v>
      </c>
      <c r="U137" s="79"/>
      <c r="V137" s="79"/>
      <c r="W137" s="80">
        <f t="shared" si="14"/>
        <v>12.5</v>
      </c>
      <c r="X137" s="59">
        <f t="shared" si="17"/>
        <v>6.875</v>
      </c>
      <c r="Y137" s="60">
        <f t="shared" si="18"/>
        <v>68.75</v>
      </c>
    </row>
    <row r="138" spans="1:25">
      <c r="A138" s="76"/>
      <c r="B138" s="271" t="s">
        <v>54</v>
      </c>
      <c r="C138" s="268" t="s">
        <v>164</v>
      </c>
      <c r="D138" s="76">
        <v>11</v>
      </c>
      <c r="E138" s="152">
        <v>13</v>
      </c>
      <c r="F138" s="107">
        <f t="shared" si="19"/>
        <v>13</v>
      </c>
      <c r="G138" s="267" t="s">
        <v>123</v>
      </c>
      <c r="H138" s="79"/>
      <c r="I138" s="79"/>
      <c r="J138" s="79">
        <v>1</v>
      </c>
      <c r="K138" s="80">
        <f t="shared" si="24"/>
        <v>7.6923076923076925</v>
      </c>
      <c r="L138" s="79"/>
      <c r="M138" s="79"/>
      <c r="N138" s="79">
        <v>1</v>
      </c>
      <c r="O138" s="80">
        <f t="shared" si="25"/>
        <v>7.6923076923076925</v>
      </c>
      <c r="P138" s="79">
        <v>4</v>
      </c>
      <c r="Q138" s="79">
        <v>3</v>
      </c>
      <c r="R138" s="79">
        <v>3</v>
      </c>
      <c r="S138" s="80">
        <f t="shared" si="26"/>
        <v>76.92307692307692</v>
      </c>
      <c r="T138" s="79">
        <v>1</v>
      </c>
      <c r="U138" s="79"/>
      <c r="V138" s="79"/>
      <c r="W138" s="80">
        <f t="shared" si="14"/>
        <v>7.6923076923076925</v>
      </c>
      <c r="X138" s="59">
        <f t="shared" si="17"/>
        <v>7.5384615384615383</v>
      </c>
      <c r="Y138" s="60">
        <f t="shared" si="18"/>
        <v>84.615384615384613</v>
      </c>
    </row>
    <row r="139" spans="1:25">
      <c r="A139" s="54"/>
      <c r="B139" s="49"/>
      <c r="C139" s="65"/>
      <c r="D139" s="54"/>
      <c r="E139" s="95"/>
      <c r="F139" s="107">
        <f t="shared" si="19"/>
        <v>0</v>
      </c>
      <c r="G139" s="50"/>
      <c r="H139" s="61"/>
      <c r="I139" s="61"/>
      <c r="J139" s="61"/>
      <c r="K139" s="80" t="e">
        <f t="shared" si="24"/>
        <v>#DIV/0!</v>
      </c>
      <c r="L139" s="61"/>
      <c r="M139" s="61"/>
      <c r="N139" s="61"/>
      <c r="O139" s="80" t="e">
        <f t="shared" si="25"/>
        <v>#DIV/0!</v>
      </c>
      <c r="P139" s="61"/>
      <c r="Q139" s="61"/>
      <c r="R139" s="61"/>
      <c r="S139" s="80" t="e">
        <f t="shared" si="26"/>
        <v>#DIV/0!</v>
      </c>
      <c r="T139" s="61"/>
      <c r="U139" s="61"/>
      <c r="V139" s="61"/>
      <c r="W139" s="80" t="e">
        <f t="shared" si="14"/>
        <v>#DIV/0!</v>
      </c>
      <c r="X139" s="90">
        <f>X138-X137</f>
        <v>0.66346153846153832</v>
      </c>
      <c r="Y139" s="90">
        <f>Y138-Y137</f>
        <v>15.865384615384613</v>
      </c>
    </row>
    <row r="140" spans="1:25">
      <c r="A140" s="54">
        <v>7</v>
      </c>
      <c r="B140" s="94" t="s">
        <v>54</v>
      </c>
      <c r="C140" s="69" t="s">
        <v>88</v>
      </c>
      <c r="D140" s="69">
        <v>8</v>
      </c>
      <c r="E140" s="96">
        <v>17</v>
      </c>
      <c r="F140" s="107">
        <f t="shared" si="19"/>
        <v>17</v>
      </c>
      <c r="G140" s="70" t="s">
        <v>34</v>
      </c>
      <c r="H140" s="61"/>
      <c r="I140" s="61"/>
      <c r="J140" s="61">
        <v>1</v>
      </c>
      <c r="K140" s="80">
        <f t="shared" si="24"/>
        <v>5.882352941176471</v>
      </c>
      <c r="L140" s="61"/>
      <c r="M140" s="61"/>
      <c r="N140" s="61">
        <v>3</v>
      </c>
      <c r="O140" s="80">
        <f t="shared" si="25"/>
        <v>17.647058823529413</v>
      </c>
      <c r="P140" s="61">
        <v>2</v>
      </c>
      <c r="Q140" s="61">
        <v>3</v>
      </c>
      <c r="R140" s="61">
        <v>3</v>
      </c>
      <c r="S140" s="80">
        <f t="shared" si="26"/>
        <v>47.058823529411768</v>
      </c>
      <c r="T140" s="61">
        <v>4</v>
      </c>
      <c r="U140" s="61">
        <v>1</v>
      </c>
      <c r="V140" s="61"/>
      <c r="W140" s="80">
        <f t="shared" si="14"/>
        <v>29.411764705882351</v>
      </c>
      <c r="X140" s="59">
        <f t="shared" si="17"/>
        <v>8.0588235294117645</v>
      </c>
      <c r="Y140" s="60">
        <f t="shared" si="18"/>
        <v>76.470588235294116</v>
      </c>
    </row>
    <row r="141" spans="1:25">
      <c r="A141" s="54"/>
      <c r="B141" s="50" t="s">
        <v>54</v>
      </c>
      <c r="C141" s="65" t="s">
        <v>19</v>
      </c>
      <c r="D141" s="54">
        <v>9</v>
      </c>
      <c r="E141" s="54">
        <v>17</v>
      </c>
      <c r="F141" s="107">
        <f t="shared" si="19"/>
        <v>17</v>
      </c>
      <c r="G141" s="50" t="s">
        <v>34</v>
      </c>
      <c r="H141" s="61"/>
      <c r="I141" s="61">
        <v>1</v>
      </c>
      <c r="J141" s="61">
        <v>1</v>
      </c>
      <c r="K141" s="80">
        <f t="shared" si="24"/>
        <v>11.764705882352942</v>
      </c>
      <c r="L141" s="61">
        <v>1</v>
      </c>
      <c r="M141" s="61">
        <v>1</v>
      </c>
      <c r="N141" s="61">
        <v>2</v>
      </c>
      <c r="O141" s="80">
        <f t="shared" si="25"/>
        <v>23.529411764705884</v>
      </c>
      <c r="P141" s="61">
        <v>3</v>
      </c>
      <c r="Q141" s="61">
        <v>4</v>
      </c>
      <c r="R141" s="61">
        <v>3</v>
      </c>
      <c r="S141" s="80">
        <f t="shared" si="26"/>
        <v>58.823529411764703</v>
      </c>
      <c r="T141" s="61">
        <v>1</v>
      </c>
      <c r="U141" s="61"/>
      <c r="V141" s="61"/>
      <c r="W141" s="80">
        <f t="shared" si="14"/>
        <v>5.882352941176471</v>
      </c>
      <c r="X141" s="59">
        <f t="shared" si="17"/>
        <v>6.8235294117647056</v>
      </c>
      <c r="Y141" s="60">
        <f t="shared" si="18"/>
        <v>64.705882352941174</v>
      </c>
    </row>
    <row r="142" spans="1:25">
      <c r="A142" s="54"/>
      <c r="B142" s="50" t="s">
        <v>54</v>
      </c>
      <c r="C142" s="65" t="s">
        <v>100</v>
      </c>
      <c r="D142" s="54">
        <v>10</v>
      </c>
      <c r="E142" s="54">
        <v>9</v>
      </c>
      <c r="F142" s="107">
        <f t="shared" si="19"/>
        <v>9</v>
      </c>
      <c r="G142" s="50" t="s">
        <v>34</v>
      </c>
      <c r="H142" s="61"/>
      <c r="I142" s="61"/>
      <c r="J142" s="61"/>
      <c r="K142" s="80">
        <f t="shared" si="24"/>
        <v>0</v>
      </c>
      <c r="L142" s="61"/>
      <c r="M142" s="61"/>
      <c r="N142" s="61">
        <v>1</v>
      </c>
      <c r="O142" s="80">
        <f t="shared" si="25"/>
        <v>11.111111111111111</v>
      </c>
      <c r="P142" s="61">
        <v>2</v>
      </c>
      <c r="Q142" s="61">
        <v>3</v>
      </c>
      <c r="R142" s="61">
        <v>2</v>
      </c>
      <c r="S142" s="80">
        <f t="shared" si="26"/>
        <v>77.777777777777771</v>
      </c>
      <c r="T142" s="61">
        <v>1</v>
      </c>
      <c r="U142" s="61"/>
      <c r="V142" s="61"/>
      <c r="W142" s="80">
        <f t="shared" ref="W142:W206" si="27">SUM(T142:V142)*100/F142</f>
        <v>11.111111111111111</v>
      </c>
      <c r="X142" s="59">
        <f t="shared" si="17"/>
        <v>8</v>
      </c>
      <c r="Y142" s="60">
        <f t="shared" si="18"/>
        <v>88.888888888888886</v>
      </c>
    </row>
    <row r="143" spans="1:25">
      <c r="A143" s="76"/>
      <c r="B143" s="77" t="s">
        <v>54</v>
      </c>
      <c r="C143" s="76" t="s">
        <v>137</v>
      </c>
      <c r="D143" s="76">
        <v>11</v>
      </c>
      <c r="E143" s="76">
        <v>8</v>
      </c>
      <c r="F143" s="107">
        <f t="shared" si="19"/>
        <v>8</v>
      </c>
      <c r="G143" s="77" t="s">
        <v>34</v>
      </c>
      <c r="H143" s="79"/>
      <c r="I143" s="79"/>
      <c r="J143" s="79"/>
      <c r="K143" s="80">
        <f t="shared" si="24"/>
        <v>0</v>
      </c>
      <c r="L143" s="79"/>
      <c r="M143" s="79">
        <v>2</v>
      </c>
      <c r="N143" s="79">
        <v>1</v>
      </c>
      <c r="O143" s="80">
        <f t="shared" si="25"/>
        <v>37.5</v>
      </c>
      <c r="P143" s="79">
        <v>4</v>
      </c>
      <c r="Q143" s="79"/>
      <c r="R143" s="79">
        <v>1</v>
      </c>
      <c r="S143" s="80">
        <f t="shared" si="26"/>
        <v>62.5</v>
      </c>
      <c r="T143" s="79"/>
      <c r="U143" s="79"/>
      <c r="V143" s="79"/>
      <c r="W143" s="80">
        <f t="shared" si="27"/>
        <v>0</v>
      </c>
      <c r="X143" s="59">
        <f t="shared" si="17"/>
        <v>6.625</v>
      </c>
      <c r="Y143" s="82">
        <f t="shared" ref="Y143" si="28">S143+W143</f>
        <v>62.5</v>
      </c>
    </row>
    <row r="144" spans="1:25">
      <c r="A144" s="54"/>
      <c r="B144" s="50"/>
      <c r="C144" s="65"/>
      <c r="D144" s="54"/>
      <c r="E144" s="54"/>
      <c r="F144" s="107">
        <f t="shared" si="19"/>
        <v>0</v>
      </c>
      <c r="G144" s="50"/>
      <c r="H144" s="61"/>
      <c r="I144" s="61"/>
      <c r="J144" s="61"/>
      <c r="K144" s="80" t="e">
        <f t="shared" si="24"/>
        <v>#DIV/0!</v>
      </c>
      <c r="L144" s="61"/>
      <c r="M144" s="61"/>
      <c r="N144" s="61"/>
      <c r="O144" s="80" t="e">
        <f t="shared" si="25"/>
        <v>#DIV/0!</v>
      </c>
      <c r="P144" s="61"/>
      <c r="Q144" s="61"/>
      <c r="R144" s="61"/>
      <c r="S144" s="80" t="e">
        <f t="shared" si="26"/>
        <v>#DIV/0!</v>
      </c>
      <c r="T144" s="61"/>
      <c r="U144" s="61"/>
      <c r="V144" s="61"/>
      <c r="W144" s="80" t="e">
        <f t="shared" si="27"/>
        <v>#DIV/0!</v>
      </c>
      <c r="X144" s="90">
        <f>X143-X142</f>
        <v>-1.375</v>
      </c>
      <c r="Y144" s="90">
        <f>Y143-Y142</f>
        <v>-26.388888888888886</v>
      </c>
    </row>
    <row r="145" spans="1:25">
      <c r="A145" s="54">
        <v>8</v>
      </c>
      <c r="B145" s="70" t="s">
        <v>61</v>
      </c>
      <c r="C145" s="69" t="s">
        <v>88</v>
      </c>
      <c r="D145" s="69">
        <v>9</v>
      </c>
      <c r="E145" s="69">
        <v>8</v>
      </c>
      <c r="F145" s="107">
        <f t="shared" si="19"/>
        <v>8</v>
      </c>
      <c r="G145" s="70" t="s">
        <v>34</v>
      </c>
      <c r="H145" s="61"/>
      <c r="I145" s="61"/>
      <c r="J145" s="61"/>
      <c r="K145" s="80">
        <f t="shared" si="24"/>
        <v>0</v>
      </c>
      <c r="L145" s="61">
        <v>1</v>
      </c>
      <c r="M145" s="61"/>
      <c r="N145" s="61"/>
      <c r="O145" s="80">
        <f t="shared" si="25"/>
        <v>12.5</v>
      </c>
      <c r="P145" s="61">
        <v>2</v>
      </c>
      <c r="Q145" s="61">
        <v>1</v>
      </c>
      <c r="R145" s="61">
        <v>2</v>
      </c>
      <c r="S145" s="80">
        <f t="shared" si="26"/>
        <v>62.5</v>
      </c>
      <c r="T145" s="61">
        <v>2</v>
      </c>
      <c r="U145" s="61"/>
      <c r="V145" s="61"/>
      <c r="W145" s="80">
        <f t="shared" si="27"/>
        <v>25</v>
      </c>
      <c r="X145" s="59">
        <f t="shared" si="17"/>
        <v>8</v>
      </c>
      <c r="Y145" s="60">
        <f t="shared" si="18"/>
        <v>87.5</v>
      </c>
    </row>
    <row r="146" spans="1:25">
      <c r="A146" s="54"/>
      <c r="B146" s="50" t="s">
        <v>61</v>
      </c>
      <c r="C146" s="65" t="s">
        <v>19</v>
      </c>
      <c r="D146" s="54">
        <v>10</v>
      </c>
      <c r="E146" s="54">
        <v>8</v>
      </c>
      <c r="F146" s="107">
        <f t="shared" si="19"/>
        <v>8</v>
      </c>
      <c r="G146" s="50" t="s">
        <v>34</v>
      </c>
      <c r="H146" s="61"/>
      <c r="I146" s="61"/>
      <c r="J146" s="61"/>
      <c r="K146" s="80">
        <f t="shared" si="24"/>
        <v>0</v>
      </c>
      <c r="L146" s="61">
        <v>1</v>
      </c>
      <c r="M146" s="61"/>
      <c r="N146" s="61">
        <v>2</v>
      </c>
      <c r="O146" s="80">
        <f t="shared" si="25"/>
        <v>37.5</v>
      </c>
      <c r="P146" s="61">
        <v>1</v>
      </c>
      <c r="Q146" s="61"/>
      <c r="R146" s="61">
        <v>1</v>
      </c>
      <c r="S146" s="80">
        <f t="shared" si="26"/>
        <v>25</v>
      </c>
      <c r="T146" s="61">
        <v>3</v>
      </c>
      <c r="U146" s="61"/>
      <c r="V146" s="61"/>
      <c r="W146" s="80">
        <f t="shared" si="27"/>
        <v>37.5</v>
      </c>
      <c r="X146" s="59">
        <f t="shared" si="17"/>
        <v>7.75</v>
      </c>
      <c r="Y146" s="60">
        <f t="shared" si="18"/>
        <v>62.5</v>
      </c>
    </row>
    <row r="147" spans="1:25">
      <c r="A147" s="54"/>
      <c r="B147" s="50" t="s">
        <v>61</v>
      </c>
      <c r="C147" s="65" t="s">
        <v>100</v>
      </c>
      <c r="D147" s="54">
        <v>11</v>
      </c>
      <c r="E147" s="54">
        <v>7</v>
      </c>
      <c r="F147" s="107">
        <f t="shared" si="19"/>
        <v>7</v>
      </c>
      <c r="G147" s="50" t="s">
        <v>34</v>
      </c>
      <c r="H147" s="61"/>
      <c r="I147" s="61"/>
      <c r="J147" s="61"/>
      <c r="K147" s="80">
        <f t="shared" si="24"/>
        <v>0</v>
      </c>
      <c r="L147" s="61">
        <v>1</v>
      </c>
      <c r="M147" s="61"/>
      <c r="N147" s="61"/>
      <c r="O147" s="80">
        <f t="shared" si="25"/>
        <v>14.285714285714286</v>
      </c>
      <c r="P147" s="61">
        <v>2</v>
      </c>
      <c r="Q147" s="61">
        <v>1</v>
      </c>
      <c r="R147" s="61"/>
      <c r="S147" s="80">
        <f t="shared" si="26"/>
        <v>42.857142857142854</v>
      </c>
      <c r="T147" s="61">
        <v>3</v>
      </c>
      <c r="U147" s="61"/>
      <c r="V147" s="61"/>
      <c r="W147" s="80">
        <f t="shared" si="27"/>
        <v>42.857142857142854</v>
      </c>
      <c r="X147" s="59">
        <f t="shared" si="17"/>
        <v>8</v>
      </c>
      <c r="Y147" s="60">
        <f t="shared" si="18"/>
        <v>85.714285714285708</v>
      </c>
    </row>
    <row r="148" spans="1:25">
      <c r="A148" s="54"/>
      <c r="B148" s="50"/>
      <c r="C148" s="65"/>
      <c r="D148" s="54"/>
      <c r="E148" s="54"/>
      <c r="F148" s="107">
        <f t="shared" si="19"/>
        <v>0</v>
      </c>
      <c r="G148" s="50"/>
      <c r="H148" s="61"/>
      <c r="I148" s="61"/>
      <c r="J148" s="61"/>
      <c r="K148" s="80" t="e">
        <f t="shared" si="24"/>
        <v>#DIV/0!</v>
      </c>
      <c r="L148" s="61"/>
      <c r="M148" s="61"/>
      <c r="N148" s="61"/>
      <c r="O148" s="80" t="e">
        <f t="shared" si="25"/>
        <v>#DIV/0!</v>
      </c>
      <c r="P148" s="61"/>
      <c r="Q148" s="61"/>
      <c r="R148" s="61"/>
      <c r="S148" s="80" t="e">
        <f t="shared" si="26"/>
        <v>#DIV/0!</v>
      </c>
      <c r="T148" s="61"/>
      <c r="U148" s="61"/>
      <c r="V148" s="61"/>
      <c r="W148" s="80" t="e">
        <f t="shared" si="27"/>
        <v>#DIV/0!</v>
      </c>
      <c r="X148" s="90">
        <f>X147-X146</f>
        <v>0.25</v>
      </c>
      <c r="Y148" s="90">
        <f>Y147-Y146</f>
        <v>23.214285714285708</v>
      </c>
    </row>
    <row r="149" spans="1:25">
      <c r="A149" s="54">
        <v>9</v>
      </c>
      <c r="B149" s="70" t="s">
        <v>74</v>
      </c>
      <c r="C149" s="69" t="s">
        <v>88</v>
      </c>
      <c r="D149" s="69">
        <v>10</v>
      </c>
      <c r="E149" s="69">
        <v>12</v>
      </c>
      <c r="F149" s="107">
        <f t="shared" si="19"/>
        <v>12</v>
      </c>
      <c r="G149" s="70" t="s">
        <v>34</v>
      </c>
      <c r="H149" s="61"/>
      <c r="I149" s="61"/>
      <c r="J149" s="61"/>
      <c r="K149" s="80">
        <f t="shared" si="24"/>
        <v>0</v>
      </c>
      <c r="L149" s="61"/>
      <c r="M149" s="61"/>
      <c r="N149" s="61">
        <v>2</v>
      </c>
      <c r="O149" s="80">
        <f t="shared" si="25"/>
        <v>16.666666666666668</v>
      </c>
      <c r="P149" s="61">
        <v>2</v>
      </c>
      <c r="Q149" s="61"/>
      <c r="R149" s="61">
        <v>5</v>
      </c>
      <c r="S149" s="80">
        <f t="shared" si="26"/>
        <v>58.333333333333336</v>
      </c>
      <c r="T149" s="61">
        <v>2</v>
      </c>
      <c r="U149" s="61">
        <v>1</v>
      </c>
      <c r="V149" s="61"/>
      <c r="W149" s="80">
        <f t="shared" si="27"/>
        <v>25</v>
      </c>
      <c r="X149" s="59">
        <f t="shared" si="17"/>
        <v>8.5</v>
      </c>
      <c r="Y149" s="60">
        <f t="shared" si="18"/>
        <v>83.333333333333343</v>
      </c>
    </row>
    <row r="150" spans="1:25">
      <c r="A150" s="54"/>
      <c r="B150" s="50" t="s">
        <v>74</v>
      </c>
      <c r="C150" s="65" t="s">
        <v>19</v>
      </c>
      <c r="D150" s="54">
        <v>11</v>
      </c>
      <c r="E150" s="54">
        <v>12</v>
      </c>
      <c r="F150" s="107">
        <f t="shared" si="19"/>
        <v>12</v>
      </c>
      <c r="G150" s="50" t="s">
        <v>34</v>
      </c>
      <c r="H150" s="61"/>
      <c r="I150" s="61"/>
      <c r="J150" s="61"/>
      <c r="K150" s="80">
        <f t="shared" si="24"/>
        <v>0</v>
      </c>
      <c r="L150" s="61"/>
      <c r="M150" s="61">
        <v>3</v>
      </c>
      <c r="N150" s="61"/>
      <c r="O150" s="80">
        <f t="shared" si="25"/>
        <v>25</v>
      </c>
      <c r="P150" s="61">
        <v>1</v>
      </c>
      <c r="Q150" s="61">
        <v>3</v>
      </c>
      <c r="R150" s="61">
        <v>4</v>
      </c>
      <c r="S150" s="80">
        <f t="shared" si="26"/>
        <v>66.666666666666671</v>
      </c>
      <c r="T150" s="61"/>
      <c r="U150" s="61">
        <v>1</v>
      </c>
      <c r="V150" s="61"/>
      <c r="W150" s="80">
        <f t="shared" si="27"/>
        <v>8.3333333333333339</v>
      </c>
      <c r="X150" s="59">
        <f t="shared" si="17"/>
        <v>7.75</v>
      </c>
      <c r="Y150" s="60">
        <f t="shared" si="18"/>
        <v>75</v>
      </c>
    </row>
    <row r="151" spans="1:25">
      <c r="A151" s="54"/>
      <c r="B151" s="50"/>
      <c r="C151" s="65"/>
      <c r="D151" s="54"/>
      <c r="E151" s="54"/>
      <c r="F151" s="107">
        <f t="shared" si="19"/>
        <v>0</v>
      </c>
      <c r="G151" s="50"/>
      <c r="H151" s="61"/>
      <c r="I151" s="61"/>
      <c r="J151" s="61"/>
      <c r="K151" s="80" t="e">
        <f t="shared" si="24"/>
        <v>#DIV/0!</v>
      </c>
      <c r="L151" s="61"/>
      <c r="M151" s="61"/>
      <c r="N151" s="61"/>
      <c r="O151" s="80" t="e">
        <f t="shared" si="25"/>
        <v>#DIV/0!</v>
      </c>
      <c r="P151" s="61"/>
      <c r="Q151" s="61"/>
      <c r="R151" s="61"/>
      <c r="S151" s="80" t="e">
        <f t="shared" si="26"/>
        <v>#DIV/0!</v>
      </c>
      <c r="T151" s="61"/>
      <c r="U151" s="61"/>
      <c r="V151" s="61"/>
      <c r="W151" s="80" t="e">
        <f t="shared" si="27"/>
        <v>#DIV/0!</v>
      </c>
      <c r="X151" s="90">
        <f>X150-X149</f>
        <v>-0.75</v>
      </c>
      <c r="Y151" s="90">
        <f>Y150-Y149</f>
        <v>-8.3333333333333428</v>
      </c>
    </row>
    <row r="152" spans="1:25">
      <c r="A152" s="54">
        <v>10</v>
      </c>
      <c r="B152" s="94" t="s">
        <v>54</v>
      </c>
      <c r="C152" s="69" t="s">
        <v>88</v>
      </c>
      <c r="D152" s="91">
        <v>11</v>
      </c>
      <c r="E152" s="91">
        <v>7</v>
      </c>
      <c r="F152" s="107">
        <f t="shared" si="19"/>
        <v>7</v>
      </c>
      <c r="G152" s="70" t="s">
        <v>34</v>
      </c>
      <c r="H152" s="61"/>
      <c r="I152" s="61"/>
      <c r="J152" s="61"/>
      <c r="K152" s="80">
        <f t="shared" si="24"/>
        <v>0</v>
      </c>
      <c r="L152" s="61"/>
      <c r="M152" s="61"/>
      <c r="N152" s="61"/>
      <c r="O152" s="80">
        <f t="shared" si="25"/>
        <v>0</v>
      </c>
      <c r="P152" s="61">
        <v>1</v>
      </c>
      <c r="Q152" s="61"/>
      <c r="R152" s="61">
        <v>1</v>
      </c>
      <c r="S152" s="80">
        <f t="shared" si="26"/>
        <v>28.571428571428573</v>
      </c>
      <c r="T152" s="61">
        <v>5</v>
      </c>
      <c r="U152" s="61"/>
      <c r="V152" s="61"/>
      <c r="W152" s="80">
        <f t="shared" si="27"/>
        <v>71.428571428571431</v>
      </c>
      <c r="X152" s="59">
        <f t="shared" si="17"/>
        <v>9.4285714285714288</v>
      </c>
      <c r="Y152" s="60">
        <f t="shared" si="18"/>
        <v>100</v>
      </c>
    </row>
    <row r="153" spans="1:25">
      <c r="A153" s="54"/>
      <c r="B153" s="50"/>
      <c r="C153" s="65"/>
      <c r="D153" s="54"/>
      <c r="E153" s="54"/>
      <c r="F153" s="107">
        <f t="shared" si="19"/>
        <v>0</v>
      </c>
      <c r="G153" s="50"/>
      <c r="H153" s="61"/>
      <c r="I153" s="61"/>
      <c r="J153" s="61"/>
      <c r="K153" s="80" t="e">
        <f t="shared" si="24"/>
        <v>#DIV/0!</v>
      </c>
      <c r="L153" s="61"/>
      <c r="M153" s="61"/>
      <c r="N153" s="61"/>
      <c r="O153" s="80" t="e">
        <f t="shared" si="25"/>
        <v>#DIV/0!</v>
      </c>
      <c r="P153" s="61"/>
      <c r="Q153" s="61"/>
      <c r="R153" s="61"/>
      <c r="S153" s="80" t="e">
        <f t="shared" si="26"/>
        <v>#DIV/0!</v>
      </c>
      <c r="T153" s="61"/>
      <c r="U153" s="61"/>
      <c r="V153" s="61"/>
      <c r="W153" s="80" t="e">
        <f t="shared" si="27"/>
        <v>#DIV/0!</v>
      </c>
      <c r="X153" s="110"/>
      <c r="Y153" s="67"/>
    </row>
    <row r="154" spans="1:25">
      <c r="A154" s="54"/>
      <c r="B154" s="50"/>
      <c r="C154" s="69" t="s">
        <v>88</v>
      </c>
      <c r="D154" s="54"/>
      <c r="E154" s="54"/>
      <c r="F154" s="107">
        <f t="shared" ref="F154:F161" si="29">H154+I154+J154+L154+M154+N154+P154+Q154+R154+T154+U154+V154</f>
        <v>0</v>
      </c>
      <c r="G154" s="70" t="s">
        <v>34</v>
      </c>
      <c r="H154" s="61"/>
      <c r="I154" s="61"/>
      <c r="J154" s="61"/>
      <c r="K154" s="80" t="e">
        <f t="shared" si="24"/>
        <v>#DIV/0!</v>
      </c>
      <c r="L154" s="61"/>
      <c r="M154" s="61"/>
      <c r="N154" s="61"/>
      <c r="O154" s="80" t="e">
        <f t="shared" si="25"/>
        <v>#DIV/0!</v>
      </c>
      <c r="P154" s="61"/>
      <c r="Q154" s="61"/>
      <c r="R154" s="61"/>
      <c r="S154" s="80" t="e">
        <f t="shared" si="26"/>
        <v>#DIV/0!</v>
      </c>
      <c r="T154" s="61"/>
      <c r="U154" s="61"/>
      <c r="V154" s="61"/>
      <c r="W154" s="80" t="e">
        <f t="shared" si="27"/>
        <v>#DIV/0!</v>
      </c>
      <c r="X154" s="111">
        <f>AVERAGE(X152,X149,X145,X140,X134,X128,X122,X116,X110,X104)</f>
        <v>8.323101973899929</v>
      </c>
      <c r="Y154" s="111">
        <f>AVERAGE(Y152,Y149,Y145,Y140,Y134,Y128,Y122,Y116,Y110,Y104)</f>
        <v>83.700634957540331</v>
      </c>
    </row>
    <row r="155" spans="1:25">
      <c r="A155" s="54"/>
      <c r="B155" s="50"/>
      <c r="C155" s="65" t="s">
        <v>19</v>
      </c>
      <c r="D155" s="54"/>
      <c r="E155" s="54"/>
      <c r="F155" s="107">
        <f t="shared" si="29"/>
        <v>0</v>
      </c>
      <c r="G155" s="140" t="s">
        <v>34</v>
      </c>
      <c r="H155" s="61"/>
      <c r="I155" s="61"/>
      <c r="J155" s="61"/>
      <c r="K155" s="80" t="e">
        <f t="shared" si="24"/>
        <v>#DIV/0!</v>
      </c>
      <c r="L155" s="61"/>
      <c r="M155" s="61"/>
      <c r="N155" s="61"/>
      <c r="O155" s="80" t="e">
        <f t="shared" si="25"/>
        <v>#DIV/0!</v>
      </c>
      <c r="P155" s="61"/>
      <c r="Q155" s="61"/>
      <c r="R155" s="61"/>
      <c r="S155" s="80" t="e">
        <f t="shared" si="26"/>
        <v>#DIV/0!</v>
      </c>
      <c r="T155" s="61"/>
      <c r="U155" s="61"/>
      <c r="V155" s="61"/>
      <c r="W155" s="80" t="e">
        <f t="shared" si="27"/>
        <v>#DIV/0!</v>
      </c>
      <c r="X155" s="110">
        <f>AVERAGE(X150,X146,X141,X135,X129,X123,X117,X111,X105,X99)</f>
        <v>7.6855486729808975</v>
      </c>
      <c r="Y155" s="110">
        <f>AVERAGE(Y150,Y146,Y141,Y135,Y129,Y123,Y117,Y111,Y105,Y99)</f>
        <v>71.355163804652292</v>
      </c>
    </row>
    <row r="156" spans="1:25">
      <c r="A156" s="99"/>
      <c r="B156" s="100"/>
      <c r="C156" s="99" t="s">
        <v>100</v>
      </c>
      <c r="D156" s="99"/>
      <c r="E156" s="99"/>
      <c r="F156" s="107">
        <f t="shared" si="29"/>
        <v>0</v>
      </c>
      <c r="G156" s="100" t="s">
        <v>34</v>
      </c>
      <c r="H156" s="102"/>
      <c r="I156" s="102"/>
      <c r="J156" s="102"/>
      <c r="K156" s="80" t="e">
        <f t="shared" si="24"/>
        <v>#DIV/0!</v>
      </c>
      <c r="L156" s="102"/>
      <c r="M156" s="102"/>
      <c r="N156" s="102"/>
      <c r="O156" s="80" t="e">
        <f t="shared" si="25"/>
        <v>#DIV/0!</v>
      </c>
      <c r="P156" s="102"/>
      <c r="Q156" s="102"/>
      <c r="R156" s="102"/>
      <c r="S156" s="80" t="e">
        <f t="shared" si="26"/>
        <v>#DIV/0!</v>
      </c>
      <c r="T156" s="102"/>
      <c r="U156" s="102"/>
      <c r="V156" s="102"/>
      <c r="W156" s="80" t="e">
        <f t="shared" si="27"/>
        <v>#DIV/0!</v>
      </c>
      <c r="X156" s="112">
        <f>AVERAGE(X91,X95,X100,X106,X112,X118,X124,X130,X136,X142,X147)</f>
        <v>7.8223923774435287</v>
      </c>
      <c r="Y156" s="112">
        <f>AVERAGE(Y91,Y95,Y100,Y106,Y112,Y118,Y124,Y130,Y136,Y142,Y147)</f>
        <v>76.383317591757489</v>
      </c>
    </row>
    <row r="157" spans="1:25">
      <c r="A157" s="76"/>
      <c r="B157" s="77"/>
      <c r="C157" s="76" t="s">
        <v>137</v>
      </c>
      <c r="D157" s="76"/>
      <c r="E157" s="76"/>
      <c r="F157" s="107">
        <f t="shared" si="29"/>
        <v>0</v>
      </c>
      <c r="G157" s="100" t="s">
        <v>34</v>
      </c>
      <c r="H157" s="79"/>
      <c r="I157" s="79"/>
      <c r="J157" s="79"/>
      <c r="K157" s="80" t="e">
        <f t="shared" si="24"/>
        <v>#DIV/0!</v>
      </c>
      <c r="L157" s="79"/>
      <c r="M157" s="79"/>
      <c r="N157" s="79"/>
      <c r="O157" s="80" t="e">
        <f t="shared" si="25"/>
        <v>#DIV/0!</v>
      </c>
      <c r="P157" s="79"/>
      <c r="Q157" s="79"/>
      <c r="R157" s="79"/>
      <c r="S157" s="80" t="e">
        <f t="shared" si="26"/>
        <v>#DIV/0!</v>
      </c>
      <c r="T157" s="79"/>
      <c r="U157" s="79"/>
      <c r="V157" s="79"/>
      <c r="W157" s="80" t="e">
        <f t="shared" si="27"/>
        <v>#DIV/0!</v>
      </c>
      <c r="X157" s="153">
        <f>AVERAGE(X88,X92,X96,X101,X107,X113,X119,X125,X131,X137,X143)</f>
        <v>7.6052774768397819</v>
      </c>
      <c r="Y157" s="153">
        <f>AVERAGE(Y88,Y92,Y96,Y101,Y107,Y113,Y119,Y125,Y131,Y137,Y143)</f>
        <v>71.766685398368367</v>
      </c>
    </row>
    <row r="158" spans="1:25">
      <c r="A158" s="76"/>
      <c r="B158" s="77"/>
      <c r="C158" s="426" t="s">
        <v>164</v>
      </c>
      <c r="D158" s="76"/>
      <c r="E158" s="76"/>
      <c r="F158" s="107"/>
      <c r="G158" s="77" t="s">
        <v>34</v>
      </c>
      <c r="H158" s="79"/>
      <c r="I158" s="79"/>
      <c r="J158" s="79"/>
      <c r="K158" s="80"/>
      <c r="L158" s="79"/>
      <c r="M158" s="79"/>
      <c r="N158" s="79"/>
      <c r="O158" s="80"/>
      <c r="P158" s="79"/>
      <c r="Q158" s="79"/>
      <c r="R158" s="79"/>
      <c r="S158" s="80"/>
      <c r="T158" s="79"/>
      <c r="U158" s="79"/>
      <c r="V158" s="79"/>
      <c r="W158" s="80"/>
      <c r="X158" s="153">
        <f>AVERAGE(X89,X93,X97,X102,X108,X114,X120,X126,X132,X138,X144)</f>
        <v>6.8651767949822871</v>
      </c>
      <c r="Y158" s="153">
        <f>AVERAGE(Y89,Y93,Y97,Y102,Y108,Y114,Y120,Y126,Y132,Y138,Y144)</f>
        <v>63.580225393726543</v>
      </c>
    </row>
    <row r="159" spans="1:25">
      <c r="A159" s="54"/>
      <c r="B159" s="50"/>
      <c r="C159" s="65"/>
      <c r="D159" s="58"/>
      <c r="E159" s="58"/>
      <c r="F159" s="107">
        <f t="shared" si="29"/>
        <v>0</v>
      </c>
      <c r="G159" s="51"/>
      <c r="H159" s="61"/>
      <c r="I159" s="61"/>
      <c r="J159" s="61"/>
      <c r="K159" s="80" t="e">
        <f t="shared" si="24"/>
        <v>#DIV/0!</v>
      </c>
      <c r="L159" s="61"/>
      <c r="M159" s="61"/>
      <c r="N159" s="61"/>
      <c r="O159" s="80" t="e">
        <f t="shared" si="25"/>
        <v>#DIV/0!</v>
      </c>
      <c r="P159" s="61"/>
      <c r="Q159" s="61"/>
      <c r="R159" s="61"/>
      <c r="S159" s="80" t="e">
        <f t="shared" si="26"/>
        <v>#DIV/0!</v>
      </c>
      <c r="T159" s="61"/>
      <c r="U159" s="61"/>
      <c r="V159" s="61"/>
      <c r="W159" s="80" t="e">
        <f t="shared" si="27"/>
        <v>#DIV/0!</v>
      </c>
      <c r="X159" s="90">
        <f>X158-X157</f>
        <v>-0.74010068185749489</v>
      </c>
      <c r="Y159" s="90">
        <f>Y157-Y156</f>
        <v>-4.6166321933891226</v>
      </c>
    </row>
    <row r="160" spans="1:25">
      <c r="A160" s="54"/>
      <c r="B160" s="50"/>
      <c r="C160" s="65"/>
      <c r="D160" s="248"/>
      <c r="E160" s="248"/>
      <c r="F160" s="107">
        <f t="shared" si="29"/>
        <v>0</v>
      </c>
      <c r="G160" s="51"/>
      <c r="H160" s="61"/>
      <c r="I160" s="61"/>
      <c r="J160" s="61"/>
      <c r="K160" s="80" t="e">
        <f t="shared" si="24"/>
        <v>#DIV/0!</v>
      </c>
      <c r="L160" s="61"/>
      <c r="M160" s="61"/>
      <c r="N160" s="61"/>
      <c r="O160" s="80" t="e">
        <f t="shared" si="25"/>
        <v>#DIV/0!</v>
      </c>
      <c r="P160" s="61"/>
      <c r="Q160" s="61"/>
      <c r="R160" s="61"/>
      <c r="S160" s="80" t="e">
        <f t="shared" si="26"/>
        <v>#DIV/0!</v>
      </c>
      <c r="T160" s="61"/>
      <c r="U160" s="61"/>
      <c r="V160" s="61"/>
      <c r="W160" s="80" t="e">
        <f t="shared" si="27"/>
        <v>#DIV/0!</v>
      </c>
      <c r="X160" s="90"/>
      <c r="Y160" s="277"/>
    </row>
    <row r="161" spans="1:25">
      <c r="A161" s="54"/>
      <c r="B161" s="265" t="s">
        <v>169</v>
      </c>
      <c r="C161" s="266" t="s">
        <v>164</v>
      </c>
      <c r="D161" s="248">
        <v>5</v>
      </c>
      <c r="E161" s="248">
        <v>20</v>
      </c>
      <c r="F161" s="107">
        <f t="shared" si="29"/>
        <v>20</v>
      </c>
      <c r="G161" s="264" t="s">
        <v>35</v>
      </c>
      <c r="H161" s="61"/>
      <c r="I161" s="61"/>
      <c r="J161" s="61">
        <v>1</v>
      </c>
      <c r="K161" s="80">
        <f t="shared" si="24"/>
        <v>5</v>
      </c>
      <c r="L161" s="61"/>
      <c r="M161" s="61"/>
      <c r="N161" s="61">
        <v>1</v>
      </c>
      <c r="O161" s="80">
        <f t="shared" si="25"/>
        <v>5</v>
      </c>
      <c r="P161" s="61">
        <v>3</v>
      </c>
      <c r="Q161" s="61">
        <v>2</v>
      </c>
      <c r="R161" s="61">
        <v>4</v>
      </c>
      <c r="S161" s="80">
        <f t="shared" si="26"/>
        <v>45</v>
      </c>
      <c r="T161" s="61">
        <v>8</v>
      </c>
      <c r="U161" s="61">
        <v>1</v>
      </c>
      <c r="V161" s="61"/>
      <c r="W161" s="80">
        <f t="shared" si="27"/>
        <v>45</v>
      </c>
      <c r="X161" s="90"/>
      <c r="Y161" s="277"/>
    </row>
    <row r="162" spans="1:25">
      <c r="A162" s="54"/>
      <c r="B162" s="265"/>
      <c r="C162" s="266"/>
      <c r="D162" s="248"/>
      <c r="E162" s="248"/>
      <c r="F162" s="107"/>
      <c r="G162" s="264"/>
      <c r="H162" s="61"/>
      <c r="I162" s="61"/>
      <c r="J162" s="61"/>
      <c r="K162" s="80" t="e">
        <f t="shared" si="24"/>
        <v>#DIV/0!</v>
      </c>
      <c r="L162" s="61"/>
      <c r="M162" s="61"/>
      <c r="N162" s="61"/>
      <c r="O162" s="80" t="e">
        <f t="shared" si="25"/>
        <v>#DIV/0!</v>
      </c>
      <c r="P162" s="61"/>
      <c r="Q162" s="61"/>
      <c r="R162" s="61"/>
      <c r="S162" s="80" t="e">
        <f t="shared" si="26"/>
        <v>#DIV/0!</v>
      </c>
      <c r="T162" s="61"/>
      <c r="U162" s="61"/>
      <c r="V162" s="61"/>
      <c r="W162" s="80" t="e">
        <f t="shared" si="27"/>
        <v>#DIV/0!</v>
      </c>
      <c r="X162" s="90"/>
      <c r="Y162" s="277"/>
    </row>
    <row r="163" spans="1:25">
      <c r="A163" s="76"/>
      <c r="B163" s="77" t="s">
        <v>56</v>
      </c>
      <c r="C163" s="76" t="s">
        <v>137</v>
      </c>
      <c r="D163" s="76">
        <v>5</v>
      </c>
      <c r="E163" s="76">
        <v>19</v>
      </c>
      <c r="F163" s="107">
        <f t="shared" ref="F163:F205" si="30">H163+I163+J163+L163+M163+N163+P163+Q163+R163+T163+U163+V163</f>
        <v>19</v>
      </c>
      <c r="G163" s="77" t="s">
        <v>124</v>
      </c>
      <c r="H163" s="79"/>
      <c r="I163" s="79"/>
      <c r="J163" s="79"/>
      <c r="K163" s="80">
        <f t="shared" si="24"/>
        <v>0</v>
      </c>
      <c r="L163" s="79">
        <v>4</v>
      </c>
      <c r="M163" s="79">
        <v>1</v>
      </c>
      <c r="N163" s="79">
        <v>1</v>
      </c>
      <c r="O163" s="80">
        <f t="shared" si="25"/>
        <v>31.578947368421051</v>
      </c>
      <c r="P163" s="79">
        <v>2</v>
      </c>
      <c r="Q163" s="79">
        <v>5</v>
      </c>
      <c r="R163" s="79">
        <v>4</v>
      </c>
      <c r="S163" s="80">
        <f t="shared" si="26"/>
        <v>57.89473684210526</v>
      </c>
      <c r="T163" s="79">
        <v>2</v>
      </c>
      <c r="U163" s="79"/>
      <c r="V163" s="79"/>
      <c r="W163" s="80">
        <f t="shared" si="27"/>
        <v>10.526315789473685</v>
      </c>
      <c r="X163" s="153">
        <f t="shared" ref="X163:X168" si="31">((H163*1)+(I163*2)+(J163*3)+(L163*4)+(M163*5)+(N163*6)+(P163*7)+(Q163*8)+(R163*9)+(T163*10)+(U163*11)+(V163*12))/F163</f>
        <v>7.2105263157894735</v>
      </c>
      <c r="Y163" s="82">
        <f t="shared" ref="Y163:Y168" si="32">S163+W163</f>
        <v>68.421052631578945</v>
      </c>
    </row>
    <row r="164" spans="1:25">
      <c r="A164" s="76"/>
      <c r="B164" s="267" t="s">
        <v>54</v>
      </c>
      <c r="C164" s="268" t="s">
        <v>164</v>
      </c>
      <c r="D164" s="76">
        <v>6</v>
      </c>
      <c r="E164" s="76">
        <v>19</v>
      </c>
      <c r="F164" s="107">
        <f t="shared" si="30"/>
        <v>19</v>
      </c>
      <c r="G164" s="267" t="s">
        <v>124</v>
      </c>
      <c r="H164" s="79"/>
      <c r="I164" s="79">
        <v>1</v>
      </c>
      <c r="J164" s="79">
        <v>1</v>
      </c>
      <c r="K164" s="80">
        <f t="shared" si="24"/>
        <v>10.526315789473685</v>
      </c>
      <c r="L164" s="79">
        <v>1</v>
      </c>
      <c r="M164" s="79"/>
      <c r="N164" s="79">
        <v>2</v>
      </c>
      <c r="O164" s="80">
        <f t="shared" si="25"/>
        <v>15.789473684210526</v>
      </c>
      <c r="P164" s="79">
        <v>2</v>
      </c>
      <c r="Q164" s="79">
        <v>3</v>
      </c>
      <c r="R164" s="79">
        <v>3</v>
      </c>
      <c r="S164" s="80">
        <f t="shared" si="26"/>
        <v>42.10526315789474</v>
      </c>
      <c r="T164" s="79">
        <v>6</v>
      </c>
      <c r="U164" s="79"/>
      <c r="V164" s="79"/>
      <c r="W164" s="80">
        <f t="shared" si="27"/>
        <v>31.578947368421051</v>
      </c>
      <c r="X164" s="153">
        <f t="shared" si="31"/>
        <v>7.6842105263157894</v>
      </c>
      <c r="Y164" s="82">
        <f t="shared" si="32"/>
        <v>73.684210526315795</v>
      </c>
    </row>
    <row r="165" spans="1:25">
      <c r="A165" s="54"/>
      <c r="B165" s="50"/>
      <c r="C165" s="65"/>
      <c r="D165" s="58"/>
      <c r="E165" s="58"/>
      <c r="F165" s="107">
        <f t="shared" si="30"/>
        <v>0</v>
      </c>
      <c r="G165" s="51"/>
      <c r="H165" s="61"/>
      <c r="I165" s="61"/>
      <c r="J165" s="61"/>
      <c r="K165" s="80" t="e">
        <f t="shared" si="24"/>
        <v>#DIV/0!</v>
      </c>
      <c r="L165" s="61"/>
      <c r="M165" s="61"/>
      <c r="N165" s="61"/>
      <c r="O165" s="80" t="e">
        <f t="shared" si="25"/>
        <v>#DIV/0!</v>
      </c>
      <c r="P165" s="61"/>
      <c r="Q165" s="61"/>
      <c r="R165" s="61"/>
      <c r="S165" s="80" t="e">
        <f t="shared" si="26"/>
        <v>#DIV/0!</v>
      </c>
      <c r="T165" s="61"/>
      <c r="U165" s="61"/>
      <c r="V165" s="61"/>
      <c r="W165" s="80" t="e">
        <f t="shared" si="27"/>
        <v>#DIV/0!</v>
      </c>
      <c r="X165" s="109">
        <f>X164-X163</f>
        <v>0.47368421052631593</v>
      </c>
      <c r="Y165" s="425">
        <f>Y164-Y163</f>
        <v>5.2631578947368496</v>
      </c>
    </row>
    <row r="166" spans="1:25" s="43" customFormat="1">
      <c r="A166" s="54"/>
      <c r="B166" s="50" t="s">
        <v>56</v>
      </c>
      <c r="C166" s="65" t="s">
        <v>100</v>
      </c>
      <c r="D166" s="58">
        <v>5</v>
      </c>
      <c r="E166" s="58">
        <v>13</v>
      </c>
      <c r="F166" s="107">
        <f t="shared" si="30"/>
        <v>13</v>
      </c>
      <c r="G166" s="51" t="s">
        <v>124</v>
      </c>
      <c r="H166" s="61"/>
      <c r="I166" s="61"/>
      <c r="J166" s="61"/>
      <c r="K166" s="80">
        <f t="shared" si="24"/>
        <v>0</v>
      </c>
      <c r="L166" s="61">
        <v>1</v>
      </c>
      <c r="M166" s="61"/>
      <c r="N166" s="61">
        <v>4</v>
      </c>
      <c r="O166" s="80">
        <f t="shared" si="25"/>
        <v>38.46153846153846</v>
      </c>
      <c r="P166" s="61">
        <v>1</v>
      </c>
      <c r="Q166" s="61">
        <v>3</v>
      </c>
      <c r="R166" s="61">
        <v>2</v>
      </c>
      <c r="S166" s="80">
        <f t="shared" si="26"/>
        <v>46.153846153846153</v>
      </c>
      <c r="T166" s="61">
        <v>2</v>
      </c>
      <c r="U166" s="61"/>
      <c r="V166" s="61"/>
      <c r="W166" s="80">
        <f t="shared" si="27"/>
        <v>15.384615384615385</v>
      </c>
      <c r="X166" s="153">
        <f t="shared" si="31"/>
        <v>7.4615384615384617</v>
      </c>
      <c r="Y166" s="82">
        <f t="shared" si="32"/>
        <v>61.53846153846154</v>
      </c>
    </row>
    <row r="167" spans="1:25">
      <c r="A167" s="76"/>
      <c r="B167" s="77" t="s">
        <v>56</v>
      </c>
      <c r="C167" s="76" t="s">
        <v>137</v>
      </c>
      <c r="D167" s="76">
        <v>6</v>
      </c>
      <c r="E167" s="76">
        <v>14</v>
      </c>
      <c r="F167" s="107">
        <f t="shared" si="30"/>
        <v>14</v>
      </c>
      <c r="G167" s="77" t="s">
        <v>124</v>
      </c>
      <c r="H167" s="79"/>
      <c r="I167" s="79"/>
      <c r="J167" s="79"/>
      <c r="K167" s="80">
        <f t="shared" si="24"/>
        <v>0</v>
      </c>
      <c r="L167" s="79">
        <v>1</v>
      </c>
      <c r="M167" s="79">
        <v>2</v>
      </c>
      <c r="N167" s="79">
        <v>2</v>
      </c>
      <c r="O167" s="80">
        <f t="shared" si="25"/>
        <v>35.714285714285715</v>
      </c>
      <c r="P167" s="79">
        <v>1</v>
      </c>
      <c r="Q167" s="79">
        <v>2</v>
      </c>
      <c r="R167" s="79">
        <v>2</v>
      </c>
      <c r="S167" s="80">
        <f t="shared" si="26"/>
        <v>35.714285714285715</v>
      </c>
      <c r="T167" s="79">
        <v>3</v>
      </c>
      <c r="U167" s="79">
        <v>1</v>
      </c>
      <c r="V167" s="79"/>
      <c r="W167" s="80">
        <f t="shared" si="27"/>
        <v>28.571428571428573</v>
      </c>
      <c r="X167" s="153">
        <f t="shared" si="31"/>
        <v>7.7142857142857144</v>
      </c>
      <c r="Y167" s="82">
        <f t="shared" si="32"/>
        <v>64.285714285714292</v>
      </c>
    </row>
    <row r="168" spans="1:25">
      <c r="A168" s="76"/>
      <c r="B168" s="267" t="s">
        <v>169</v>
      </c>
      <c r="C168" s="268" t="s">
        <v>164</v>
      </c>
      <c r="D168" s="76">
        <v>7</v>
      </c>
      <c r="E168" s="76">
        <v>13</v>
      </c>
      <c r="F168" s="107">
        <f t="shared" si="30"/>
        <v>13</v>
      </c>
      <c r="G168" s="267" t="s">
        <v>124</v>
      </c>
      <c r="H168" s="79">
        <v>1</v>
      </c>
      <c r="I168" s="79"/>
      <c r="J168" s="79"/>
      <c r="K168" s="80">
        <f t="shared" si="24"/>
        <v>7.6923076923076925</v>
      </c>
      <c r="L168" s="79">
        <v>1</v>
      </c>
      <c r="M168" s="79"/>
      <c r="N168" s="79"/>
      <c r="O168" s="80">
        <f t="shared" si="25"/>
        <v>7.6923076923076925</v>
      </c>
      <c r="P168" s="79">
        <v>1</v>
      </c>
      <c r="Q168" s="79">
        <v>1</v>
      </c>
      <c r="R168" s="79">
        <v>3</v>
      </c>
      <c r="S168" s="80">
        <f t="shared" si="26"/>
        <v>38.46153846153846</v>
      </c>
      <c r="T168" s="79">
        <v>5</v>
      </c>
      <c r="U168" s="79">
        <v>1</v>
      </c>
      <c r="V168" s="79"/>
      <c r="W168" s="80">
        <f t="shared" si="27"/>
        <v>46.153846153846153</v>
      </c>
      <c r="X168" s="153">
        <f t="shared" si="31"/>
        <v>8.3076923076923084</v>
      </c>
      <c r="Y168" s="82">
        <f t="shared" si="32"/>
        <v>84.615384615384613</v>
      </c>
    </row>
    <row r="169" spans="1:25">
      <c r="A169" s="54"/>
      <c r="B169" s="50"/>
      <c r="C169" s="65"/>
      <c r="D169" s="58"/>
      <c r="E169" s="58"/>
      <c r="F169" s="107">
        <f t="shared" si="30"/>
        <v>0</v>
      </c>
      <c r="G169" s="51"/>
      <c r="H169" s="61"/>
      <c r="I169" s="61"/>
      <c r="J169" s="61"/>
      <c r="K169" s="80" t="e">
        <f t="shared" si="24"/>
        <v>#DIV/0!</v>
      </c>
      <c r="L169" s="61"/>
      <c r="M169" s="61"/>
      <c r="N169" s="61"/>
      <c r="O169" s="80" t="e">
        <f t="shared" si="25"/>
        <v>#DIV/0!</v>
      </c>
      <c r="P169" s="61"/>
      <c r="Q169" s="61"/>
      <c r="R169" s="61"/>
      <c r="S169" s="80" t="e">
        <f t="shared" si="26"/>
        <v>#DIV/0!</v>
      </c>
      <c r="T169" s="61"/>
      <c r="U169" s="61"/>
      <c r="V169" s="61"/>
      <c r="W169" s="80" t="e">
        <f t="shared" si="27"/>
        <v>#DIV/0!</v>
      </c>
      <c r="X169" s="90">
        <f>X168-X167</f>
        <v>0.59340659340659396</v>
      </c>
      <c r="Y169" s="90">
        <f>Y168-Y167</f>
        <v>20.329670329670321</v>
      </c>
    </row>
    <row r="170" spans="1:25">
      <c r="A170" s="54">
        <v>1</v>
      </c>
      <c r="B170" s="140" t="s">
        <v>56</v>
      </c>
      <c r="C170" s="65" t="s">
        <v>19</v>
      </c>
      <c r="D170" s="54">
        <v>5</v>
      </c>
      <c r="E170" s="54">
        <v>23</v>
      </c>
      <c r="F170" s="107">
        <f t="shared" si="30"/>
        <v>23</v>
      </c>
      <c r="G170" s="50" t="s">
        <v>35</v>
      </c>
      <c r="H170" s="61"/>
      <c r="I170" s="61"/>
      <c r="J170" s="61"/>
      <c r="K170" s="80">
        <f t="shared" si="24"/>
        <v>0</v>
      </c>
      <c r="L170" s="61">
        <v>2</v>
      </c>
      <c r="M170" s="61">
        <v>5</v>
      </c>
      <c r="N170" s="61">
        <v>3</v>
      </c>
      <c r="O170" s="80">
        <f t="shared" si="25"/>
        <v>43.478260869565219</v>
      </c>
      <c r="P170" s="61">
        <v>4</v>
      </c>
      <c r="Q170" s="61">
        <v>2</v>
      </c>
      <c r="R170" s="61">
        <v>1</v>
      </c>
      <c r="S170" s="80">
        <f t="shared" si="26"/>
        <v>30.434782608695652</v>
      </c>
      <c r="T170" s="61">
        <v>6</v>
      </c>
      <c r="U170" s="61"/>
      <c r="V170" s="61"/>
      <c r="W170" s="80">
        <f t="shared" si="27"/>
        <v>26.086956521739129</v>
      </c>
      <c r="X170" s="110">
        <f t="shared" ref="X170:X173" si="33">((H170*1)+(I170*2)+(J170*3)+(L170*4)+(M170*5)+(N170*6)+(P170*7)+(Q170*8)+(R170*9)+(T170*10)+(U170*11)+(V170*12))/F170</f>
        <v>7.1304347826086953</v>
      </c>
      <c r="Y170" s="67">
        <f t="shared" ref="Y170:Y173" si="34">S170+W170</f>
        <v>56.521739130434781</v>
      </c>
    </row>
    <row r="171" spans="1:25">
      <c r="A171" s="54"/>
      <c r="B171" s="140" t="s">
        <v>56</v>
      </c>
      <c r="C171" s="65" t="s">
        <v>100</v>
      </c>
      <c r="D171" s="54">
        <v>6</v>
      </c>
      <c r="E171" s="54">
        <v>23</v>
      </c>
      <c r="F171" s="107">
        <f t="shared" si="30"/>
        <v>23</v>
      </c>
      <c r="G171" s="50" t="s">
        <v>35</v>
      </c>
      <c r="H171" s="61"/>
      <c r="I171" s="61"/>
      <c r="J171" s="61"/>
      <c r="K171" s="80">
        <f t="shared" si="24"/>
        <v>0</v>
      </c>
      <c r="L171" s="61">
        <v>1</v>
      </c>
      <c r="M171" s="61">
        <v>4</v>
      </c>
      <c r="N171" s="61">
        <v>6</v>
      </c>
      <c r="O171" s="80">
        <f t="shared" si="25"/>
        <v>47.826086956521742</v>
      </c>
      <c r="P171" s="61">
        <v>3</v>
      </c>
      <c r="Q171" s="61">
        <v>1</v>
      </c>
      <c r="R171" s="61">
        <v>5</v>
      </c>
      <c r="S171" s="80">
        <f t="shared" si="26"/>
        <v>39.130434782608695</v>
      </c>
      <c r="T171" s="61">
        <v>3</v>
      </c>
      <c r="U171" s="61"/>
      <c r="V171" s="61"/>
      <c r="W171" s="80">
        <f t="shared" si="27"/>
        <v>13.043478260869565</v>
      </c>
      <c r="X171" s="110">
        <f t="shared" si="33"/>
        <v>7.1304347826086953</v>
      </c>
      <c r="Y171" s="67">
        <f t="shared" si="34"/>
        <v>52.173913043478258</v>
      </c>
    </row>
    <row r="172" spans="1:25">
      <c r="A172" s="76"/>
      <c r="B172" s="77" t="s">
        <v>56</v>
      </c>
      <c r="C172" s="76" t="s">
        <v>137</v>
      </c>
      <c r="D172" s="76">
        <v>7</v>
      </c>
      <c r="E172" s="76">
        <v>23</v>
      </c>
      <c r="F172" s="107">
        <f>H172+I172+J172+L172+M172+N172+P172+Q172+R172+T172+U172+V172</f>
        <v>23</v>
      </c>
      <c r="G172" s="77" t="s">
        <v>124</v>
      </c>
      <c r="H172" s="79"/>
      <c r="I172" s="79"/>
      <c r="J172" s="79"/>
      <c r="K172" s="80">
        <f t="shared" si="24"/>
        <v>0</v>
      </c>
      <c r="L172" s="79">
        <v>3</v>
      </c>
      <c r="M172" s="79">
        <v>2</v>
      </c>
      <c r="N172" s="79">
        <v>7</v>
      </c>
      <c r="O172" s="80">
        <f t="shared" si="25"/>
        <v>52.173913043478258</v>
      </c>
      <c r="P172" s="79"/>
      <c r="Q172" s="79">
        <v>4</v>
      </c>
      <c r="R172" s="79">
        <v>4</v>
      </c>
      <c r="S172" s="80">
        <f t="shared" si="26"/>
        <v>34.782608695652172</v>
      </c>
      <c r="T172" s="79">
        <v>3</v>
      </c>
      <c r="U172" s="79"/>
      <c r="V172" s="79"/>
      <c r="W172" s="80">
        <f t="shared" si="27"/>
        <v>13.043478260869565</v>
      </c>
      <c r="X172" s="110">
        <f t="shared" si="33"/>
        <v>7.0434782608695654</v>
      </c>
      <c r="Y172" s="67">
        <f t="shared" si="34"/>
        <v>47.826086956521735</v>
      </c>
    </row>
    <row r="173" spans="1:25">
      <c r="A173" s="76"/>
      <c r="B173" s="267" t="s">
        <v>54</v>
      </c>
      <c r="C173" s="268" t="s">
        <v>164</v>
      </c>
      <c r="D173" s="76">
        <v>8</v>
      </c>
      <c r="E173" s="76">
        <v>23</v>
      </c>
      <c r="F173" s="107">
        <f>H173+I173+J173+L173+M173+N173+P173+Q173+R173+T173+U173+V173</f>
        <v>23</v>
      </c>
      <c r="G173" s="267" t="s">
        <v>35</v>
      </c>
      <c r="H173" s="79"/>
      <c r="I173" s="79">
        <v>2</v>
      </c>
      <c r="J173" s="79"/>
      <c r="K173" s="80">
        <f t="shared" si="24"/>
        <v>8.695652173913043</v>
      </c>
      <c r="L173" s="79">
        <v>1</v>
      </c>
      <c r="M173" s="79">
        <v>6</v>
      </c>
      <c r="N173" s="79">
        <v>2</v>
      </c>
      <c r="O173" s="80">
        <f t="shared" si="25"/>
        <v>39.130434782608695</v>
      </c>
      <c r="P173" s="79">
        <v>3</v>
      </c>
      <c r="Q173" s="79">
        <v>4</v>
      </c>
      <c r="R173" s="79">
        <v>3</v>
      </c>
      <c r="S173" s="80">
        <f t="shared" si="26"/>
        <v>43.478260869565219</v>
      </c>
      <c r="T173" s="79">
        <v>2</v>
      </c>
      <c r="U173" s="79"/>
      <c r="V173" s="79"/>
      <c r="W173" s="80">
        <f t="shared" si="27"/>
        <v>8.695652173913043</v>
      </c>
      <c r="X173" s="110">
        <f t="shared" si="33"/>
        <v>6.5217391304347823</v>
      </c>
      <c r="Y173" s="67">
        <f t="shared" si="34"/>
        <v>52.173913043478265</v>
      </c>
    </row>
    <row r="174" spans="1:25">
      <c r="A174" s="54"/>
      <c r="B174" s="140"/>
      <c r="C174" s="65"/>
      <c r="D174" s="54"/>
      <c r="E174" s="54"/>
      <c r="F174" s="107">
        <f t="shared" si="30"/>
        <v>0</v>
      </c>
      <c r="G174" s="50"/>
      <c r="H174" s="61"/>
      <c r="I174" s="61"/>
      <c r="J174" s="61"/>
      <c r="K174" s="80" t="e">
        <f t="shared" si="24"/>
        <v>#DIV/0!</v>
      </c>
      <c r="L174" s="61"/>
      <c r="M174" s="61"/>
      <c r="N174" s="61"/>
      <c r="O174" s="80" t="e">
        <f t="shared" si="25"/>
        <v>#DIV/0!</v>
      </c>
      <c r="P174" s="61"/>
      <c r="Q174" s="61"/>
      <c r="R174" s="61"/>
      <c r="S174" s="80" t="e">
        <f t="shared" si="26"/>
        <v>#DIV/0!</v>
      </c>
      <c r="T174" s="61"/>
      <c r="U174" s="61"/>
      <c r="V174" s="61"/>
      <c r="W174" s="80" t="e">
        <f t="shared" si="27"/>
        <v>#DIV/0!</v>
      </c>
      <c r="X174" s="90">
        <f>X173-X172</f>
        <v>-0.52173913043478315</v>
      </c>
      <c r="Y174" s="90">
        <f>Y173-Y172</f>
        <v>4.3478260869565304</v>
      </c>
    </row>
    <row r="175" spans="1:25">
      <c r="A175" s="54">
        <v>2</v>
      </c>
      <c r="B175" s="70" t="s">
        <v>74</v>
      </c>
      <c r="C175" s="69" t="s">
        <v>88</v>
      </c>
      <c r="D175" s="91">
        <v>5</v>
      </c>
      <c r="E175" s="91">
        <v>21</v>
      </c>
      <c r="F175" s="107">
        <f t="shared" si="30"/>
        <v>21</v>
      </c>
      <c r="G175" s="70" t="s">
        <v>112</v>
      </c>
      <c r="H175" s="61"/>
      <c r="I175" s="61">
        <v>2</v>
      </c>
      <c r="J175" s="61"/>
      <c r="K175" s="80">
        <f t="shared" si="24"/>
        <v>9.5238095238095237</v>
      </c>
      <c r="L175" s="61"/>
      <c r="M175" s="61"/>
      <c r="N175" s="61">
        <v>1</v>
      </c>
      <c r="O175" s="80">
        <f t="shared" si="25"/>
        <v>4.7619047619047619</v>
      </c>
      <c r="P175" s="61">
        <v>4</v>
      </c>
      <c r="Q175" s="61">
        <v>6</v>
      </c>
      <c r="R175" s="61">
        <v>3</v>
      </c>
      <c r="S175" s="80">
        <f t="shared" si="26"/>
        <v>61.904761904761905</v>
      </c>
      <c r="T175" s="61">
        <v>5</v>
      </c>
      <c r="U175" s="61"/>
      <c r="V175" s="61"/>
      <c r="W175" s="80">
        <f t="shared" si="27"/>
        <v>23.80952380952381</v>
      </c>
      <c r="X175" s="110">
        <f t="shared" ref="X175:X205" si="35">((H175*1)+(I175*2)+(J175*3)+(L175*4)+(M175*5)+(N175*6)+(P175*7)+(Q175*8)+(R175*9)+(T175*10)+(U175*11)+(V175*12))/F175</f>
        <v>7.7619047619047619</v>
      </c>
      <c r="Y175" s="67">
        <f t="shared" ref="Y175:Y205" si="36">S175+W175</f>
        <v>85.714285714285722</v>
      </c>
    </row>
    <row r="176" spans="1:25">
      <c r="A176" s="54"/>
      <c r="B176" s="140" t="s">
        <v>74</v>
      </c>
      <c r="C176" s="65" t="s">
        <v>19</v>
      </c>
      <c r="D176" s="54">
        <v>6</v>
      </c>
      <c r="E176" s="54">
        <v>21</v>
      </c>
      <c r="F176" s="107">
        <f t="shared" si="30"/>
        <v>21</v>
      </c>
      <c r="G176" s="50" t="s">
        <v>35</v>
      </c>
      <c r="H176" s="61">
        <v>1</v>
      </c>
      <c r="I176" s="61">
        <v>1</v>
      </c>
      <c r="J176" s="61"/>
      <c r="K176" s="80">
        <f t="shared" si="24"/>
        <v>9.5238095238095237</v>
      </c>
      <c r="L176" s="61"/>
      <c r="M176" s="61">
        <v>1</v>
      </c>
      <c r="N176" s="61">
        <v>3</v>
      </c>
      <c r="O176" s="80">
        <f t="shared" si="25"/>
        <v>19.047619047619047</v>
      </c>
      <c r="P176" s="61">
        <v>6</v>
      </c>
      <c r="Q176" s="61">
        <v>3</v>
      </c>
      <c r="R176" s="61">
        <v>2</v>
      </c>
      <c r="S176" s="80">
        <f t="shared" si="26"/>
        <v>52.38095238095238</v>
      </c>
      <c r="T176" s="61">
        <v>4</v>
      </c>
      <c r="U176" s="61"/>
      <c r="V176" s="61"/>
      <c r="W176" s="80">
        <f t="shared" si="27"/>
        <v>19.047619047619047</v>
      </c>
      <c r="X176" s="110">
        <f t="shared" si="35"/>
        <v>7.1428571428571432</v>
      </c>
      <c r="Y176" s="67">
        <f t="shared" si="36"/>
        <v>71.428571428571431</v>
      </c>
    </row>
    <row r="177" spans="1:25">
      <c r="A177" s="54"/>
      <c r="B177" s="140" t="s">
        <v>74</v>
      </c>
      <c r="C177" s="65" t="s">
        <v>100</v>
      </c>
      <c r="D177" s="54">
        <v>7</v>
      </c>
      <c r="E177" s="54">
        <v>20</v>
      </c>
      <c r="F177" s="107">
        <f t="shared" si="30"/>
        <v>20</v>
      </c>
      <c r="G177" s="50" t="s">
        <v>35</v>
      </c>
      <c r="H177" s="61">
        <v>1</v>
      </c>
      <c r="I177" s="61">
        <v>1</v>
      </c>
      <c r="J177" s="61"/>
      <c r="K177" s="80">
        <f t="shared" si="24"/>
        <v>10</v>
      </c>
      <c r="L177" s="61"/>
      <c r="M177" s="61">
        <v>2</v>
      </c>
      <c r="N177" s="61">
        <v>2</v>
      </c>
      <c r="O177" s="80">
        <f t="shared" si="25"/>
        <v>20</v>
      </c>
      <c r="P177" s="61">
        <v>7</v>
      </c>
      <c r="Q177" s="61">
        <v>2</v>
      </c>
      <c r="R177" s="61">
        <v>2</v>
      </c>
      <c r="S177" s="80">
        <f t="shared" si="26"/>
        <v>55</v>
      </c>
      <c r="T177" s="61">
        <v>3</v>
      </c>
      <c r="U177" s="61"/>
      <c r="V177" s="61"/>
      <c r="W177" s="80">
        <f t="shared" si="27"/>
        <v>15</v>
      </c>
      <c r="X177" s="110">
        <f t="shared" si="35"/>
        <v>6.9</v>
      </c>
      <c r="Y177" s="67">
        <f t="shared" si="36"/>
        <v>70</v>
      </c>
    </row>
    <row r="178" spans="1:25">
      <c r="A178" s="76"/>
      <c r="B178" s="77" t="s">
        <v>74</v>
      </c>
      <c r="C178" s="76" t="s">
        <v>137</v>
      </c>
      <c r="D178" s="76">
        <v>8</v>
      </c>
      <c r="E178" s="76">
        <v>20</v>
      </c>
      <c r="F178" s="107">
        <f t="shared" si="30"/>
        <v>20</v>
      </c>
      <c r="G178" s="77" t="s">
        <v>35</v>
      </c>
      <c r="H178" s="79">
        <v>1</v>
      </c>
      <c r="I178" s="79">
        <v>1</v>
      </c>
      <c r="J178" s="79"/>
      <c r="K178" s="80">
        <f t="shared" ref="K178:K242" si="37">SUM(H178:J178)*100/F178</f>
        <v>10</v>
      </c>
      <c r="L178" s="79"/>
      <c r="M178" s="79">
        <v>3</v>
      </c>
      <c r="N178" s="79">
        <v>3</v>
      </c>
      <c r="O178" s="80">
        <f t="shared" ref="O178:O242" si="38">SUM(L178:N178)*100/F178</f>
        <v>30</v>
      </c>
      <c r="P178" s="79">
        <v>6</v>
      </c>
      <c r="Q178" s="79"/>
      <c r="R178" s="79">
        <v>3</v>
      </c>
      <c r="S178" s="80">
        <f t="shared" ref="S178:S242" si="39">SUM(P178:R178)*100/F178</f>
        <v>45</v>
      </c>
      <c r="T178" s="79">
        <v>3</v>
      </c>
      <c r="U178" s="79"/>
      <c r="V178" s="79"/>
      <c r="W178" s="80">
        <f t="shared" si="27"/>
        <v>15</v>
      </c>
      <c r="X178" s="110">
        <f t="shared" si="35"/>
        <v>6.75</v>
      </c>
      <c r="Y178" s="67">
        <f t="shared" si="36"/>
        <v>60</v>
      </c>
    </row>
    <row r="179" spans="1:25">
      <c r="A179" s="76"/>
      <c r="B179" s="267" t="s">
        <v>74</v>
      </c>
      <c r="C179" s="268" t="s">
        <v>164</v>
      </c>
      <c r="D179" s="76">
        <v>9</v>
      </c>
      <c r="E179" s="76">
        <v>21</v>
      </c>
      <c r="F179" s="107">
        <f t="shared" si="30"/>
        <v>21</v>
      </c>
      <c r="G179" s="267" t="s">
        <v>35</v>
      </c>
      <c r="H179" s="79">
        <v>1</v>
      </c>
      <c r="I179" s="79"/>
      <c r="J179" s="79">
        <v>1</v>
      </c>
      <c r="K179" s="80">
        <f t="shared" si="37"/>
        <v>9.5238095238095237</v>
      </c>
      <c r="L179" s="79"/>
      <c r="M179" s="79">
        <v>4</v>
      </c>
      <c r="N179" s="79">
        <v>5</v>
      </c>
      <c r="O179" s="80">
        <f t="shared" si="38"/>
        <v>42.857142857142854</v>
      </c>
      <c r="P179" s="79">
        <v>4</v>
      </c>
      <c r="Q179" s="79">
        <v>1</v>
      </c>
      <c r="R179" s="79">
        <v>5</v>
      </c>
      <c r="S179" s="80">
        <f t="shared" si="39"/>
        <v>47.61904761904762</v>
      </c>
      <c r="T179" s="79"/>
      <c r="U179" s="79"/>
      <c r="V179" s="79"/>
      <c r="W179" s="80">
        <f t="shared" si="27"/>
        <v>0</v>
      </c>
      <c r="X179" s="110">
        <f t="shared" si="35"/>
        <v>6.4285714285714288</v>
      </c>
      <c r="Y179" s="67">
        <f t="shared" si="36"/>
        <v>47.61904761904762</v>
      </c>
    </row>
    <row r="180" spans="1:25">
      <c r="A180" s="54"/>
      <c r="B180" s="140"/>
      <c r="C180" s="65"/>
      <c r="D180" s="54"/>
      <c r="E180" s="54"/>
      <c r="F180" s="107">
        <f t="shared" si="30"/>
        <v>0</v>
      </c>
      <c r="G180" s="50"/>
      <c r="H180" s="61"/>
      <c r="I180" s="61"/>
      <c r="J180" s="61"/>
      <c r="K180" s="80" t="e">
        <f t="shared" si="37"/>
        <v>#DIV/0!</v>
      </c>
      <c r="L180" s="61"/>
      <c r="M180" s="61"/>
      <c r="N180" s="61"/>
      <c r="O180" s="80" t="e">
        <f t="shared" si="38"/>
        <v>#DIV/0!</v>
      </c>
      <c r="P180" s="61"/>
      <c r="Q180" s="61"/>
      <c r="R180" s="61"/>
      <c r="S180" s="80" t="e">
        <f t="shared" si="39"/>
        <v>#DIV/0!</v>
      </c>
      <c r="T180" s="61"/>
      <c r="U180" s="61"/>
      <c r="V180" s="61"/>
      <c r="W180" s="80" t="e">
        <f t="shared" si="27"/>
        <v>#DIV/0!</v>
      </c>
      <c r="X180" s="90">
        <f>X179-X178</f>
        <v>-0.32142857142857117</v>
      </c>
      <c r="Y180" s="90">
        <f>Y179-Y178</f>
        <v>-12.38095238095238</v>
      </c>
    </row>
    <row r="181" spans="1:25">
      <c r="A181" s="54">
        <v>3</v>
      </c>
      <c r="B181" s="70" t="s">
        <v>56</v>
      </c>
      <c r="C181" s="69" t="s">
        <v>88</v>
      </c>
      <c r="D181" s="69">
        <v>6</v>
      </c>
      <c r="E181" s="36">
        <v>21</v>
      </c>
      <c r="F181" s="107">
        <f t="shared" si="30"/>
        <v>21</v>
      </c>
      <c r="G181" s="70" t="s">
        <v>112</v>
      </c>
      <c r="H181" s="61"/>
      <c r="I181" s="61"/>
      <c r="J181" s="61"/>
      <c r="K181" s="80">
        <f t="shared" si="37"/>
        <v>0</v>
      </c>
      <c r="L181" s="61">
        <v>1</v>
      </c>
      <c r="M181" s="61">
        <v>2</v>
      </c>
      <c r="N181" s="61">
        <v>7</v>
      </c>
      <c r="O181" s="80">
        <f t="shared" si="38"/>
        <v>47.61904761904762</v>
      </c>
      <c r="P181" s="61">
        <v>6</v>
      </c>
      <c r="Q181" s="61"/>
      <c r="R181" s="61">
        <v>1</v>
      </c>
      <c r="S181" s="80">
        <f t="shared" si="39"/>
        <v>33.333333333333336</v>
      </c>
      <c r="T181" s="61">
        <v>4</v>
      </c>
      <c r="U181" s="61"/>
      <c r="V181" s="61"/>
      <c r="W181" s="80">
        <f t="shared" si="27"/>
        <v>19.047619047619047</v>
      </c>
      <c r="X181" s="110">
        <f t="shared" si="35"/>
        <v>7</v>
      </c>
      <c r="Y181" s="67">
        <f t="shared" si="36"/>
        <v>52.38095238095238</v>
      </c>
    </row>
    <row r="182" spans="1:25">
      <c r="A182" s="54"/>
      <c r="B182" s="140" t="s">
        <v>56</v>
      </c>
      <c r="C182" s="65" t="s">
        <v>19</v>
      </c>
      <c r="D182" s="54">
        <v>7</v>
      </c>
      <c r="E182" s="54">
        <v>21</v>
      </c>
      <c r="F182" s="107">
        <f t="shared" si="30"/>
        <v>21</v>
      </c>
      <c r="G182" s="50" t="s">
        <v>35</v>
      </c>
      <c r="H182" s="61"/>
      <c r="I182" s="61"/>
      <c r="J182" s="61"/>
      <c r="K182" s="80">
        <f t="shared" si="37"/>
        <v>0</v>
      </c>
      <c r="L182" s="61">
        <v>1</v>
      </c>
      <c r="M182" s="61">
        <v>5</v>
      </c>
      <c r="N182" s="61">
        <v>4</v>
      </c>
      <c r="O182" s="80">
        <f t="shared" si="38"/>
        <v>47.61904761904762</v>
      </c>
      <c r="P182" s="61">
        <v>2</v>
      </c>
      <c r="Q182" s="61">
        <v>3</v>
      </c>
      <c r="R182" s="61">
        <v>2</v>
      </c>
      <c r="S182" s="80">
        <f t="shared" si="39"/>
        <v>33.333333333333336</v>
      </c>
      <c r="T182" s="61">
        <v>4</v>
      </c>
      <c r="U182" s="61"/>
      <c r="V182" s="61"/>
      <c r="W182" s="80">
        <f t="shared" si="27"/>
        <v>19.047619047619047</v>
      </c>
      <c r="X182" s="110">
        <f t="shared" si="35"/>
        <v>7.0952380952380949</v>
      </c>
      <c r="Y182" s="67">
        <f t="shared" si="36"/>
        <v>52.38095238095238</v>
      </c>
    </row>
    <row r="183" spans="1:25">
      <c r="A183" s="54"/>
      <c r="B183" s="140" t="s">
        <v>56</v>
      </c>
      <c r="C183" s="65" t="s">
        <v>100</v>
      </c>
      <c r="D183" s="54">
        <v>8</v>
      </c>
      <c r="E183" s="54">
        <v>20</v>
      </c>
      <c r="F183" s="107">
        <f t="shared" si="30"/>
        <v>20</v>
      </c>
      <c r="G183" s="50" t="s">
        <v>35</v>
      </c>
      <c r="H183" s="61"/>
      <c r="I183" s="61"/>
      <c r="J183" s="61"/>
      <c r="K183" s="80">
        <f t="shared" si="37"/>
        <v>0</v>
      </c>
      <c r="L183" s="61">
        <v>3</v>
      </c>
      <c r="M183" s="61">
        <v>3</v>
      </c>
      <c r="N183" s="61">
        <v>4</v>
      </c>
      <c r="O183" s="80">
        <f t="shared" si="38"/>
        <v>50</v>
      </c>
      <c r="P183" s="61">
        <v>2</v>
      </c>
      <c r="Q183" s="61">
        <v>2</v>
      </c>
      <c r="R183" s="61">
        <v>2</v>
      </c>
      <c r="S183" s="80">
        <f t="shared" si="39"/>
        <v>30</v>
      </c>
      <c r="T183" s="61">
        <v>4</v>
      </c>
      <c r="U183" s="61"/>
      <c r="V183" s="61"/>
      <c r="W183" s="80">
        <f t="shared" si="27"/>
        <v>20</v>
      </c>
      <c r="X183" s="110">
        <f t="shared" si="35"/>
        <v>6.95</v>
      </c>
      <c r="Y183" s="67">
        <f t="shared" si="36"/>
        <v>50</v>
      </c>
    </row>
    <row r="184" spans="1:25">
      <c r="A184" s="76"/>
      <c r="B184" s="77" t="s">
        <v>56</v>
      </c>
      <c r="C184" s="76" t="s">
        <v>137</v>
      </c>
      <c r="D184" s="76">
        <v>9</v>
      </c>
      <c r="E184" s="76">
        <v>20</v>
      </c>
      <c r="F184" s="107">
        <f t="shared" si="30"/>
        <v>20</v>
      </c>
      <c r="G184" s="77" t="s">
        <v>35</v>
      </c>
      <c r="H184" s="79"/>
      <c r="I184" s="79"/>
      <c r="J184" s="79"/>
      <c r="K184" s="80">
        <f t="shared" si="37"/>
        <v>0</v>
      </c>
      <c r="L184" s="79">
        <v>1</v>
      </c>
      <c r="M184" s="79">
        <v>6</v>
      </c>
      <c r="N184" s="79">
        <v>2</v>
      </c>
      <c r="O184" s="80">
        <f t="shared" si="38"/>
        <v>45</v>
      </c>
      <c r="P184" s="79">
        <v>4</v>
      </c>
      <c r="Q184" s="79"/>
      <c r="R184" s="79">
        <v>4</v>
      </c>
      <c r="S184" s="80">
        <f t="shared" si="39"/>
        <v>40</v>
      </c>
      <c r="T184" s="79">
        <v>3</v>
      </c>
      <c r="U184" s="79"/>
      <c r="V184" s="79"/>
      <c r="W184" s="80">
        <f t="shared" si="27"/>
        <v>15</v>
      </c>
      <c r="X184" s="110">
        <f t="shared" si="35"/>
        <v>7</v>
      </c>
      <c r="Y184" s="67">
        <f t="shared" si="36"/>
        <v>55</v>
      </c>
    </row>
    <row r="185" spans="1:25">
      <c r="A185" s="76"/>
      <c r="B185" s="267" t="s">
        <v>169</v>
      </c>
      <c r="C185" s="268" t="s">
        <v>164</v>
      </c>
      <c r="D185" s="76">
        <v>10</v>
      </c>
      <c r="E185" s="76">
        <v>13</v>
      </c>
      <c r="F185" s="107">
        <f t="shared" si="30"/>
        <v>13</v>
      </c>
      <c r="G185" s="267" t="s">
        <v>35</v>
      </c>
      <c r="H185" s="79"/>
      <c r="I185" s="79"/>
      <c r="J185" s="79"/>
      <c r="K185" s="80">
        <f t="shared" si="37"/>
        <v>0</v>
      </c>
      <c r="L185" s="79"/>
      <c r="M185" s="79"/>
      <c r="N185" s="79">
        <v>1</v>
      </c>
      <c r="O185" s="80">
        <f t="shared" si="38"/>
        <v>7.6923076923076925</v>
      </c>
      <c r="P185" s="79">
        <v>2</v>
      </c>
      <c r="Q185" s="79">
        <v>2</v>
      </c>
      <c r="R185" s="79">
        <v>1</v>
      </c>
      <c r="S185" s="80">
        <f t="shared" si="39"/>
        <v>38.46153846153846</v>
      </c>
      <c r="T185" s="79">
        <v>5</v>
      </c>
      <c r="U185" s="79">
        <v>2</v>
      </c>
      <c r="V185" s="79"/>
      <c r="W185" s="80">
        <f t="shared" si="27"/>
        <v>53.846153846153847</v>
      </c>
      <c r="X185" s="110">
        <f t="shared" si="35"/>
        <v>9</v>
      </c>
      <c r="Y185" s="67">
        <f t="shared" si="36"/>
        <v>92.307692307692307</v>
      </c>
    </row>
    <row r="186" spans="1:25">
      <c r="A186" s="54"/>
      <c r="B186" s="140"/>
      <c r="C186" s="65"/>
      <c r="D186" s="54"/>
      <c r="E186" s="54"/>
      <c r="F186" s="107">
        <f t="shared" si="30"/>
        <v>0</v>
      </c>
      <c r="G186" s="50"/>
      <c r="H186" s="61"/>
      <c r="I186" s="61"/>
      <c r="J186" s="61"/>
      <c r="K186" s="80" t="e">
        <f t="shared" si="37"/>
        <v>#DIV/0!</v>
      </c>
      <c r="L186" s="61"/>
      <c r="M186" s="61"/>
      <c r="N186" s="61"/>
      <c r="O186" s="80" t="e">
        <f t="shared" si="38"/>
        <v>#DIV/0!</v>
      </c>
      <c r="P186" s="61"/>
      <c r="Q186" s="61"/>
      <c r="R186" s="61"/>
      <c r="S186" s="80" t="e">
        <f t="shared" si="39"/>
        <v>#DIV/0!</v>
      </c>
      <c r="T186" s="61"/>
      <c r="U186" s="61"/>
      <c r="V186" s="61"/>
      <c r="W186" s="80" t="e">
        <f t="shared" si="27"/>
        <v>#DIV/0!</v>
      </c>
      <c r="X186" s="90">
        <f>X185-X184</f>
        <v>2</v>
      </c>
      <c r="Y186" s="90">
        <f>Y185-Y184</f>
        <v>37.307692307692307</v>
      </c>
    </row>
    <row r="187" spans="1:25">
      <c r="A187" s="54">
        <v>4</v>
      </c>
      <c r="B187" s="70" t="s">
        <v>56</v>
      </c>
      <c r="C187" s="69" t="s">
        <v>88</v>
      </c>
      <c r="D187" s="69">
        <v>7</v>
      </c>
      <c r="E187" s="69">
        <v>25</v>
      </c>
      <c r="F187" s="107">
        <f t="shared" si="30"/>
        <v>25</v>
      </c>
      <c r="G187" s="70" t="s">
        <v>112</v>
      </c>
      <c r="H187" s="61"/>
      <c r="I187" s="61"/>
      <c r="J187" s="61"/>
      <c r="K187" s="80">
        <f t="shared" si="37"/>
        <v>0</v>
      </c>
      <c r="L187" s="61">
        <v>3</v>
      </c>
      <c r="M187" s="61">
        <v>2</v>
      </c>
      <c r="N187" s="61">
        <v>4</v>
      </c>
      <c r="O187" s="80">
        <f t="shared" si="38"/>
        <v>36</v>
      </c>
      <c r="P187" s="61">
        <v>7</v>
      </c>
      <c r="Q187" s="61">
        <v>3</v>
      </c>
      <c r="R187" s="61">
        <v>1</v>
      </c>
      <c r="S187" s="80">
        <f t="shared" si="39"/>
        <v>44</v>
      </c>
      <c r="T187" s="61">
        <v>5</v>
      </c>
      <c r="U187" s="61"/>
      <c r="V187" s="61"/>
      <c r="W187" s="80">
        <f t="shared" si="27"/>
        <v>20</v>
      </c>
      <c r="X187" s="110">
        <f t="shared" si="35"/>
        <v>7.12</v>
      </c>
      <c r="Y187" s="67">
        <f t="shared" si="36"/>
        <v>64</v>
      </c>
    </row>
    <row r="188" spans="1:25">
      <c r="A188" s="54"/>
      <c r="B188" s="140" t="s">
        <v>56</v>
      </c>
      <c r="C188" s="65" t="s">
        <v>19</v>
      </c>
      <c r="D188" s="54">
        <v>8</v>
      </c>
      <c r="E188" s="95">
        <v>25</v>
      </c>
      <c r="F188" s="107">
        <f t="shared" si="30"/>
        <v>25</v>
      </c>
      <c r="G188" s="50" t="s">
        <v>35</v>
      </c>
      <c r="H188" s="61"/>
      <c r="I188" s="61"/>
      <c r="J188" s="61"/>
      <c r="K188" s="80">
        <f t="shared" si="37"/>
        <v>0</v>
      </c>
      <c r="L188" s="61">
        <v>6</v>
      </c>
      <c r="M188" s="61">
        <v>3</v>
      </c>
      <c r="N188" s="61">
        <v>1</v>
      </c>
      <c r="O188" s="80">
        <f t="shared" si="38"/>
        <v>40</v>
      </c>
      <c r="P188" s="61">
        <v>5</v>
      </c>
      <c r="Q188" s="61">
        <v>4</v>
      </c>
      <c r="R188" s="61">
        <v>4</v>
      </c>
      <c r="S188" s="80">
        <f t="shared" si="39"/>
        <v>52</v>
      </c>
      <c r="T188" s="61">
        <v>2</v>
      </c>
      <c r="U188" s="61"/>
      <c r="V188" s="61"/>
      <c r="W188" s="80">
        <f t="shared" si="27"/>
        <v>8</v>
      </c>
      <c r="X188" s="110">
        <f t="shared" si="35"/>
        <v>6.72</v>
      </c>
      <c r="Y188" s="67">
        <f t="shared" si="36"/>
        <v>60</v>
      </c>
    </row>
    <row r="189" spans="1:25">
      <c r="A189" s="54"/>
      <c r="B189" s="140" t="s">
        <v>56</v>
      </c>
      <c r="C189" s="65" t="s">
        <v>100</v>
      </c>
      <c r="D189" s="54">
        <v>9</v>
      </c>
      <c r="E189" s="95">
        <v>24</v>
      </c>
      <c r="F189" s="107">
        <f t="shared" si="30"/>
        <v>24</v>
      </c>
      <c r="G189" s="50" t="s">
        <v>35</v>
      </c>
      <c r="H189" s="61"/>
      <c r="I189" s="61"/>
      <c r="J189" s="61"/>
      <c r="K189" s="80">
        <f t="shared" si="37"/>
        <v>0</v>
      </c>
      <c r="L189" s="61">
        <v>7</v>
      </c>
      <c r="M189" s="61">
        <v>1</v>
      </c>
      <c r="N189" s="61">
        <v>3</v>
      </c>
      <c r="O189" s="80">
        <f t="shared" si="38"/>
        <v>45.833333333333336</v>
      </c>
      <c r="P189" s="61">
        <v>4</v>
      </c>
      <c r="Q189" s="61">
        <v>6</v>
      </c>
      <c r="R189" s="61">
        <v>1</v>
      </c>
      <c r="S189" s="80">
        <f t="shared" si="39"/>
        <v>45.833333333333336</v>
      </c>
      <c r="T189" s="61">
        <v>2</v>
      </c>
      <c r="U189" s="61"/>
      <c r="V189" s="61"/>
      <c r="W189" s="80">
        <f t="shared" si="27"/>
        <v>8.3333333333333339</v>
      </c>
      <c r="X189" s="110">
        <f t="shared" si="35"/>
        <v>6.5</v>
      </c>
      <c r="Y189" s="67">
        <f t="shared" si="36"/>
        <v>54.166666666666671</v>
      </c>
    </row>
    <row r="190" spans="1:25">
      <c r="A190" s="76"/>
      <c r="B190" s="77" t="s">
        <v>147</v>
      </c>
      <c r="C190" s="76" t="s">
        <v>137</v>
      </c>
      <c r="D190" s="76">
        <v>10</v>
      </c>
      <c r="E190" s="152">
        <v>16</v>
      </c>
      <c r="F190" s="107">
        <f t="shared" si="30"/>
        <v>16</v>
      </c>
      <c r="G190" s="77" t="s">
        <v>35</v>
      </c>
      <c r="H190" s="79">
        <v>2</v>
      </c>
      <c r="I190" s="79"/>
      <c r="J190" s="79"/>
      <c r="K190" s="80">
        <f t="shared" si="37"/>
        <v>12.5</v>
      </c>
      <c r="L190" s="79">
        <v>1</v>
      </c>
      <c r="M190" s="79">
        <v>1</v>
      </c>
      <c r="N190" s="79">
        <v>2</v>
      </c>
      <c r="O190" s="80">
        <f t="shared" si="38"/>
        <v>25</v>
      </c>
      <c r="P190" s="79">
        <v>2</v>
      </c>
      <c r="Q190" s="79"/>
      <c r="R190" s="79">
        <v>4</v>
      </c>
      <c r="S190" s="80">
        <f t="shared" si="39"/>
        <v>37.5</v>
      </c>
      <c r="T190" s="79">
        <v>4</v>
      </c>
      <c r="U190" s="79"/>
      <c r="V190" s="79"/>
      <c r="W190" s="80">
        <f t="shared" si="27"/>
        <v>25</v>
      </c>
      <c r="X190" s="110">
        <f t="shared" si="35"/>
        <v>7.0625</v>
      </c>
      <c r="Y190" s="67">
        <f t="shared" si="36"/>
        <v>62.5</v>
      </c>
    </row>
    <row r="191" spans="1:25">
      <c r="A191" s="76"/>
      <c r="B191" s="267" t="s">
        <v>54</v>
      </c>
      <c r="C191" s="268" t="s">
        <v>164</v>
      </c>
      <c r="D191" s="76">
        <v>11</v>
      </c>
      <c r="E191" s="152">
        <v>13</v>
      </c>
      <c r="F191" s="107">
        <f t="shared" si="30"/>
        <v>13</v>
      </c>
      <c r="G191" s="267" t="s">
        <v>124</v>
      </c>
      <c r="H191" s="79"/>
      <c r="I191" s="79">
        <v>1</v>
      </c>
      <c r="J191" s="79"/>
      <c r="K191" s="80">
        <f t="shared" si="37"/>
        <v>7.6923076923076925</v>
      </c>
      <c r="L191" s="79"/>
      <c r="M191" s="79">
        <v>1</v>
      </c>
      <c r="N191" s="79">
        <v>1</v>
      </c>
      <c r="O191" s="80">
        <f t="shared" si="38"/>
        <v>15.384615384615385</v>
      </c>
      <c r="P191" s="79">
        <v>1</v>
      </c>
      <c r="Q191" s="79">
        <v>3</v>
      </c>
      <c r="R191" s="79">
        <v>3</v>
      </c>
      <c r="S191" s="80">
        <f t="shared" si="39"/>
        <v>53.846153846153847</v>
      </c>
      <c r="T191" s="79">
        <v>2</v>
      </c>
      <c r="U191" s="79">
        <v>1</v>
      </c>
      <c r="V191" s="79"/>
      <c r="W191" s="80">
        <f t="shared" si="27"/>
        <v>23.076923076923077</v>
      </c>
      <c r="X191" s="110">
        <f t="shared" si="35"/>
        <v>7.8461538461538458</v>
      </c>
      <c r="Y191" s="67">
        <f t="shared" si="36"/>
        <v>76.92307692307692</v>
      </c>
    </row>
    <row r="192" spans="1:25">
      <c r="A192" s="54"/>
      <c r="B192" s="140"/>
      <c r="C192" s="65"/>
      <c r="D192" s="54"/>
      <c r="E192" s="95"/>
      <c r="F192" s="107">
        <f t="shared" si="30"/>
        <v>0</v>
      </c>
      <c r="G192" s="50"/>
      <c r="H192" s="61"/>
      <c r="I192" s="61"/>
      <c r="J192" s="61"/>
      <c r="K192" s="80" t="e">
        <f t="shared" si="37"/>
        <v>#DIV/0!</v>
      </c>
      <c r="L192" s="61"/>
      <c r="M192" s="61"/>
      <c r="N192" s="61"/>
      <c r="O192" s="80" t="e">
        <f t="shared" si="38"/>
        <v>#DIV/0!</v>
      </c>
      <c r="P192" s="61"/>
      <c r="Q192" s="61"/>
      <c r="R192" s="61"/>
      <c r="S192" s="80" t="e">
        <f t="shared" si="39"/>
        <v>#DIV/0!</v>
      </c>
      <c r="T192" s="61"/>
      <c r="U192" s="61"/>
      <c r="V192" s="61"/>
      <c r="W192" s="80" t="e">
        <f t="shared" si="27"/>
        <v>#DIV/0!</v>
      </c>
      <c r="X192" s="90">
        <f>X191-X190</f>
        <v>0.78365384615384581</v>
      </c>
      <c r="Y192" s="90">
        <f>Y191-Y190</f>
        <v>14.42307692307692</v>
      </c>
    </row>
    <row r="193" spans="1:25">
      <c r="A193" s="54">
        <v>5</v>
      </c>
      <c r="B193" s="70" t="s">
        <v>56</v>
      </c>
      <c r="C193" s="69" t="s">
        <v>88</v>
      </c>
      <c r="D193" s="69">
        <v>8</v>
      </c>
      <c r="E193" s="96">
        <v>17</v>
      </c>
      <c r="F193" s="107">
        <f t="shared" si="30"/>
        <v>17</v>
      </c>
      <c r="G193" s="70" t="s">
        <v>112</v>
      </c>
      <c r="H193" s="61"/>
      <c r="I193" s="61"/>
      <c r="J193" s="61"/>
      <c r="K193" s="80">
        <f t="shared" si="37"/>
        <v>0</v>
      </c>
      <c r="L193" s="61">
        <v>2</v>
      </c>
      <c r="M193" s="61"/>
      <c r="N193" s="61">
        <v>6</v>
      </c>
      <c r="O193" s="80">
        <f t="shared" si="38"/>
        <v>47.058823529411768</v>
      </c>
      <c r="P193" s="61">
        <v>2</v>
      </c>
      <c r="Q193" s="61">
        <v>1</v>
      </c>
      <c r="R193" s="61">
        <v>2</v>
      </c>
      <c r="S193" s="80">
        <f t="shared" si="39"/>
        <v>29.411764705882351</v>
      </c>
      <c r="T193" s="61">
        <v>4</v>
      </c>
      <c r="U193" s="61"/>
      <c r="V193" s="61"/>
      <c r="W193" s="80">
        <f t="shared" si="27"/>
        <v>23.529411764705884</v>
      </c>
      <c r="X193" s="110">
        <f t="shared" si="35"/>
        <v>7.2941176470588234</v>
      </c>
      <c r="Y193" s="67">
        <f t="shared" si="36"/>
        <v>52.941176470588232</v>
      </c>
    </row>
    <row r="194" spans="1:25">
      <c r="A194" s="54"/>
      <c r="B194" s="140" t="s">
        <v>56</v>
      </c>
      <c r="C194" s="65" t="s">
        <v>19</v>
      </c>
      <c r="D194" s="54">
        <v>9</v>
      </c>
      <c r="E194" s="54">
        <v>17</v>
      </c>
      <c r="F194" s="107">
        <f t="shared" si="30"/>
        <v>17</v>
      </c>
      <c r="G194" s="50" t="s">
        <v>35</v>
      </c>
      <c r="H194" s="61"/>
      <c r="I194" s="61"/>
      <c r="J194" s="61"/>
      <c r="K194" s="80">
        <f t="shared" si="37"/>
        <v>0</v>
      </c>
      <c r="L194" s="61">
        <v>2</v>
      </c>
      <c r="M194" s="61">
        <v>3</v>
      </c>
      <c r="N194" s="61">
        <v>1</v>
      </c>
      <c r="O194" s="80">
        <f t="shared" si="38"/>
        <v>35.294117647058826</v>
      </c>
      <c r="P194" s="61">
        <v>3</v>
      </c>
      <c r="Q194" s="61">
        <v>2</v>
      </c>
      <c r="R194" s="61">
        <v>3</v>
      </c>
      <c r="S194" s="80">
        <f t="shared" si="39"/>
        <v>47.058823529411768</v>
      </c>
      <c r="T194" s="61">
        <v>3</v>
      </c>
      <c r="U194" s="61"/>
      <c r="V194" s="61"/>
      <c r="W194" s="80">
        <f t="shared" si="27"/>
        <v>17.647058823529413</v>
      </c>
      <c r="X194" s="110">
        <f t="shared" si="35"/>
        <v>7.2352941176470589</v>
      </c>
      <c r="Y194" s="67">
        <f t="shared" si="36"/>
        <v>64.705882352941188</v>
      </c>
    </row>
    <row r="195" spans="1:25">
      <c r="A195" s="54"/>
      <c r="B195" s="140" t="s">
        <v>56</v>
      </c>
      <c r="C195" s="65" t="s">
        <v>100</v>
      </c>
      <c r="D195" s="54">
        <v>10</v>
      </c>
      <c r="E195" s="54">
        <v>9</v>
      </c>
      <c r="F195" s="107">
        <f t="shared" si="30"/>
        <v>9</v>
      </c>
      <c r="G195" s="50" t="s">
        <v>35</v>
      </c>
      <c r="H195" s="61"/>
      <c r="I195" s="61"/>
      <c r="J195" s="61"/>
      <c r="K195" s="80">
        <f t="shared" si="37"/>
        <v>0</v>
      </c>
      <c r="L195" s="61">
        <v>1</v>
      </c>
      <c r="M195" s="61"/>
      <c r="N195" s="61">
        <v>3</v>
      </c>
      <c r="O195" s="80">
        <f t="shared" si="38"/>
        <v>44.444444444444443</v>
      </c>
      <c r="P195" s="61">
        <v>1</v>
      </c>
      <c r="Q195" s="61">
        <v>3</v>
      </c>
      <c r="R195" s="61"/>
      <c r="S195" s="80">
        <f t="shared" si="39"/>
        <v>44.444444444444443</v>
      </c>
      <c r="T195" s="61">
        <v>1</v>
      </c>
      <c r="U195" s="61"/>
      <c r="V195" s="61"/>
      <c r="W195" s="80">
        <f t="shared" si="27"/>
        <v>11.111111111111111</v>
      </c>
      <c r="X195" s="110">
        <f t="shared" si="35"/>
        <v>7</v>
      </c>
      <c r="Y195" s="67">
        <f t="shared" si="36"/>
        <v>55.555555555555557</v>
      </c>
    </row>
    <row r="196" spans="1:25">
      <c r="A196" s="76"/>
      <c r="B196" s="77" t="s">
        <v>147</v>
      </c>
      <c r="C196" s="76" t="s">
        <v>137</v>
      </c>
      <c r="D196" s="76">
        <v>11</v>
      </c>
      <c r="E196" s="76">
        <v>8</v>
      </c>
      <c r="F196" s="107">
        <f t="shared" si="30"/>
        <v>8</v>
      </c>
      <c r="G196" s="77" t="s">
        <v>35</v>
      </c>
      <c r="H196" s="79"/>
      <c r="I196" s="79"/>
      <c r="J196" s="79"/>
      <c r="K196" s="80">
        <f t="shared" si="37"/>
        <v>0</v>
      </c>
      <c r="L196" s="79"/>
      <c r="M196" s="79">
        <v>1</v>
      </c>
      <c r="N196" s="79"/>
      <c r="O196" s="80">
        <f t="shared" si="38"/>
        <v>12.5</v>
      </c>
      <c r="P196" s="79">
        <v>3</v>
      </c>
      <c r="Q196" s="79">
        <v>2</v>
      </c>
      <c r="R196" s="79">
        <v>1</v>
      </c>
      <c r="S196" s="80">
        <f t="shared" si="39"/>
        <v>75</v>
      </c>
      <c r="T196" s="79">
        <v>1</v>
      </c>
      <c r="U196" s="79"/>
      <c r="V196" s="79"/>
      <c r="W196" s="80">
        <f t="shared" si="27"/>
        <v>12.5</v>
      </c>
      <c r="X196" s="153">
        <f t="shared" ref="X196" si="40">((H196*1)+(I196*2)+(J196*3)+(L196*4)+(M196*5)+(N196*6)+(P196*7)+(Q196*8)+(R196*9)+(T196*10)+(U196*11)+(V196*12))/F196</f>
        <v>7.625</v>
      </c>
      <c r="Y196" s="82">
        <f t="shared" ref="Y196" si="41">S196+W196</f>
        <v>87.5</v>
      </c>
    </row>
    <row r="197" spans="1:25">
      <c r="A197" s="54"/>
      <c r="B197" s="140"/>
      <c r="C197" s="65"/>
      <c r="D197" s="54"/>
      <c r="E197" s="54"/>
      <c r="F197" s="107">
        <f t="shared" si="30"/>
        <v>0</v>
      </c>
      <c r="G197" s="50"/>
      <c r="H197" s="61"/>
      <c r="I197" s="61"/>
      <c r="J197" s="61"/>
      <c r="K197" s="80" t="e">
        <f t="shared" si="37"/>
        <v>#DIV/0!</v>
      </c>
      <c r="L197" s="61"/>
      <c r="M197" s="61"/>
      <c r="N197" s="61"/>
      <c r="O197" s="80" t="e">
        <f t="shared" si="38"/>
        <v>#DIV/0!</v>
      </c>
      <c r="P197" s="61"/>
      <c r="Q197" s="61"/>
      <c r="R197" s="61"/>
      <c r="S197" s="80" t="e">
        <f t="shared" si="39"/>
        <v>#DIV/0!</v>
      </c>
      <c r="T197" s="61"/>
      <c r="U197" s="61"/>
      <c r="V197" s="61"/>
      <c r="W197" s="80" t="e">
        <f t="shared" si="27"/>
        <v>#DIV/0!</v>
      </c>
      <c r="X197" s="90">
        <f>X196-X195</f>
        <v>0.625</v>
      </c>
      <c r="Y197" s="90">
        <f>Y196-Y195</f>
        <v>31.944444444444443</v>
      </c>
    </row>
    <row r="198" spans="1:25">
      <c r="A198" s="54">
        <v>6</v>
      </c>
      <c r="B198" s="70" t="s">
        <v>56</v>
      </c>
      <c r="C198" s="69" t="s">
        <v>88</v>
      </c>
      <c r="D198" s="69">
        <v>9</v>
      </c>
      <c r="E198" s="69">
        <v>16</v>
      </c>
      <c r="F198" s="107">
        <f t="shared" si="30"/>
        <v>16</v>
      </c>
      <c r="G198" s="70" t="s">
        <v>112</v>
      </c>
      <c r="H198" s="61"/>
      <c r="I198" s="61"/>
      <c r="J198" s="61"/>
      <c r="K198" s="80">
        <f t="shared" si="37"/>
        <v>0</v>
      </c>
      <c r="L198" s="61">
        <v>4</v>
      </c>
      <c r="M198" s="61">
        <v>1</v>
      </c>
      <c r="N198" s="61"/>
      <c r="O198" s="80">
        <f t="shared" si="38"/>
        <v>31.25</v>
      </c>
      <c r="P198" s="61">
        <v>2</v>
      </c>
      <c r="Q198" s="61">
        <v>4</v>
      </c>
      <c r="R198" s="61">
        <v>1</v>
      </c>
      <c r="S198" s="80">
        <f t="shared" si="39"/>
        <v>43.75</v>
      </c>
      <c r="T198" s="61">
        <v>4</v>
      </c>
      <c r="U198" s="61"/>
      <c r="V198" s="61"/>
      <c r="W198" s="80">
        <f t="shared" si="27"/>
        <v>25</v>
      </c>
      <c r="X198" s="110">
        <f t="shared" si="35"/>
        <v>7.25</v>
      </c>
      <c r="Y198" s="67">
        <f t="shared" si="36"/>
        <v>68.75</v>
      </c>
    </row>
    <row r="199" spans="1:25">
      <c r="A199" s="54"/>
      <c r="B199" s="140" t="s">
        <v>56</v>
      </c>
      <c r="C199" s="65" t="s">
        <v>19</v>
      </c>
      <c r="D199" s="54">
        <v>10</v>
      </c>
      <c r="E199" s="54">
        <v>8</v>
      </c>
      <c r="F199" s="107">
        <f t="shared" si="30"/>
        <v>8</v>
      </c>
      <c r="G199" s="50" t="s">
        <v>35</v>
      </c>
      <c r="H199" s="61"/>
      <c r="I199" s="61"/>
      <c r="J199" s="61"/>
      <c r="K199" s="80">
        <f t="shared" si="37"/>
        <v>0</v>
      </c>
      <c r="L199" s="61"/>
      <c r="M199" s="61"/>
      <c r="N199" s="61">
        <v>1</v>
      </c>
      <c r="O199" s="80">
        <f t="shared" si="38"/>
        <v>12.5</v>
      </c>
      <c r="P199" s="61">
        <v>1</v>
      </c>
      <c r="Q199" s="61">
        <v>1</v>
      </c>
      <c r="R199" s="61">
        <v>1</v>
      </c>
      <c r="S199" s="80">
        <f t="shared" si="39"/>
        <v>37.5</v>
      </c>
      <c r="T199" s="61">
        <v>4</v>
      </c>
      <c r="U199" s="61"/>
      <c r="V199" s="61"/>
      <c r="W199" s="80">
        <f t="shared" si="27"/>
        <v>50</v>
      </c>
      <c r="X199" s="110">
        <f t="shared" si="35"/>
        <v>8.75</v>
      </c>
      <c r="Y199" s="67">
        <f t="shared" si="36"/>
        <v>87.5</v>
      </c>
    </row>
    <row r="200" spans="1:25">
      <c r="A200" s="54"/>
      <c r="B200" s="140" t="s">
        <v>56</v>
      </c>
      <c r="C200" s="65" t="s">
        <v>100</v>
      </c>
      <c r="D200" s="54">
        <v>11</v>
      </c>
      <c r="E200" s="54">
        <v>7</v>
      </c>
      <c r="F200" s="107">
        <f t="shared" si="30"/>
        <v>7</v>
      </c>
      <c r="G200" s="50" t="s">
        <v>35</v>
      </c>
      <c r="H200" s="61"/>
      <c r="I200" s="61"/>
      <c r="J200" s="61"/>
      <c r="K200" s="80">
        <f t="shared" si="37"/>
        <v>0</v>
      </c>
      <c r="L200" s="61"/>
      <c r="M200" s="61"/>
      <c r="N200" s="61">
        <v>1</v>
      </c>
      <c r="O200" s="80">
        <f t="shared" si="38"/>
        <v>14.285714285714286</v>
      </c>
      <c r="P200" s="61"/>
      <c r="Q200" s="61">
        <v>1</v>
      </c>
      <c r="R200" s="61">
        <v>2</v>
      </c>
      <c r="S200" s="80">
        <f t="shared" si="39"/>
        <v>42.857142857142854</v>
      </c>
      <c r="T200" s="61">
        <v>3</v>
      </c>
      <c r="U200" s="61"/>
      <c r="V200" s="61"/>
      <c r="W200" s="80">
        <f t="shared" si="27"/>
        <v>42.857142857142854</v>
      </c>
      <c r="X200" s="110">
        <f t="shared" si="35"/>
        <v>8.8571428571428577</v>
      </c>
      <c r="Y200" s="67">
        <f t="shared" si="36"/>
        <v>85.714285714285708</v>
      </c>
    </row>
    <row r="201" spans="1:25">
      <c r="A201" s="54"/>
      <c r="B201" s="140"/>
      <c r="C201" s="65"/>
      <c r="D201" s="54"/>
      <c r="E201" s="54"/>
      <c r="F201" s="107">
        <f t="shared" si="30"/>
        <v>0</v>
      </c>
      <c r="G201" s="50"/>
      <c r="H201" s="61"/>
      <c r="I201" s="61"/>
      <c r="J201" s="61"/>
      <c r="K201" s="80" t="e">
        <f t="shared" si="37"/>
        <v>#DIV/0!</v>
      </c>
      <c r="L201" s="61"/>
      <c r="M201" s="61"/>
      <c r="N201" s="61"/>
      <c r="O201" s="80" t="e">
        <f t="shared" si="38"/>
        <v>#DIV/0!</v>
      </c>
      <c r="P201" s="61"/>
      <c r="Q201" s="61"/>
      <c r="R201" s="61"/>
      <c r="S201" s="80" t="e">
        <f t="shared" si="39"/>
        <v>#DIV/0!</v>
      </c>
      <c r="T201" s="61"/>
      <c r="U201" s="61"/>
      <c r="V201" s="61"/>
      <c r="W201" s="80" t="e">
        <f t="shared" si="27"/>
        <v>#DIV/0!</v>
      </c>
      <c r="X201" s="90">
        <f>X200-X199</f>
        <v>0.10714285714285765</v>
      </c>
      <c r="Y201" s="90">
        <f>Y200-Y199</f>
        <v>-1.7857142857142918</v>
      </c>
    </row>
    <row r="202" spans="1:25">
      <c r="A202" s="54">
        <v>7</v>
      </c>
      <c r="B202" s="70" t="s">
        <v>56</v>
      </c>
      <c r="C202" s="69" t="s">
        <v>88</v>
      </c>
      <c r="D202" s="69">
        <v>10</v>
      </c>
      <c r="E202" s="69">
        <v>14</v>
      </c>
      <c r="F202" s="107">
        <f t="shared" si="30"/>
        <v>14</v>
      </c>
      <c r="G202" s="70" t="s">
        <v>112</v>
      </c>
      <c r="H202" s="61"/>
      <c r="I202" s="61"/>
      <c r="J202" s="61"/>
      <c r="K202" s="80">
        <f t="shared" si="37"/>
        <v>0</v>
      </c>
      <c r="L202" s="61"/>
      <c r="M202" s="61">
        <v>1</v>
      </c>
      <c r="N202" s="61">
        <v>3</v>
      </c>
      <c r="O202" s="80">
        <f t="shared" si="38"/>
        <v>28.571428571428573</v>
      </c>
      <c r="P202" s="61">
        <v>3</v>
      </c>
      <c r="Q202" s="61">
        <v>3</v>
      </c>
      <c r="R202" s="61">
        <v>3</v>
      </c>
      <c r="S202" s="80">
        <f t="shared" si="39"/>
        <v>64.285714285714292</v>
      </c>
      <c r="T202" s="61">
        <v>0</v>
      </c>
      <c r="U202" s="61">
        <v>1</v>
      </c>
      <c r="V202" s="61"/>
      <c r="W202" s="80">
        <f t="shared" si="27"/>
        <v>7.1428571428571432</v>
      </c>
      <c r="X202" s="110">
        <f t="shared" si="35"/>
        <v>7.5714285714285712</v>
      </c>
      <c r="Y202" s="67">
        <f t="shared" si="36"/>
        <v>71.428571428571431</v>
      </c>
    </row>
    <row r="203" spans="1:25">
      <c r="A203" s="54"/>
      <c r="B203" s="140" t="s">
        <v>56</v>
      </c>
      <c r="C203" s="65" t="s">
        <v>19</v>
      </c>
      <c r="D203" s="54">
        <v>11</v>
      </c>
      <c r="E203" s="54">
        <v>12</v>
      </c>
      <c r="F203" s="107">
        <f t="shared" si="30"/>
        <v>12</v>
      </c>
      <c r="G203" s="50" t="s">
        <v>35</v>
      </c>
      <c r="H203" s="61"/>
      <c r="I203" s="61"/>
      <c r="J203" s="61"/>
      <c r="K203" s="80">
        <f t="shared" si="37"/>
        <v>0</v>
      </c>
      <c r="L203" s="61">
        <v>1</v>
      </c>
      <c r="M203" s="61"/>
      <c r="N203" s="61">
        <v>3</v>
      </c>
      <c r="O203" s="80">
        <f t="shared" si="38"/>
        <v>33.333333333333336</v>
      </c>
      <c r="P203" s="61"/>
      <c r="Q203" s="61">
        <v>2</v>
      </c>
      <c r="R203" s="61">
        <v>5</v>
      </c>
      <c r="S203" s="80">
        <f t="shared" si="39"/>
        <v>58.333333333333336</v>
      </c>
      <c r="T203" s="61">
        <v>1</v>
      </c>
      <c r="U203" s="61"/>
      <c r="V203" s="61"/>
      <c r="W203" s="80">
        <f t="shared" si="27"/>
        <v>8.3333333333333339</v>
      </c>
      <c r="X203" s="110">
        <f t="shared" si="35"/>
        <v>7.75</v>
      </c>
      <c r="Y203" s="67">
        <f t="shared" si="36"/>
        <v>66.666666666666671</v>
      </c>
    </row>
    <row r="204" spans="1:25">
      <c r="A204" s="54"/>
      <c r="B204" s="140"/>
      <c r="C204" s="65"/>
      <c r="D204" s="54"/>
      <c r="E204" s="54"/>
      <c r="F204" s="107">
        <f t="shared" si="30"/>
        <v>0</v>
      </c>
      <c r="G204" s="50"/>
      <c r="H204" s="61"/>
      <c r="I204" s="61"/>
      <c r="J204" s="61"/>
      <c r="K204" s="80" t="e">
        <f t="shared" si="37"/>
        <v>#DIV/0!</v>
      </c>
      <c r="L204" s="61"/>
      <c r="M204" s="61"/>
      <c r="N204" s="61"/>
      <c r="O204" s="80" t="e">
        <f t="shared" si="38"/>
        <v>#DIV/0!</v>
      </c>
      <c r="P204" s="61"/>
      <c r="Q204" s="61"/>
      <c r="R204" s="61"/>
      <c r="S204" s="80" t="e">
        <f t="shared" si="39"/>
        <v>#DIV/0!</v>
      </c>
      <c r="T204" s="61"/>
      <c r="U204" s="61"/>
      <c r="V204" s="61"/>
      <c r="W204" s="80" t="e">
        <f t="shared" si="27"/>
        <v>#DIV/0!</v>
      </c>
      <c r="X204" s="90">
        <f>X203-X202</f>
        <v>0.17857142857142883</v>
      </c>
      <c r="Y204" s="90">
        <f>Y203-Y202</f>
        <v>-4.7619047619047592</v>
      </c>
    </row>
    <row r="205" spans="1:25">
      <c r="A205" s="54">
        <v>8</v>
      </c>
      <c r="B205" s="70" t="s">
        <v>56</v>
      </c>
      <c r="C205" s="69" t="s">
        <v>88</v>
      </c>
      <c r="D205" s="91">
        <v>11</v>
      </c>
      <c r="E205" s="91">
        <v>7</v>
      </c>
      <c r="F205" s="107">
        <f t="shared" si="30"/>
        <v>7</v>
      </c>
      <c r="G205" s="70" t="s">
        <v>112</v>
      </c>
      <c r="H205" s="61"/>
      <c r="I205" s="61"/>
      <c r="J205" s="61"/>
      <c r="K205" s="80">
        <f t="shared" si="37"/>
        <v>0</v>
      </c>
      <c r="L205" s="61"/>
      <c r="M205" s="61"/>
      <c r="N205" s="61">
        <v>1</v>
      </c>
      <c r="O205" s="80">
        <f t="shared" si="38"/>
        <v>14.285714285714286</v>
      </c>
      <c r="P205" s="61">
        <v>1</v>
      </c>
      <c r="Q205" s="61">
        <v>2</v>
      </c>
      <c r="R205" s="61">
        <v>3</v>
      </c>
      <c r="S205" s="80">
        <f t="shared" si="39"/>
        <v>85.714285714285708</v>
      </c>
      <c r="T205" s="61"/>
      <c r="U205" s="61"/>
      <c r="V205" s="61"/>
      <c r="W205" s="80">
        <f t="shared" si="27"/>
        <v>0</v>
      </c>
      <c r="X205" s="110">
        <f t="shared" si="35"/>
        <v>8</v>
      </c>
      <c r="Y205" s="67">
        <f t="shared" si="36"/>
        <v>85.714285714285708</v>
      </c>
    </row>
    <row r="206" spans="1:25">
      <c r="A206" s="54"/>
      <c r="B206" s="140"/>
      <c r="C206" s="65"/>
      <c r="D206" s="54"/>
      <c r="E206" s="54"/>
      <c r="F206" s="97"/>
      <c r="G206" s="50"/>
      <c r="H206" s="61"/>
      <c r="I206" s="61"/>
      <c r="J206" s="61"/>
      <c r="K206" s="80" t="e">
        <f t="shared" si="37"/>
        <v>#DIV/0!</v>
      </c>
      <c r="L206" s="61"/>
      <c r="M206" s="61"/>
      <c r="N206" s="61"/>
      <c r="O206" s="80" t="e">
        <f t="shared" si="38"/>
        <v>#DIV/0!</v>
      </c>
      <c r="P206" s="61"/>
      <c r="Q206" s="61"/>
      <c r="R206" s="61"/>
      <c r="S206" s="80" t="e">
        <f t="shared" si="39"/>
        <v>#DIV/0!</v>
      </c>
      <c r="T206" s="61"/>
      <c r="U206" s="61"/>
      <c r="V206" s="61"/>
      <c r="W206" s="80" t="e">
        <f t="shared" si="27"/>
        <v>#DIV/0!</v>
      </c>
      <c r="X206" s="110"/>
      <c r="Y206" s="67"/>
    </row>
    <row r="207" spans="1:25">
      <c r="A207" s="54"/>
      <c r="B207" s="140"/>
      <c r="C207" s="69" t="s">
        <v>88</v>
      </c>
      <c r="D207" s="54"/>
      <c r="E207" s="54"/>
      <c r="F207" s="97"/>
      <c r="G207" s="70" t="s">
        <v>112</v>
      </c>
      <c r="H207" s="61"/>
      <c r="I207" s="61"/>
      <c r="J207" s="61"/>
      <c r="K207" s="80" t="e">
        <f t="shared" si="37"/>
        <v>#DIV/0!</v>
      </c>
      <c r="L207" s="61"/>
      <c r="M207" s="61"/>
      <c r="N207" s="61"/>
      <c r="O207" s="80" t="e">
        <f t="shared" si="38"/>
        <v>#DIV/0!</v>
      </c>
      <c r="P207" s="61"/>
      <c r="Q207" s="61"/>
      <c r="R207" s="61"/>
      <c r="S207" s="80" t="e">
        <f t="shared" si="39"/>
        <v>#DIV/0!</v>
      </c>
      <c r="T207" s="61"/>
      <c r="U207" s="61"/>
      <c r="V207" s="61"/>
      <c r="W207" s="80" t="e">
        <f t="shared" ref="W207:W271" si="42">SUM(T207:V207)*100/F207</f>
        <v>#DIV/0!</v>
      </c>
      <c r="X207" s="111">
        <f>AVERAGE(X205,X202,X198,X193,X187,X181,X175)</f>
        <v>7.4282072829131645</v>
      </c>
      <c r="Y207" s="111">
        <f>AVERAGE(Y205,Y202,Y198,Y193,Y187,Y181,Y175)</f>
        <v>68.70418167266908</v>
      </c>
    </row>
    <row r="208" spans="1:25">
      <c r="A208" s="54"/>
      <c r="B208" s="140"/>
      <c r="C208" s="65" t="s">
        <v>19</v>
      </c>
      <c r="D208" s="54"/>
      <c r="E208" s="54"/>
      <c r="F208" s="97"/>
      <c r="G208" s="50" t="s">
        <v>35</v>
      </c>
      <c r="H208" s="61"/>
      <c r="I208" s="61"/>
      <c r="J208" s="61"/>
      <c r="K208" s="80" t="e">
        <f t="shared" si="37"/>
        <v>#DIV/0!</v>
      </c>
      <c r="L208" s="61"/>
      <c r="M208" s="61"/>
      <c r="N208" s="61"/>
      <c r="O208" s="80" t="e">
        <f t="shared" si="38"/>
        <v>#DIV/0!</v>
      </c>
      <c r="P208" s="61"/>
      <c r="Q208" s="61"/>
      <c r="R208" s="61"/>
      <c r="S208" s="80" t="e">
        <f t="shared" si="39"/>
        <v>#DIV/0!</v>
      </c>
      <c r="T208" s="61"/>
      <c r="U208" s="61"/>
      <c r="V208" s="61"/>
      <c r="W208" s="80" t="e">
        <f t="shared" si="42"/>
        <v>#DIV/0!</v>
      </c>
      <c r="X208" s="110">
        <f>AVERAGE(X203,X199,X194,X188,X182,X176,X170)</f>
        <v>7.4034034483358564</v>
      </c>
      <c r="Y208" s="110">
        <f>AVERAGE(Y203,Y199,Y194,Y188,Y182,Y176,Y170)</f>
        <v>65.600544565652356</v>
      </c>
    </row>
    <row r="209" spans="1:25">
      <c r="A209" s="99"/>
      <c r="B209" s="100"/>
      <c r="C209" s="99" t="s">
        <v>100</v>
      </c>
      <c r="D209" s="99"/>
      <c r="E209" s="99"/>
      <c r="F209" s="101"/>
      <c r="G209" s="100" t="s">
        <v>35</v>
      </c>
      <c r="H209" s="102"/>
      <c r="I209" s="102"/>
      <c r="J209" s="102"/>
      <c r="K209" s="80" t="e">
        <f t="shared" si="37"/>
        <v>#DIV/0!</v>
      </c>
      <c r="L209" s="102"/>
      <c r="M209" s="102"/>
      <c r="N209" s="102"/>
      <c r="O209" s="80" t="e">
        <f t="shared" si="38"/>
        <v>#DIV/0!</v>
      </c>
      <c r="P209" s="102"/>
      <c r="Q209" s="102"/>
      <c r="R209" s="102"/>
      <c r="S209" s="80" t="e">
        <f t="shared" si="39"/>
        <v>#DIV/0!</v>
      </c>
      <c r="T209" s="102"/>
      <c r="U209" s="102"/>
      <c r="V209" s="102"/>
      <c r="W209" s="80" t="e">
        <f t="shared" si="42"/>
        <v>#DIV/0!</v>
      </c>
      <c r="X209" s="112">
        <f>AVERAGE(X166,X171,X177,X183,X189,X195,X200)</f>
        <v>7.2570165858985733</v>
      </c>
      <c r="Y209" s="112">
        <f>AVERAGE(Y166,Y171,Y177,Y183,Y189,Y195,Y200)</f>
        <v>61.306983216921104</v>
      </c>
    </row>
    <row r="210" spans="1:25">
      <c r="A210" s="76"/>
      <c r="B210" s="77"/>
      <c r="C210" s="76" t="s">
        <v>137</v>
      </c>
      <c r="D210" s="76"/>
      <c r="E210" s="76"/>
      <c r="F210" s="144"/>
      <c r="G210" s="77" t="s">
        <v>35</v>
      </c>
      <c r="H210" s="79"/>
      <c r="I210" s="79"/>
      <c r="J210" s="79"/>
      <c r="K210" s="80" t="e">
        <f t="shared" si="37"/>
        <v>#DIV/0!</v>
      </c>
      <c r="L210" s="79"/>
      <c r="M210" s="79"/>
      <c r="N210" s="79"/>
      <c r="O210" s="80" t="e">
        <f t="shared" si="38"/>
        <v>#DIV/0!</v>
      </c>
      <c r="P210" s="79"/>
      <c r="Q210" s="79"/>
      <c r="R210" s="79"/>
      <c r="S210" s="80" t="e">
        <f t="shared" si="39"/>
        <v>#DIV/0!</v>
      </c>
      <c r="T210" s="79"/>
      <c r="U210" s="79"/>
      <c r="V210" s="79"/>
      <c r="W210" s="80" t="e">
        <f t="shared" si="42"/>
        <v>#DIV/0!</v>
      </c>
      <c r="X210" s="153">
        <f>AVERAGE(X163,X167,X172,X178,X184,X190,X196)</f>
        <v>7.200827184420679</v>
      </c>
      <c r="Y210" s="153">
        <f>AVERAGE(Y163,Y167,Y172,Y178,Y184,Y190,Y196)</f>
        <v>63.647550553402141</v>
      </c>
    </row>
    <row r="211" spans="1:25">
      <c r="A211" s="76"/>
      <c r="B211" s="77"/>
      <c r="C211" s="426" t="s">
        <v>164</v>
      </c>
      <c r="D211" s="76"/>
      <c r="E211" s="76"/>
      <c r="F211" s="144"/>
      <c r="G211" s="428" t="s">
        <v>35</v>
      </c>
      <c r="H211" s="79"/>
      <c r="I211" s="79"/>
      <c r="J211" s="79"/>
      <c r="K211" s="80"/>
      <c r="L211" s="79"/>
      <c r="M211" s="79"/>
      <c r="N211" s="79"/>
      <c r="O211" s="80"/>
      <c r="P211" s="79"/>
      <c r="Q211" s="79"/>
      <c r="R211" s="79"/>
      <c r="S211" s="80"/>
      <c r="T211" s="79"/>
      <c r="U211" s="79"/>
      <c r="V211" s="79"/>
      <c r="W211" s="80"/>
      <c r="X211" s="153"/>
      <c r="Y211" s="153">
        <f>AVERAGE(Y164,Y168,Y173,Y179,Y185,Y191,Y197)</f>
        <v>65.609681354205719</v>
      </c>
    </row>
    <row r="212" spans="1:25">
      <c r="A212" s="54"/>
      <c r="B212" s="50"/>
      <c r="C212" s="65"/>
      <c r="D212" s="58"/>
      <c r="E212" s="58"/>
      <c r="F212" s="113"/>
      <c r="G212" s="51"/>
      <c r="H212" s="61"/>
      <c r="I212" s="61"/>
      <c r="J212" s="61"/>
      <c r="K212" s="80" t="e">
        <f t="shared" si="37"/>
        <v>#DIV/0!</v>
      </c>
      <c r="L212" s="61"/>
      <c r="M212" s="61"/>
      <c r="N212" s="61"/>
      <c r="O212" s="80" t="e">
        <f t="shared" si="38"/>
        <v>#DIV/0!</v>
      </c>
      <c r="P212" s="61"/>
      <c r="Q212" s="61"/>
      <c r="R212" s="61"/>
      <c r="S212" s="80" t="e">
        <f t="shared" si="39"/>
        <v>#DIV/0!</v>
      </c>
      <c r="T212" s="61"/>
      <c r="U212" s="61"/>
      <c r="V212" s="61"/>
      <c r="W212" s="80" t="e">
        <f t="shared" si="42"/>
        <v>#DIV/0!</v>
      </c>
      <c r="X212" s="90"/>
      <c r="Y212" s="90">
        <f>Y211-Y210</f>
        <v>1.9621308008035783</v>
      </c>
    </row>
    <row r="213" spans="1:25">
      <c r="A213" s="76"/>
      <c r="B213" s="77" t="s">
        <v>106</v>
      </c>
      <c r="C213" s="149" t="s">
        <v>137</v>
      </c>
      <c r="D213" s="76">
        <v>2</v>
      </c>
      <c r="E213" s="76">
        <v>22</v>
      </c>
      <c r="F213" s="107">
        <f t="shared" ref="F213:F276" si="43">H213+I213+J213+L213+M213+N213+P213+Q213+R213+T213+U213+V213</f>
        <v>22</v>
      </c>
      <c r="G213" s="150" t="s">
        <v>125</v>
      </c>
      <c r="H213" s="79"/>
      <c r="I213" s="79"/>
      <c r="J213" s="79">
        <v>3</v>
      </c>
      <c r="K213" s="80">
        <f t="shared" si="37"/>
        <v>13.636363636363637</v>
      </c>
      <c r="L213" s="79">
        <v>1</v>
      </c>
      <c r="M213" s="79"/>
      <c r="N213" s="79">
        <v>2</v>
      </c>
      <c r="O213" s="80">
        <f t="shared" si="38"/>
        <v>13.636363636363637</v>
      </c>
      <c r="P213" s="79"/>
      <c r="Q213" s="79">
        <v>4</v>
      </c>
      <c r="R213" s="79"/>
      <c r="S213" s="80">
        <f t="shared" si="39"/>
        <v>18.181818181818183</v>
      </c>
      <c r="T213" s="79">
        <v>5</v>
      </c>
      <c r="U213" s="79">
        <v>1</v>
      </c>
      <c r="V213" s="79">
        <v>6</v>
      </c>
      <c r="W213" s="80">
        <f t="shared" si="42"/>
        <v>54.545454545454547</v>
      </c>
      <c r="X213" s="157">
        <f t="shared" ref="X213:X218" si="44">((H213*1)+(I213*2)+(J213*3)+(L213*4)+(M213*5)+(N213*6)+(P213*7)+(Q213*8)+(R213*9)+(T213*10)+(U213*11)+(V213*12))/F213</f>
        <v>8.6363636363636367</v>
      </c>
      <c r="Y213" s="82">
        <f t="shared" ref="Y213:Y218" si="45">S213+W213</f>
        <v>72.727272727272734</v>
      </c>
    </row>
    <row r="214" spans="1:25">
      <c r="A214" s="76"/>
      <c r="B214" s="267" t="s">
        <v>169</v>
      </c>
      <c r="C214" s="269" t="s">
        <v>164</v>
      </c>
      <c r="D214" s="76">
        <v>3</v>
      </c>
      <c r="E214" s="76">
        <v>20</v>
      </c>
      <c r="F214" s="107">
        <f t="shared" si="43"/>
        <v>13</v>
      </c>
      <c r="G214" s="274" t="s">
        <v>36</v>
      </c>
      <c r="H214" s="79"/>
      <c r="I214" s="79">
        <v>1</v>
      </c>
      <c r="J214" s="79">
        <v>1</v>
      </c>
      <c r="K214" s="80">
        <f t="shared" si="37"/>
        <v>15.384615384615385</v>
      </c>
      <c r="L214" s="79">
        <v>4</v>
      </c>
      <c r="M214" s="79">
        <v>2</v>
      </c>
      <c r="N214" s="79"/>
      <c r="O214" s="80">
        <f t="shared" si="38"/>
        <v>46.153846153846153</v>
      </c>
      <c r="P214" s="79">
        <v>1</v>
      </c>
      <c r="Q214" s="79">
        <v>1</v>
      </c>
      <c r="R214" s="79">
        <v>3</v>
      </c>
      <c r="S214" s="80">
        <f t="shared" si="39"/>
        <v>38.46153846153846</v>
      </c>
      <c r="T214" s="79"/>
      <c r="U214" s="79"/>
      <c r="V214" s="79"/>
      <c r="W214" s="80">
        <f t="shared" si="42"/>
        <v>0</v>
      </c>
      <c r="X214" s="157">
        <f t="shared" si="44"/>
        <v>5.615384615384615</v>
      </c>
      <c r="Y214" s="82">
        <f t="shared" si="45"/>
        <v>38.46153846153846</v>
      </c>
    </row>
    <row r="215" spans="1:25">
      <c r="A215" s="54"/>
      <c r="B215" s="50"/>
      <c r="C215" s="92"/>
      <c r="D215" s="58"/>
      <c r="E215" s="58"/>
      <c r="F215" s="107">
        <f t="shared" si="43"/>
        <v>0</v>
      </c>
      <c r="G215" s="139"/>
      <c r="H215" s="61"/>
      <c r="I215" s="61"/>
      <c r="J215" s="61"/>
      <c r="K215" s="80" t="e">
        <f t="shared" si="37"/>
        <v>#DIV/0!</v>
      </c>
      <c r="L215" s="61"/>
      <c r="M215" s="61"/>
      <c r="N215" s="61"/>
      <c r="O215" s="80" t="e">
        <f t="shared" si="38"/>
        <v>#DIV/0!</v>
      </c>
      <c r="P215" s="61"/>
      <c r="Q215" s="61"/>
      <c r="R215" s="61"/>
      <c r="S215" s="80" t="e">
        <f t="shared" si="39"/>
        <v>#DIV/0!</v>
      </c>
      <c r="T215" s="61"/>
      <c r="U215" s="61"/>
      <c r="V215" s="61"/>
      <c r="W215" s="80" t="e">
        <f t="shared" si="42"/>
        <v>#DIV/0!</v>
      </c>
      <c r="X215" s="157" t="e">
        <f t="shared" si="44"/>
        <v>#DIV/0!</v>
      </c>
      <c r="Y215" s="82" t="e">
        <f t="shared" si="45"/>
        <v>#DIV/0!</v>
      </c>
    </row>
    <row r="216" spans="1:25" s="43" customFormat="1">
      <c r="A216" s="54"/>
      <c r="B216" s="50" t="s">
        <v>106</v>
      </c>
      <c r="C216" s="92" t="s">
        <v>100</v>
      </c>
      <c r="D216" s="58" t="s">
        <v>121</v>
      </c>
      <c r="E216" s="58">
        <v>16</v>
      </c>
      <c r="F216" s="107">
        <f t="shared" si="43"/>
        <v>16</v>
      </c>
      <c r="G216" s="139" t="s">
        <v>125</v>
      </c>
      <c r="H216" s="61"/>
      <c r="I216" s="61">
        <v>1</v>
      </c>
      <c r="J216" s="61"/>
      <c r="K216" s="80">
        <f t="shared" si="37"/>
        <v>6.25</v>
      </c>
      <c r="L216" s="61"/>
      <c r="M216" s="61">
        <v>4</v>
      </c>
      <c r="N216" s="61"/>
      <c r="O216" s="80">
        <f t="shared" si="38"/>
        <v>25</v>
      </c>
      <c r="P216" s="61"/>
      <c r="Q216" s="61"/>
      <c r="R216" s="61">
        <v>3</v>
      </c>
      <c r="S216" s="80">
        <f t="shared" si="39"/>
        <v>18.75</v>
      </c>
      <c r="T216" s="61">
        <v>6</v>
      </c>
      <c r="U216" s="61">
        <v>2</v>
      </c>
      <c r="V216" s="61"/>
      <c r="W216" s="80">
        <f t="shared" si="42"/>
        <v>50</v>
      </c>
      <c r="X216" s="157">
        <f t="shared" si="44"/>
        <v>8.1875</v>
      </c>
      <c r="Y216" s="82">
        <f t="shared" si="45"/>
        <v>68.75</v>
      </c>
    </row>
    <row r="217" spans="1:25" s="43" customFormat="1">
      <c r="A217" s="76"/>
      <c r="B217" s="77" t="s">
        <v>106</v>
      </c>
      <c r="C217" s="149" t="s">
        <v>137</v>
      </c>
      <c r="D217" s="76" t="s">
        <v>139</v>
      </c>
      <c r="E217" s="76">
        <v>15</v>
      </c>
      <c r="F217" s="107">
        <f t="shared" si="43"/>
        <v>15</v>
      </c>
      <c r="G217" s="150" t="s">
        <v>125</v>
      </c>
      <c r="H217" s="79"/>
      <c r="I217" s="79">
        <v>1</v>
      </c>
      <c r="J217" s="79">
        <v>2</v>
      </c>
      <c r="K217" s="80">
        <f t="shared" si="37"/>
        <v>20</v>
      </c>
      <c r="L217" s="79">
        <v>1</v>
      </c>
      <c r="M217" s="79"/>
      <c r="N217" s="79"/>
      <c r="O217" s="80">
        <f t="shared" si="38"/>
        <v>6.666666666666667</v>
      </c>
      <c r="P217" s="79">
        <v>2</v>
      </c>
      <c r="Q217" s="79">
        <v>3</v>
      </c>
      <c r="R217" s="79"/>
      <c r="S217" s="80">
        <f t="shared" si="39"/>
        <v>33.333333333333336</v>
      </c>
      <c r="T217" s="79">
        <v>6</v>
      </c>
      <c r="U217" s="79"/>
      <c r="V217" s="79"/>
      <c r="W217" s="80">
        <f t="shared" si="42"/>
        <v>40</v>
      </c>
      <c r="X217" s="157">
        <f t="shared" si="44"/>
        <v>7.333333333333333</v>
      </c>
      <c r="Y217" s="82">
        <f t="shared" si="45"/>
        <v>73.333333333333343</v>
      </c>
    </row>
    <row r="218" spans="1:25" s="43" customFormat="1">
      <c r="A218" s="76"/>
      <c r="B218" s="267" t="s">
        <v>169</v>
      </c>
      <c r="C218" s="269" t="s">
        <v>164</v>
      </c>
      <c r="D218" s="268" t="s">
        <v>165</v>
      </c>
      <c r="E218" s="76">
        <v>15</v>
      </c>
      <c r="F218" s="107">
        <f t="shared" si="43"/>
        <v>15</v>
      </c>
      <c r="G218" s="274" t="s">
        <v>36</v>
      </c>
      <c r="H218" s="79">
        <v>1</v>
      </c>
      <c r="I218" s="79"/>
      <c r="J218" s="79"/>
      <c r="K218" s="80">
        <f t="shared" si="37"/>
        <v>6.666666666666667</v>
      </c>
      <c r="L218" s="79">
        <v>1</v>
      </c>
      <c r="M218" s="79">
        <v>2</v>
      </c>
      <c r="N218" s="79"/>
      <c r="O218" s="80">
        <f t="shared" si="38"/>
        <v>20</v>
      </c>
      <c r="P218" s="79">
        <v>1</v>
      </c>
      <c r="Q218" s="79"/>
      <c r="R218" s="79">
        <v>2</v>
      </c>
      <c r="S218" s="80">
        <f t="shared" si="39"/>
        <v>20</v>
      </c>
      <c r="T218" s="79">
        <v>3</v>
      </c>
      <c r="U218" s="79">
        <v>5</v>
      </c>
      <c r="V218" s="79"/>
      <c r="W218" s="80">
        <f t="shared" si="42"/>
        <v>53.333333333333336</v>
      </c>
      <c r="X218" s="157">
        <f t="shared" si="44"/>
        <v>8.3333333333333339</v>
      </c>
      <c r="Y218" s="82">
        <f t="shared" si="45"/>
        <v>73.333333333333343</v>
      </c>
    </row>
    <row r="219" spans="1:25" s="43" customFormat="1">
      <c r="A219" s="54"/>
      <c r="B219" s="50"/>
      <c r="C219" s="92"/>
      <c r="D219" s="58"/>
      <c r="E219" s="58"/>
      <c r="F219" s="107">
        <f t="shared" si="43"/>
        <v>0</v>
      </c>
      <c r="G219" s="139"/>
      <c r="H219" s="61"/>
      <c r="I219" s="61"/>
      <c r="J219" s="61"/>
      <c r="K219" s="80" t="e">
        <f t="shared" si="37"/>
        <v>#DIV/0!</v>
      </c>
      <c r="L219" s="61"/>
      <c r="M219" s="61"/>
      <c r="N219" s="61"/>
      <c r="O219" s="80" t="e">
        <f t="shared" si="38"/>
        <v>#DIV/0!</v>
      </c>
      <c r="P219" s="61"/>
      <c r="Q219" s="61"/>
      <c r="R219" s="61"/>
      <c r="S219" s="80" t="e">
        <f t="shared" si="39"/>
        <v>#DIV/0!</v>
      </c>
      <c r="T219" s="61"/>
      <c r="U219" s="61"/>
      <c r="V219" s="61"/>
      <c r="W219" s="80" t="e">
        <f t="shared" si="42"/>
        <v>#DIV/0!</v>
      </c>
      <c r="X219" s="90">
        <f>X218-X217</f>
        <v>1.0000000000000009</v>
      </c>
      <c r="Y219" s="90">
        <f>Y218-Y217</f>
        <v>0</v>
      </c>
    </row>
    <row r="220" spans="1:25" s="43" customFormat="1">
      <c r="A220" s="54"/>
      <c r="B220" s="50" t="s">
        <v>106</v>
      </c>
      <c r="C220" s="92" t="s">
        <v>100</v>
      </c>
      <c r="D220" s="58" t="s">
        <v>122</v>
      </c>
      <c r="E220" s="58">
        <v>17</v>
      </c>
      <c r="F220" s="107">
        <f t="shared" si="43"/>
        <v>17</v>
      </c>
      <c r="G220" s="139" t="s">
        <v>125</v>
      </c>
      <c r="H220" s="61"/>
      <c r="I220" s="61"/>
      <c r="J220" s="61">
        <v>1</v>
      </c>
      <c r="K220" s="80">
        <f t="shared" si="37"/>
        <v>5.882352941176471</v>
      </c>
      <c r="L220" s="61">
        <v>2</v>
      </c>
      <c r="M220" s="61">
        <v>2</v>
      </c>
      <c r="N220" s="61">
        <v>1</v>
      </c>
      <c r="O220" s="80">
        <f t="shared" si="38"/>
        <v>29.411764705882351</v>
      </c>
      <c r="P220" s="61">
        <v>2</v>
      </c>
      <c r="Q220" s="61">
        <v>2</v>
      </c>
      <c r="R220" s="61">
        <v>1</v>
      </c>
      <c r="S220" s="80">
        <f t="shared" si="39"/>
        <v>29.411764705882351</v>
      </c>
      <c r="T220" s="61">
        <v>3</v>
      </c>
      <c r="U220" s="61">
        <v>3</v>
      </c>
      <c r="V220" s="61"/>
      <c r="W220" s="80">
        <f t="shared" si="42"/>
        <v>35.294117647058826</v>
      </c>
      <c r="X220" s="114">
        <f t="shared" ref="X220:X227" si="46">((H220*1)+(I220*2)+(J220*3)+(L220*4)+(M220*5)+(N220*6)+(P220*7)+(Q220*8)+(R220*9)+(T220*10)+(U220*11)+(V220*12))/F220</f>
        <v>7.5882352941176467</v>
      </c>
      <c r="Y220" s="67">
        <f t="shared" ref="Y220:Y227" si="47">S220+W220</f>
        <v>64.705882352941174</v>
      </c>
    </row>
    <row r="221" spans="1:25">
      <c r="A221" s="76"/>
      <c r="B221" s="77" t="s">
        <v>106</v>
      </c>
      <c r="C221" s="149" t="s">
        <v>137</v>
      </c>
      <c r="D221" s="76" t="s">
        <v>138</v>
      </c>
      <c r="E221" s="76">
        <v>16</v>
      </c>
      <c r="F221" s="107">
        <f t="shared" si="43"/>
        <v>16</v>
      </c>
      <c r="G221" s="150" t="s">
        <v>36</v>
      </c>
      <c r="H221" s="79"/>
      <c r="I221" s="79"/>
      <c r="J221" s="79">
        <v>1</v>
      </c>
      <c r="K221" s="80">
        <f t="shared" si="37"/>
        <v>6.25</v>
      </c>
      <c r="L221" s="79">
        <v>1</v>
      </c>
      <c r="M221" s="79">
        <v>4</v>
      </c>
      <c r="N221" s="79">
        <v>2</v>
      </c>
      <c r="O221" s="80">
        <f t="shared" si="38"/>
        <v>43.75</v>
      </c>
      <c r="P221" s="79">
        <v>2</v>
      </c>
      <c r="Q221" s="79">
        <v>1</v>
      </c>
      <c r="R221" s="79">
        <v>2</v>
      </c>
      <c r="S221" s="80">
        <f t="shared" si="39"/>
        <v>31.25</v>
      </c>
      <c r="T221" s="79">
        <v>3</v>
      </c>
      <c r="U221" s="79"/>
      <c r="V221" s="79"/>
      <c r="W221" s="80">
        <f t="shared" si="42"/>
        <v>18.75</v>
      </c>
      <c r="X221" s="114">
        <f t="shared" si="46"/>
        <v>6.8125</v>
      </c>
      <c r="Y221" s="67">
        <f t="shared" si="47"/>
        <v>50</v>
      </c>
    </row>
    <row r="222" spans="1:25">
      <c r="A222" s="76"/>
      <c r="B222" s="267" t="s">
        <v>169</v>
      </c>
      <c r="C222" s="269" t="s">
        <v>164</v>
      </c>
      <c r="D222" s="268" t="s">
        <v>166</v>
      </c>
      <c r="E222" s="76">
        <v>14</v>
      </c>
      <c r="F222" s="107">
        <f t="shared" si="43"/>
        <v>14</v>
      </c>
      <c r="G222" s="274" t="s">
        <v>36</v>
      </c>
      <c r="H222" s="79"/>
      <c r="I222" s="79"/>
      <c r="J222" s="79"/>
      <c r="K222" s="80">
        <f t="shared" si="37"/>
        <v>0</v>
      </c>
      <c r="L222" s="79">
        <v>1</v>
      </c>
      <c r="M222" s="79"/>
      <c r="N222" s="79">
        <v>3</v>
      </c>
      <c r="O222" s="80">
        <f t="shared" si="38"/>
        <v>28.571428571428573</v>
      </c>
      <c r="P222" s="79">
        <v>2</v>
      </c>
      <c r="Q222" s="79">
        <v>1</v>
      </c>
      <c r="R222" s="79">
        <v>3</v>
      </c>
      <c r="S222" s="80">
        <f t="shared" si="39"/>
        <v>42.857142857142854</v>
      </c>
      <c r="T222" s="79">
        <v>1</v>
      </c>
      <c r="U222" s="79">
        <v>3</v>
      </c>
      <c r="V222" s="79"/>
      <c r="W222" s="80">
        <f t="shared" si="42"/>
        <v>28.571428571428573</v>
      </c>
      <c r="X222" s="114">
        <f t="shared" si="46"/>
        <v>8.1428571428571423</v>
      </c>
      <c r="Y222" s="67">
        <f t="shared" si="47"/>
        <v>71.428571428571431</v>
      </c>
    </row>
    <row r="223" spans="1:25">
      <c r="A223" s="54"/>
      <c r="B223" s="50"/>
      <c r="C223" s="92"/>
      <c r="D223" s="58"/>
      <c r="E223" s="58"/>
      <c r="F223" s="107">
        <f t="shared" si="43"/>
        <v>0</v>
      </c>
      <c r="G223" s="139"/>
      <c r="H223" s="61"/>
      <c r="I223" s="61"/>
      <c r="J223" s="61"/>
      <c r="K223" s="80" t="e">
        <f t="shared" si="37"/>
        <v>#DIV/0!</v>
      </c>
      <c r="L223" s="61"/>
      <c r="M223" s="61"/>
      <c r="N223" s="61"/>
      <c r="O223" s="80" t="e">
        <f t="shared" si="38"/>
        <v>#DIV/0!</v>
      </c>
      <c r="P223" s="61"/>
      <c r="Q223" s="61"/>
      <c r="R223" s="61"/>
      <c r="S223" s="80" t="e">
        <f t="shared" si="39"/>
        <v>#DIV/0!</v>
      </c>
      <c r="T223" s="61"/>
      <c r="U223" s="61"/>
      <c r="V223" s="61"/>
      <c r="W223" s="80" t="e">
        <f t="shared" si="42"/>
        <v>#DIV/0!</v>
      </c>
      <c r="X223" s="90">
        <f>X222-X221</f>
        <v>1.3303571428571423</v>
      </c>
      <c r="Y223" s="90">
        <f>Y222-Y221</f>
        <v>21.428571428571431</v>
      </c>
    </row>
    <row r="224" spans="1:25">
      <c r="A224" s="62"/>
      <c r="B224" s="140" t="s">
        <v>60</v>
      </c>
      <c r="C224" s="92" t="s">
        <v>19</v>
      </c>
      <c r="D224" s="105">
        <v>2</v>
      </c>
      <c r="E224" s="105">
        <v>21</v>
      </c>
      <c r="F224" s="107">
        <f t="shared" si="43"/>
        <v>21</v>
      </c>
      <c r="G224" s="136" t="s">
        <v>36</v>
      </c>
      <c r="H224" s="89"/>
      <c r="I224" s="89"/>
      <c r="J224" s="89"/>
      <c r="K224" s="80">
        <f t="shared" si="37"/>
        <v>0</v>
      </c>
      <c r="L224" s="89">
        <v>1</v>
      </c>
      <c r="M224" s="89">
        <v>3</v>
      </c>
      <c r="N224" s="89">
        <v>4</v>
      </c>
      <c r="O224" s="80">
        <f t="shared" si="38"/>
        <v>38.095238095238095</v>
      </c>
      <c r="P224" s="89">
        <v>4</v>
      </c>
      <c r="Q224" s="89">
        <v>1</v>
      </c>
      <c r="R224" s="89">
        <v>3</v>
      </c>
      <c r="S224" s="80">
        <f t="shared" si="39"/>
        <v>38.095238095238095</v>
      </c>
      <c r="T224" s="89">
        <v>4</v>
      </c>
      <c r="U224" s="89">
        <v>1</v>
      </c>
      <c r="V224" s="89"/>
      <c r="W224" s="80">
        <f t="shared" si="42"/>
        <v>23.80952380952381</v>
      </c>
      <c r="X224" s="114">
        <f t="shared" si="46"/>
        <v>7.4761904761904763</v>
      </c>
      <c r="Y224" s="67">
        <f t="shared" si="47"/>
        <v>61.904761904761905</v>
      </c>
    </row>
    <row r="225" spans="1:25">
      <c r="A225" s="62"/>
      <c r="B225" s="141" t="s">
        <v>106</v>
      </c>
      <c r="C225" s="92" t="s">
        <v>100</v>
      </c>
      <c r="D225" s="105">
        <v>3</v>
      </c>
      <c r="E225" s="105">
        <v>20</v>
      </c>
      <c r="F225" s="107">
        <f t="shared" si="43"/>
        <v>20</v>
      </c>
      <c r="G225" s="136" t="s">
        <v>36</v>
      </c>
      <c r="H225" s="89"/>
      <c r="I225" s="89"/>
      <c r="J225" s="89"/>
      <c r="K225" s="80">
        <f t="shared" si="37"/>
        <v>0</v>
      </c>
      <c r="L225" s="89"/>
      <c r="M225" s="89">
        <v>4</v>
      </c>
      <c r="N225" s="89">
        <v>3</v>
      </c>
      <c r="O225" s="80">
        <f t="shared" si="38"/>
        <v>35</v>
      </c>
      <c r="P225" s="89">
        <v>3</v>
      </c>
      <c r="Q225" s="89">
        <v>2</v>
      </c>
      <c r="R225" s="89">
        <v>2</v>
      </c>
      <c r="S225" s="80">
        <f t="shared" si="39"/>
        <v>35</v>
      </c>
      <c r="T225" s="89">
        <v>5</v>
      </c>
      <c r="U225" s="89">
        <v>1</v>
      </c>
      <c r="V225" s="89"/>
      <c r="W225" s="80">
        <f t="shared" si="42"/>
        <v>30</v>
      </c>
      <c r="X225" s="114">
        <f t="shared" si="46"/>
        <v>7.7</v>
      </c>
      <c r="Y225" s="67">
        <f t="shared" si="47"/>
        <v>65</v>
      </c>
    </row>
    <row r="226" spans="1:25">
      <c r="A226" s="147"/>
      <c r="B226" s="150" t="s">
        <v>106</v>
      </c>
      <c r="C226" s="149" t="s">
        <v>137</v>
      </c>
      <c r="D226" s="85">
        <v>4</v>
      </c>
      <c r="E226" s="85">
        <v>20</v>
      </c>
      <c r="F226" s="107">
        <f t="shared" si="43"/>
        <v>20</v>
      </c>
      <c r="G226" s="150" t="s">
        <v>36</v>
      </c>
      <c r="H226" s="85"/>
      <c r="I226" s="85"/>
      <c r="J226" s="85">
        <v>3</v>
      </c>
      <c r="K226" s="80">
        <f t="shared" si="37"/>
        <v>15</v>
      </c>
      <c r="L226" s="85"/>
      <c r="M226" s="85"/>
      <c r="N226" s="85">
        <v>5</v>
      </c>
      <c r="O226" s="80">
        <f t="shared" si="38"/>
        <v>25</v>
      </c>
      <c r="P226" s="85">
        <v>1</v>
      </c>
      <c r="Q226" s="85">
        <v>1</v>
      </c>
      <c r="R226" s="85">
        <v>3</v>
      </c>
      <c r="S226" s="80">
        <f t="shared" si="39"/>
        <v>25</v>
      </c>
      <c r="T226" s="85">
        <v>6</v>
      </c>
      <c r="U226" s="85">
        <v>1</v>
      </c>
      <c r="V226" s="85"/>
      <c r="W226" s="80">
        <f t="shared" si="42"/>
        <v>35</v>
      </c>
      <c r="X226" s="114">
        <f t="shared" si="46"/>
        <v>7.6</v>
      </c>
      <c r="Y226" s="67">
        <f t="shared" si="47"/>
        <v>60</v>
      </c>
    </row>
    <row r="227" spans="1:25">
      <c r="A227" s="147"/>
      <c r="B227" s="274" t="s">
        <v>169</v>
      </c>
      <c r="C227" s="269" t="s">
        <v>164</v>
      </c>
      <c r="D227" s="85">
        <v>5</v>
      </c>
      <c r="E227" s="85">
        <v>20</v>
      </c>
      <c r="F227" s="107">
        <f t="shared" si="43"/>
        <v>20</v>
      </c>
      <c r="G227" s="274" t="s">
        <v>36</v>
      </c>
      <c r="H227" s="85"/>
      <c r="I227" s="85"/>
      <c r="J227" s="85"/>
      <c r="K227" s="80">
        <f t="shared" si="37"/>
        <v>0</v>
      </c>
      <c r="L227" s="85">
        <v>1</v>
      </c>
      <c r="M227" s="85"/>
      <c r="N227" s="85">
        <v>2</v>
      </c>
      <c r="O227" s="80">
        <f t="shared" si="38"/>
        <v>15</v>
      </c>
      <c r="P227" s="85">
        <v>3</v>
      </c>
      <c r="Q227" s="85">
        <v>3</v>
      </c>
      <c r="R227" s="85">
        <v>1</v>
      </c>
      <c r="S227" s="80">
        <f t="shared" si="39"/>
        <v>35</v>
      </c>
      <c r="T227" s="85">
        <v>10</v>
      </c>
      <c r="U227" s="85"/>
      <c r="V227" s="85"/>
      <c r="W227" s="80">
        <f t="shared" si="42"/>
        <v>50</v>
      </c>
      <c r="X227" s="114">
        <f t="shared" si="46"/>
        <v>8.5</v>
      </c>
      <c r="Y227" s="67">
        <f t="shared" si="47"/>
        <v>85</v>
      </c>
    </row>
    <row r="228" spans="1:25">
      <c r="A228" s="62"/>
      <c r="B228" s="141"/>
      <c r="C228" s="92"/>
      <c r="D228" s="105"/>
      <c r="E228" s="105"/>
      <c r="F228" s="107">
        <f t="shared" si="43"/>
        <v>0</v>
      </c>
      <c r="G228" s="136"/>
      <c r="H228" s="89"/>
      <c r="I228" s="89"/>
      <c r="J228" s="89"/>
      <c r="K228" s="80" t="e">
        <f t="shared" si="37"/>
        <v>#DIV/0!</v>
      </c>
      <c r="L228" s="89"/>
      <c r="M228" s="89"/>
      <c r="N228" s="89"/>
      <c r="O228" s="80" t="e">
        <f t="shared" si="38"/>
        <v>#DIV/0!</v>
      </c>
      <c r="P228" s="89"/>
      <c r="Q228" s="89"/>
      <c r="R228" s="89"/>
      <c r="S228" s="80" t="e">
        <f t="shared" si="39"/>
        <v>#DIV/0!</v>
      </c>
      <c r="T228" s="89"/>
      <c r="U228" s="89"/>
      <c r="V228" s="89"/>
      <c r="W228" s="80" t="e">
        <f t="shared" si="42"/>
        <v>#DIV/0!</v>
      </c>
      <c r="X228" s="90">
        <f>X227-X226</f>
        <v>0.90000000000000036</v>
      </c>
      <c r="Y228" s="90">
        <f>Y227-Y226</f>
        <v>25</v>
      </c>
    </row>
    <row r="229" spans="1:25">
      <c r="A229" s="62"/>
      <c r="B229" s="135" t="s">
        <v>55</v>
      </c>
      <c r="C229" s="69" t="s">
        <v>88</v>
      </c>
      <c r="D229" s="91">
        <v>2</v>
      </c>
      <c r="E229" s="91">
        <v>20</v>
      </c>
      <c r="F229" s="107">
        <f t="shared" si="43"/>
        <v>20</v>
      </c>
      <c r="G229" s="71" t="s">
        <v>36</v>
      </c>
      <c r="H229" s="89"/>
      <c r="I229" s="89"/>
      <c r="J229" s="89">
        <v>1</v>
      </c>
      <c r="K229" s="80">
        <f t="shared" si="37"/>
        <v>5</v>
      </c>
      <c r="L229" s="89">
        <v>2</v>
      </c>
      <c r="M229" s="89"/>
      <c r="N229" s="89">
        <v>1</v>
      </c>
      <c r="O229" s="80">
        <f t="shared" si="38"/>
        <v>15</v>
      </c>
      <c r="P229" s="89">
        <v>2</v>
      </c>
      <c r="Q229" s="89">
        <v>4</v>
      </c>
      <c r="R229" s="89">
        <v>7</v>
      </c>
      <c r="S229" s="80">
        <f t="shared" si="39"/>
        <v>65</v>
      </c>
      <c r="T229" s="89"/>
      <c r="U229" s="89">
        <v>3</v>
      </c>
      <c r="V229" s="89"/>
      <c r="W229" s="80">
        <f t="shared" si="42"/>
        <v>15</v>
      </c>
      <c r="X229" s="114">
        <f t="shared" ref="X229:X277" si="48">((H229*1)+(I229*2)+(J229*3)+(L229*4)+(M229*5)+(N229*6)+(P229*7)+(Q229*8)+(R229*9)+(T229*10)+(U229*11)+(V229*12))/F229</f>
        <v>7.95</v>
      </c>
      <c r="Y229" s="67">
        <f t="shared" ref="Y229:Y277" si="49">S229+W229</f>
        <v>80</v>
      </c>
    </row>
    <row r="230" spans="1:25">
      <c r="A230" s="87"/>
      <c r="B230" s="136" t="s">
        <v>55</v>
      </c>
      <c r="C230" s="92" t="s">
        <v>19</v>
      </c>
      <c r="D230" s="87">
        <v>3</v>
      </c>
      <c r="E230" s="86">
        <v>21</v>
      </c>
      <c r="F230" s="107">
        <f t="shared" si="43"/>
        <v>21</v>
      </c>
      <c r="G230" s="136" t="s">
        <v>36</v>
      </c>
      <c r="H230" s="93"/>
      <c r="I230" s="93"/>
      <c r="J230" s="93">
        <v>3</v>
      </c>
      <c r="K230" s="80">
        <f t="shared" si="37"/>
        <v>14.285714285714286</v>
      </c>
      <c r="L230" s="93"/>
      <c r="M230" s="93">
        <v>1</v>
      </c>
      <c r="N230" s="93">
        <v>4</v>
      </c>
      <c r="O230" s="80">
        <f t="shared" si="38"/>
        <v>23.80952380952381</v>
      </c>
      <c r="P230" s="93">
        <v>5</v>
      </c>
      <c r="Q230" s="93">
        <v>2</v>
      </c>
      <c r="R230" s="93">
        <v>3</v>
      </c>
      <c r="S230" s="80">
        <f t="shared" si="39"/>
        <v>47.61904761904762</v>
      </c>
      <c r="T230" s="93"/>
      <c r="U230" s="93"/>
      <c r="V230" s="93">
        <v>3</v>
      </c>
      <c r="W230" s="80">
        <f t="shared" si="42"/>
        <v>14.285714285714286</v>
      </c>
      <c r="X230" s="114">
        <f t="shared" si="48"/>
        <v>7.2380952380952381</v>
      </c>
      <c r="Y230" s="67">
        <f t="shared" si="49"/>
        <v>61.904761904761905</v>
      </c>
    </row>
    <row r="231" spans="1:25">
      <c r="A231" s="87"/>
      <c r="B231" s="136" t="s">
        <v>106</v>
      </c>
      <c r="C231" s="92" t="s">
        <v>100</v>
      </c>
      <c r="D231" s="87">
        <v>4</v>
      </c>
      <c r="E231" s="86">
        <v>20</v>
      </c>
      <c r="F231" s="107">
        <f t="shared" si="43"/>
        <v>20</v>
      </c>
      <c r="G231" s="136" t="s">
        <v>36</v>
      </c>
      <c r="H231" s="93"/>
      <c r="I231" s="93">
        <v>1</v>
      </c>
      <c r="J231" s="93">
        <v>2</v>
      </c>
      <c r="K231" s="80">
        <f t="shared" si="37"/>
        <v>15</v>
      </c>
      <c r="L231" s="93">
        <v>2</v>
      </c>
      <c r="M231" s="93">
        <v>1</v>
      </c>
      <c r="N231" s="93">
        <v>3</v>
      </c>
      <c r="O231" s="80">
        <f t="shared" si="38"/>
        <v>30</v>
      </c>
      <c r="P231" s="93">
        <v>4</v>
      </c>
      <c r="Q231" s="93">
        <v>2</v>
      </c>
      <c r="R231" s="93">
        <v>3</v>
      </c>
      <c r="S231" s="80">
        <f t="shared" si="39"/>
        <v>45</v>
      </c>
      <c r="T231" s="93">
        <v>1</v>
      </c>
      <c r="U231" s="93">
        <v>1</v>
      </c>
      <c r="V231" s="93"/>
      <c r="W231" s="80">
        <f t="shared" si="42"/>
        <v>10</v>
      </c>
      <c r="X231" s="114">
        <f t="shared" si="48"/>
        <v>6.55</v>
      </c>
      <c r="Y231" s="67">
        <f t="shared" si="49"/>
        <v>55</v>
      </c>
    </row>
    <row r="232" spans="1:25">
      <c r="A232" s="149"/>
      <c r="B232" s="150" t="s">
        <v>148</v>
      </c>
      <c r="C232" s="149" t="s">
        <v>137</v>
      </c>
      <c r="D232" s="149">
        <v>5</v>
      </c>
      <c r="E232" s="149">
        <v>19</v>
      </c>
      <c r="F232" s="107">
        <f t="shared" si="43"/>
        <v>19</v>
      </c>
      <c r="G232" s="150" t="s">
        <v>36</v>
      </c>
      <c r="H232" s="151"/>
      <c r="I232" s="151">
        <v>2</v>
      </c>
      <c r="J232" s="151">
        <v>1</v>
      </c>
      <c r="K232" s="80">
        <f t="shared" si="37"/>
        <v>15.789473684210526</v>
      </c>
      <c r="L232" s="151">
        <v>1</v>
      </c>
      <c r="M232" s="151">
        <v>4</v>
      </c>
      <c r="N232" s="151">
        <v>1</v>
      </c>
      <c r="O232" s="80">
        <f t="shared" si="38"/>
        <v>31.578947368421051</v>
      </c>
      <c r="P232" s="151">
        <v>3</v>
      </c>
      <c r="Q232" s="151">
        <v>4</v>
      </c>
      <c r="R232" s="151"/>
      <c r="S232" s="80">
        <f t="shared" si="39"/>
        <v>36.842105263157897</v>
      </c>
      <c r="T232" s="151">
        <v>2</v>
      </c>
      <c r="U232" s="151">
        <v>1</v>
      </c>
      <c r="V232" s="151"/>
      <c r="W232" s="80">
        <f t="shared" si="42"/>
        <v>15.789473684210526</v>
      </c>
      <c r="X232" s="114">
        <f t="shared" si="48"/>
        <v>6.3684210526315788</v>
      </c>
      <c r="Y232" s="67">
        <f t="shared" si="49"/>
        <v>52.631578947368425</v>
      </c>
    </row>
    <row r="233" spans="1:25">
      <c r="A233" s="149"/>
      <c r="B233" s="274" t="s">
        <v>60</v>
      </c>
      <c r="C233" s="269" t="s">
        <v>164</v>
      </c>
      <c r="D233" s="149">
        <v>6</v>
      </c>
      <c r="E233" s="149">
        <v>19</v>
      </c>
      <c r="F233" s="107">
        <f t="shared" si="43"/>
        <v>19</v>
      </c>
      <c r="G233" s="274" t="s">
        <v>36</v>
      </c>
      <c r="H233" s="151"/>
      <c r="I233" s="151">
        <v>1</v>
      </c>
      <c r="J233" s="151">
        <v>1</v>
      </c>
      <c r="K233" s="80">
        <f t="shared" si="37"/>
        <v>10.526315789473685</v>
      </c>
      <c r="L233" s="151">
        <v>1</v>
      </c>
      <c r="M233" s="151">
        <v>4</v>
      </c>
      <c r="N233" s="151">
        <v>2</v>
      </c>
      <c r="O233" s="80">
        <f t="shared" si="38"/>
        <v>36.842105263157897</v>
      </c>
      <c r="P233" s="151">
        <v>3</v>
      </c>
      <c r="Q233" s="151">
        <v>4</v>
      </c>
      <c r="R233" s="151">
        <v>1</v>
      </c>
      <c r="S233" s="80">
        <f t="shared" si="39"/>
        <v>42.10526315789474</v>
      </c>
      <c r="T233" s="151">
        <v>2</v>
      </c>
      <c r="U233" s="151"/>
      <c r="V233" s="151"/>
      <c r="W233" s="80">
        <f t="shared" si="42"/>
        <v>10.526315789473685</v>
      </c>
      <c r="X233" s="114">
        <f t="shared" si="48"/>
        <v>6.4736842105263159</v>
      </c>
      <c r="Y233" s="67">
        <f t="shared" si="49"/>
        <v>52.631578947368425</v>
      </c>
    </row>
    <row r="234" spans="1:25">
      <c r="A234" s="87"/>
      <c r="B234" s="136"/>
      <c r="C234" s="92"/>
      <c r="D234" s="87"/>
      <c r="E234" s="87"/>
      <c r="F234" s="107">
        <f t="shared" si="43"/>
        <v>0</v>
      </c>
      <c r="G234" s="136"/>
      <c r="H234" s="93"/>
      <c r="I234" s="93"/>
      <c r="J234" s="93"/>
      <c r="K234" s="80" t="e">
        <f t="shared" si="37"/>
        <v>#DIV/0!</v>
      </c>
      <c r="L234" s="93"/>
      <c r="M234" s="93"/>
      <c r="N234" s="93"/>
      <c r="O234" s="80" t="e">
        <f t="shared" si="38"/>
        <v>#DIV/0!</v>
      </c>
      <c r="P234" s="93"/>
      <c r="Q234" s="93"/>
      <c r="R234" s="93"/>
      <c r="S234" s="80" t="e">
        <f t="shared" si="39"/>
        <v>#DIV/0!</v>
      </c>
      <c r="T234" s="93"/>
      <c r="U234" s="93"/>
      <c r="V234" s="93"/>
      <c r="W234" s="80" t="e">
        <f t="shared" si="42"/>
        <v>#DIV/0!</v>
      </c>
      <c r="X234" s="90">
        <f>X233-X232</f>
        <v>0.10526315789473717</v>
      </c>
      <c r="Y234" s="90">
        <f>Y233-Y232</f>
        <v>0</v>
      </c>
    </row>
    <row r="235" spans="1:25">
      <c r="A235" s="54"/>
      <c r="B235" s="70" t="s">
        <v>60</v>
      </c>
      <c r="C235" s="69" t="s">
        <v>88</v>
      </c>
      <c r="D235" s="69">
        <v>3</v>
      </c>
      <c r="E235" s="69">
        <v>13</v>
      </c>
      <c r="F235" s="107">
        <f t="shared" si="43"/>
        <v>13</v>
      </c>
      <c r="G235" s="71" t="s">
        <v>36</v>
      </c>
      <c r="H235" s="72"/>
      <c r="I235" s="72">
        <v>1</v>
      </c>
      <c r="J235" s="72"/>
      <c r="K235" s="80">
        <f t="shared" si="37"/>
        <v>7.6923076923076925</v>
      </c>
      <c r="L235" s="72">
        <v>1</v>
      </c>
      <c r="M235" s="72"/>
      <c r="N235" s="72">
        <v>3</v>
      </c>
      <c r="O235" s="80">
        <f t="shared" si="38"/>
        <v>30.76923076923077</v>
      </c>
      <c r="P235" s="72">
        <v>3</v>
      </c>
      <c r="Q235" s="72">
        <v>3</v>
      </c>
      <c r="R235" s="72">
        <v>1</v>
      </c>
      <c r="S235" s="80">
        <f t="shared" si="39"/>
        <v>53.846153846153847</v>
      </c>
      <c r="T235" s="72"/>
      <c r="U235" s="72">
        <v>1</v>
      </c>
      <c r="V235" s="72"/>
      <c r="W235" s="80">
        <f t="shared" si="42"/>
        <v>7.6923076923076925</v>
      </c>
      <c r="X235" s="114">
        <f t="shared" si="48"/>
        <v>6.8461538461538458</v>
      </c>
      <c r="Y235" s="67">
        <f t="shared" si="49"/>
        <v>61.53846153846154</v>
      </c>
    </row>
    <row r="236" spans="1:25">
      <c r="A236" s="54"/>
      <c r="B236" s="50" t="s">
        <v>60</v>
      </c>
      <c r="C236" s="65" t="s">
        <v>19</v>
      </c>
      <c r="D236" s="54">
        <v>4</v>
      </c>
      <c r="E236" s="54">
        <v>13</v>
      </c>
      <c r="F236" s="107">
        <f t="shared" si="43"/>
        <v>13</v>
      </c>
      <c r="G236" s="50" t="s">
        <v>36</v>
      </c>
      <c r="H236" s="61"/>
      <c r="I236" s="61"/>
      <c r="J236" s="61">
        <v>2</v>
      </c>
      <c r="K236" s="80">
        <f t="shared" si="37"/>
        <v>15.384615384615385</v>
      </c>
      <c r="L236" s="61"/>
      <c r="M236" s="61"/>
      <c r="N236" s="61">
        <v>3</v>
      </c>
      <c r="O236" s="80">
        <f t="shared" si="38"/>
        <v>23.076923076923077</v>
      </c>
      <c r="P236" s="61">
        <v>3</v>
      </c>
      <c r="Q236" s="61">
        <v>2</v>
      </c>
      <c r="R236" s="61">
        <v>2</v>
      </c>
      <c r="S236" s="80">
        <f t="shared" si="39"/>
        <v>53.846153846153847</v>
      </c>
      <c r="T236" s="61"/>
      <c r="U236" s="61"/>
      <c r="V236" s="61">
        <v>1</v>
      </c>
      <c r="W236" s="80">
        <f t="shared" si="42"/>
        <v>7.6923076923076925</v>
      </c>
      <c r="X236" s="114">
        <f t="shared" si="48"/>
        <v>7</v>
      </c>
      <c r="Y236" s="67">
        <f t="shared" si="49"/>
        <v>61.53846153846154</v>
      </c>
    </row>
    <row r="237" spans="1:25">
      <c r="A237" s="54"/>
      <c r="B237" s="50" t="s">
        <v>60</v>
      </c>
      <c r="C237" s="65" t="s">
        <v>126</v>
      </c>
      <c r="D237" s="54">
        <v>5</v>
      </c>
      <c r="E237" s="54">
        <v>13</v>
      </c>
      <c r="F237" s="107">
        <f t="shared" si="43"/>
        <v>13</v>
      </c>
      <c r="G237" s="50" t="s">
        <v>36</v>
      </c>
      <c r="H237" s="61"/>
      <c r="I237" s="61">
        <v>1</v>
      </c>
      <c r="J237" s="61">
        <v>1</v>
      </c>
      <c r="K237" s="80">
        <f t="shared" si="37"/>
        <v>15.384615384615385</v>
      </c>
      <c r="L237" s="61"/>
      <c r="M237" s="61">
        <v>2</v>
      </c>
      <c r="N237" s="61">
        <v>1</v>
      </c>
      <c r="O237" s="80">
        <f t="shared" si="38"/>
        <v>23.076923076923077</v>
      </c>
      <c r="P237" s="61">
        <v>3</v>
      </c>
      <c r="Q237" s="61">
        <v>3</v>
      </c>
      <c r="R237" s="61">
        <v>1</v>
      </c>
      <c r="S237" s="80">
        <f t="shared" si="39"/>
        <v>53.846153846153847</v>
      </c>
      <c r="T237" s="61"/>
      <c r="U237" s="61">
        <v>1</v>
      </c>
      <c r="V237" s="61"/>
      <c r="W237" s="80">
        <f t="shared" si="42"/>
        <v>7.6923076923076925</v>
      </c>
      <c r="X237" s="114">
        <f t="shared" si="48"/>
        <v>6.615384615384615</v>
      </c>
      <c r="Y237" s="67">
        <f t="shared" si="49"/>
        <v>61.53846153846154</v>
      </c>
    </row>
    <row r="238" spans="1:25">
      <c r="A238" s="76"/>
      <c r="B238" s="77" t="s">
        <v>60</v>
      </c>
      <c r="C238" s="76" t="s">
        <v>137</v>
      </c>
      <c r="D238" s="76">
        <v>6</v>
      </c>
      <c r="E238" s="76">
        <v>14</v>
      </c>
      <c r="F238" s="107">
        <f t="shared" si="43"/>
        <v>14</v>
      </c>
      <c r="G238" s="77" t="s">
        <v>36</v>
      </c>
      <c r="H238" s="79">
        <v>1</v>
      </c>
      <c r="I238" s="79"/>
      <c r="J238" s="79">
        <v>1</v>
      </c>
      <c r="K238" s="80">
        <f t="shared" si="37"/>
        <v>14.285714285714286</v>
      </c>
      <c r="L238" s="79">
        <v>1</v>
      </c>
      <c r="M238" s="79">
        <v>1</v>
      </c>
      <c r="N238" s="79">
        <v>1</v>
      </c>
      <c r="O238" s="80">
        <f t="shared" si="38"/>
        <v>21.428571428571427</v>
      </c>
      <c r="P238" s="79">
        <v>4</v>
      </c>
      <c r="Q238" s="79">
        <v>3</v>
      </c>
      <c r="R238" s="79"/>
      <c r="S238" s="80">
        <f t="shared" si="39"/>
        <v>50</v>
      </c>
      <c r="T238" s="79">
        <v>1</v>
      </c>
      <c r="U238" s="79">
        <v>1</v>
      </c>
      <c r="V238" s="79"/>
      <c r="W238" s="80">
        <f t="shared" si="42"/>
        <v>14.285714285714286</v>
      </c>
      <c r="X238" s="114">
        <f t="shared" si="48"/>
        <v>6.5714285714285712</v>
      </c>
      <c r="Y238" s="67">
        <f t="shared" si="49"/>
        <v>64.285714285714292</v>
      </c>
    </row>
    <row r="239" spans="1:25">
      <c r="A239" s="76"/>
      <c r="B239" s="267" t="s">
        <v>148</v>
      </c>
      <c r="C239" s="268" t="s">
        <v>164</v>
      </c>
      <c r="D239" s="76">
        <v>7</v>
      </c>
      <c r="E239" s="76">
        <v>13</v>
      </c>
      <c r="F239" s="107">
        <f t="shared" si="43"/>
        <v>13</v>
      </c>
      <c r="G239" s="267" t="s">
        <v>170</v>
      </c>
      <c r="H239" s="79"/>
      <c r="I239" s="79">
        <v>1</v>
      </c>
      <c r="J239" s="79"/>
      <c r="K239" s="80">
        <f t="shared" si="37"/>
        <v>7.6923076923076925</v>
      </c>
      <c r="L239" s="79">
        <v>2</v>
      </c>
      <c r="M239" s="79">
        <v>1</v>
      </c>
      <c r="N239" s="79">
        <v>1</v>
      </c>
      <c r="O239" s="80">
        <f t="shared" si="38"/>
        <v>30.76923076923077</v>
      </c>
      <c r="P239" s="79">
        <v>3</v>
      </c>
      <c r="Q239" s="79">
        <v>3</v>
      </c>
      <c r="R239" s="79">
        <v>1</v>
      </c>
      <c r="S239" s="80">
        <f t="shared" si="39"/>
        <v>53.846153846153847</v>
      </c>
      <c r="T239" s="79">
        <v>1</v>
      </c>
      <c r="U239" s="79"/>
      <c r="V239" s="79"/>
      <c r="W239" s="80">
        <f t="shared" si="42"/>
        <v>7.6923076923076925</v>
      </c>
      <c r="X239" s="114">
        <f t="shared" si="48"/>
        <v>6.5384615384615383</v>
      </c>
      <c r="Y239" s="67">
        <f t="shared" si="49"/>
        <v>61.53846153846154</v>
      </c>
    </row>
    <row r="240" spans="1:25">
      <c r="A240" s="54"/>
      <c r="B240" s="50"/>
      <c r="C240" s="65"/>
      <c r="D240" s="54"/>
      <c r="E240" s="54"/>
      <c r="F240" s="107">
        <f t="shared" si="43"/>
        <v>0</v>
      </c>
      <c r="G240" s="50"/>
      <c r="H240" s="61"/>
      <c r="I240" s="61"/>
      <c r="J240" s="61"/>
      <c r="K240" s="80" t="e">
        <f t="shared" si="37"/>
        <v>#DIV/0!</v>
      </c>
      <c r="L240" s="61"/>
      <c r="M240" s="61"/>
      <c r="N240" s="61"/>
      <c r="O240" s="80" t="e">
        <f t="shared" si="38"/>
        <v>#DIV/0!</v>
      </c>
      <c r="P240" s="61"/>
      <c r="Q240" s="61"/>
      <c r="R240" s="61"/>
      <c r="S240" s="80" t="e">
        <f t="shared" si="39"/>
        <v>#DIV/0!</v>
      </c>
      <c r="T240" s="61"/>
      <c r="U240" s="61"/>
      <c r="V240" s="61"/>
      <c r="W240" s="80" t="e">
        <f t="shared" si="42"/>
        <v>#DIV/0!</v>
      </c>
      <c r="X240" s="90">
        <f>X239-X238</f>
        <v>-3.296703296703285E-2</v>
      </c>
      <c r="Y240" s="90">
        <f>Y239-Y238</f>
        <v>-2.7472527472527517</v>
      </c>
    </row>
    <row r="241" spans="1:25">
      <c r="A241" s="54"/>
      <c r="B241" s="70" t="s">
        <v>60</v>
      </c>
      <c r="C241" s="69" t="s">
        <v>88</v>
      </c>
      <c r="D241" s="69">
        <v>4</v>
      </c>
      <c r="E241" s="69">
        <v>23</v>
      </c>
      <c r="F241" s="107">
        <f t="shared" si="43"/>
        <v>23</v>
      </c>
      <c r="G241" s="70" t="s">
        <v>36</v>
      </c>
      <c r="H241" s="61">
        <v>2</v>
      </c>
      <c r="I241" s="61"/>
      <c r="J241" s="61">
        <v>3</v>
      </c>
      <c r="K241" s="80">
        <f t="shared" si="37"/>
        <v>21.739130434782609</v>
      </c>
      <c r="L241" s="61">
        <v>1</v>
      </c>
      <c r="M241" s="61">
        <v>1</v>
      </c>
      <c r="N241" s="61">
        <v>5</v>
      </c>
      <c r="O241" s="80">
        <f t="shared" si="38"/>
        <v>30.434782608695652</v>
      </c>
      <c r="P241" s="61">
        <v>3</v>
      </c>
      <c r="Q241" s="61">
        <v>2</v>
      </c>
      <c r="R241" s="61">
        <v>2</v>
      </c>
      <c r="S241" s="80">
        <f t="shared" si="39"/>
        <v>30.434782608695652</v>
      </c>
      <c r="T241" s="61">
        <v>4</v>
      </c>
      <c r="U241" s="61"/>
      <c r="V241" s="61"/>
      <c r="W241" s="80">
        <f t="shared" si="42"/>
        <v>17.391304347826086</v>
      </c>
      <c r="X241" s="114">
        <f t="shared" si="48"/>
        <v>6.3043478260869561</v>
      </c>
      <c r="Y241" s="67">
        <f t="shared" si="49"/>
        <v>47.826086956521735</v>
      </c>
    </row>
    <row r="242" spans="1:25">
      <c r="A242" s="54"/>
      <c r="B242" s="50" t="s">
        <v>60</v>
      </c>
      <c r="C242" s="65" t="s">
        <v>19</v>
      </c>
      <c r="D242" s="54">
        <v>5</v>
      </c>
      <c r="E242" s="54">
        <v>23</v>
      </c>
      <c r="F242" s="107">
        <f t="shared" si="43"/>
        <v>23</v>
      </c>
      <c r="G242" s="50" t="s">
        <v>36</v>
      </c>
      <c r="H242" s="61">
        <v>3</v>
      </c>
      <c r="I242" s="61"/>
      <c r="J242" s="61">
        <v>4</v>
      </c>
      <c r="K242" s="80">
        <f t="shared" si="37"/>
        <v>30.434782608695652</v>
      </c>
      <c r="L242" s="61"/>
      <c r="M242" s="61">
        <v>2</v>
      </c>
      <c r="N242" s="61">
        <v>4</v>
      </c>
      <c r="O242" s="80">
        <f t="shared" si="38"/>
        <v>26.086956521739129</v>
      </c>
      <c r="P242" s="61">
        <v>2</v>
      </c>
      <c r="Q242" s="61">
        <v>2</v>
      </c>
      <c r="R242" s="61">
        <v>1</v>
      </c>
      <c r="S242" s="80">
        <f t="shared" si="39"/>
        <v>21.739130434782609</v>
      </c>
      <c r="T242" s="61">
        <v>5</v>
      </c>
      <c r="U242" s="61"/>
      <c r="V242" s="61"/>
      <c r="W242" s="80">
        <f t="shared" si="42"/>
        <v>21.739130434782609</v>
      </c>
      <c r="X242" s="114">
        <f t="shared" si="48"/>
        <v>6</v>
      </c>
      <c r="Y242" s="67">
        <f t="shared" si="49"/>
        <v>43.478260869565219</v>
      </c>
    </row>
    <row r="243" spans="1:25">
      <c r="A243" s="54"/>
      <c r="B243" s="50" t="s">
        <v>60</v>
      </c>
      <c r="C243" s="65" t="s">
        <v>100</v>
      </c>
      <c r="D243" s="54">
        <v>6</v>
      </c>
      <c r="E243" s="54">
        <v>23</v>
      </c>
      <c r="F243" s="107">
        <f t="shared" si="43"/>
        <v>23</v>
      </c>
      <c r="G243" s="50" t="s">
        <v>36</v>
      </c>
      <c r="H243" s="61">
        <v>2</v>
      </c>
      <c r="I243" s="61">
        <v>2</v>
      </c>
      <c r="J243" s="61">
        <v>3</v>
      </c>
      <c r="K243" s="80">
        <f t="shared" ref="K243:K307" si="50">SUM(H243:J243)*100/F243</f>
        <v>30.434782608695652</v>
      </c>
      <c r="L243" s="61">
        <v>1</v>
      </c>
      <c r="M243" s="61">
        <v>2</v>
      </c>
      <c r="N243" s="61">
        <v>4</v>
      </c>
      <c r="O243" s="80">
        <f t="shared" ref="O243:O307" si="51">SUM(L243:N243)*100/F243</f>
        <v>30.434782608695652</v>
      </c>
      <c r="P243" s="61">
        <v>3</v>
      </c>
      <c r="Q243" s="61">
        <v>1</v>
      </c>
      <c r="R243" s="61">
        <v>1</v>
      </c>
      <c r="S243" s="80">
        <f t="shared" ref="S243:S307" si="52">SUM(P243:R243)*100/F243</f>
        <v>21.739130434782609</v>
      </c>
      <c r="T243" s="61">
        <v>3</v>
      </c>
      <c r="U243" s="61">
        <v>1</v>
      </c>
      <c r="V243" s="61"/>
      <c r="W243" s="80">
        <f t="shared" si="42"/>
        <v>17.391304347826086</v>
      </c>
      <c r="X243" s="114">
        <f t="shared" si="48"/>
        <v>5.7391304347826084</v>
      </c>
      <c r="Y243" s="67">
        <f t="shared" si="49"/>
        <v>39.130434782608695</v>
      </c>
    </row>
    <row r="244" spans="1:25">
      <c r="A244" s="76"/>
      <c r="B244" s="77" t="s">
        <v>60</v>
      </c>
      <c r="C244" s="76" t="s">
        <v>137</v>
      </c>
      <c r="D244" s="76">
        <v>7</v>
      </c>
      <c r="E244" s="76">
        <v>23</v>
      </c>
      <c r="F244" s="107">
        <f t="shared" si="43"/>
        <v>23</v>
      </c>
      <c r="G244" s="77" t="s">
        <v>36</v>
      </c>
      <c r="H244" s="79">
        <v>3</v>
      </c>
      <c r="I244" s="79"/>
      <c r="J244" s="79">
        <v>3</v>
      </c>
      <c r="K244" s="80">
        <f t="shared" si="50"/>
        <v>26.086956521739129</v>
      </c>
      <c r="L244" s="79">
        <v>2</v>
      </c>
      <c r="M244" s="79">
        <v>2</v>
      </c>
      <c r="N244" s="79">
        <v>4</v>
      </c>
      <c r="O244" s="80">
        <f t="shared" si="51"/>
        <v>34.782608695652172</v>
      </c>
      <c r="P244" s="79">
        <v>1</v>
      </c>
      <c r="Q244" s="79">
        <v>2</v>
      </c>
      <c r="R244" s="79">
        <v>2</v>
      </c>
      <c r="S244" s="80">
        <f t="shared" si="52"/>
        <v>21.739130434782609</v>
      </c>
      <c r="T244" s="79">
        <v>4</v>
      </c>
      <c r="U244" s="79"/>
      <c r="V244" s="79"/>
      <c r="W244" s="80">
        <f t="shared" si="42"/>
        <v>17.391304347826086</v>
      </c>
      <c r="X244" s="114">
        <f t="shared" si="48"/>
        <v>5.8695652173913047</v>
      </c>
      <c r="Y244" s="67">
        <f t="shared" si="49"/>
        <v>39.130434782608695</v>
      </c>
    </row>
    <row r="245" spans="1:25">
      <c r="A245" s="76"/>
      <c r="B245" s="267" t="s">
        <v>60</v>
      </c>
      <c r="C245" s="268" t="s">
        <v>164</v>
      </c>
      <c r="D245" s="76">
        <v>8</v>
      </c>
      <c r="E245" s="76">
        <v>23</v>
      </c>
      <c r="F245" s="107">
        <f t="shared" si="43"/>
        <v>23</v>
      </c>
      <c r="G245" s="267" t="s">
        <v>170</v>
      </c>
      <c r="H245" s="79">
        <v>2</v>
      </c>
      <c r="I245" s="79">
        <v>1</v>
      </c>
      <c r="J245" s="79">
        <v>1</v>
      </c>
      <c r="K245" s="80">
        <f t="shared" si="50"/>
        <v>17.391304347826086</v>
      </c>
      <c r="L245" s="79">
        <v>4</v>
      </c>
      <c r="M245" s="79">
        <v>3</v>
      </c>
      <c r="N245" s="79">
        <v>1</v>
      </c>
      <c r="O245" s="80">
        <f t="shared" si="51"/>
        <v>34.782608695652172</v>
      </c>
      <c r="P245" s="79">
        <v>3</v>
      </c>
      <c r="Q245" s="79">
        <v>3</v>
      </c>
      <c r="R245" s="79">
        <v>4</v>
      </c>
      <c r="S245" s="80">
        <f t="shared" si="52"/>
        <v>43.478260869565219</v>
      </c>
      <c r="T245" s="79">
        <v>1</v>
      </c>
      <c r="U245" s="79"/>
      <c r="V245" s="79"/>
      <c r="W245" s="80">
        <f t="shared" si="42"/>
        <v>4.3478260869565215</v>
      </c>
      <c r="X245" s="114">
        <f t="shared" si="48"/>
        <v>5.8695652173913047</v>
      </c>
      <c r="Y245" s="67">
        <f t="shared" si="49"/>
        <v>47.826086956521742</v>
      </c>
    </row>
    <row r="246" spans="1:25">
      <c r="A246" s="54"/>
      <c r="B246" s="50"/>
      <c r="C246" s="65"/>
      <c r="D246" s="54"/>
      <c r="E246" s="54"/>
      <c r="F246" s="107">
        <f t="shared" si="43"/>
        <v>0</v>
      </c>
      <c r="G246" s="50"/>
      <c r="H246" s="61"/>
      <c r="I246" s="61"/>
      <c r="J246" s="61"/>
      <c r="K246" s="80" t="e">
        <f t="shared" si="50"/>
        <v>#DIV/0!</v>
      </c>
      <c r="L246" s="61"/>
      <c r="M246" s="61"/>
      <c r="N246" s="61"/>
      <c r="O246" s="80" t="e">
        <f t="shared" si="51"/>
        <v>#DIV/0!</v>
      </c>
      <c r="P246" s="61"/>
      <c r="Q246" s="61"/>
      <c r="R246" s="61"/>
      <c r="S246" s="80" t="e">
        <f t="shared" si="52"/>
        <v>#DIV/0!</v>
      </c>
      <c r="T246" s="61"/>
      <c r="U246" s="61"/>
      <c r="V246" s="61"/>
      <c r="W246" s="80" t="e">
        <f t="shared" si="42"/>
        <v>#DIV/0!</v>
      </c>
      <c r="X246" s="90">
        <f>X245-X244</f>
        <v>0</v>
      </c>
      <c r="Y246" s="90">
        <f>Y245-Y244</f>
        <v>8.6956521739130466</v>
      </c>
    </row>
    <row r="247" spans="1:25">
      <c r="A247" s="54"/>
      <c r="B247" s="70" t="s">
        <v>60</v>
      </c>
      <c r="C247" s="69" t="s">
        <v>88</v>
      </c>
      <c r="D247" s="69">
        <v>5</v>
      </c>
      <c r="E247" s="69">
        <v>21</v>
      </c>
      <c r="F247" s="107">
        <f t="shared" si="43"/>
        <v>21</v>
      </c>
      <c r="G247" s="71" t="s">
        <v>36</v>
      </c>
      <c r="H247" s="72">
        <v>1</v>
      </c>
      <c r="I247" s="72">
        <v>2</v>
      </c>
      <c r="J247" s="72">
        <v>2</v>
      </c>
      <c r="K247" s="80">
        <f t="shared" si="50"/>
        <v>23.80952380952381</v>
      </c>
      <c r="L247" s="72">
        <v>3</v>
      </c>
      <c r="M247" s="72">
        <v>2</v>
      </c>
      <c r="N247" s="72">
        <v>2</v>
      </c>
      <c r="O247" s="80">
        <f t="shared" si="51"/>
        <v>33.333333333333336</v>
      </c>
      <c r="P247" s="72">
        <v>3</v>
      </c>
      <c r="Q247" s="72">
        <v>1</v>
      </c>
      <c r="R247" s="72">
        <v>1</v>
      </c>
      <c r="S247" s="80">
        <f t="shared" si="52"/>
        <v>23.80952380952381</v>
      </c>
      <c r="T247" s="72">
        <v>4</v>
      </c>
      <c r="U247" s="72"/>
      <c r="V247" s="72"/>
      <c r="W247" s="80">
        <f t="shared" si="42"/>
        <v>19.047619047619047</v>
      </c>
      <c r="X247" s="114">
        <f t="shared" si="48"/>
        <v>5.8571428571428568</v>
      </c>
      <c r="Y247" s="67">
        <f t="shared" si="49"/>
        <v>42.857142857142861</v>
      </c>
    </row>
    <row r="248" spans="1:25">
      <c r="A248" s="54"/>
      <c r="B248" s="50" t="s">
        <v>60</v>
      </c>
      <c r="C248" s="65" t="s">
        <v>19</v>
      </c>
      <c r="D248" s="54">
        <v>6</v>
      </c>
      <c r="E248" s="54">
        <v>21</v>
      </c>
      <c r="F248" s="107">
        <f t="shared" si="43"/>
        <v>21</v>
      </c>
      <c r="G248" s="50" t="s">
        <v>36</v>
      </c>
      <c r="H248" s="61">
        <v>1</v>
      </c>
      <c r="I248" s="61">
        <v>2</v>
      </c>
      <c r="J248" s="61">
        <v>3</v>
      </c>
      <c r="K248" s="80">
        <f t="shared" si="50"/>
        <v>28.571428571428573</v>
      </c>
      <c r="L248" s="61">
        <v>2</v>
      </c>
      <c r="M248" s="61">
        <v>4</v>
      </c>
      <c r="N248" s="61"/>
      <c r="O248" s="80">
        <f t="shared" si="51"/>
        <v>28.571428571428573</v>
      </c>
      <c r="P248" s="61">
        <v>4</v>
      </c>
      <c r="Q248" s="61"/>
      <c r="R248" s="61">
        <v>1</v>
      </c>
      <c r="S248" s="80">
        <f t="shared" si="52"/>
        <v>23.80952380952381</v>
      </c>
      <c r="T248" s="61">
        <v>4</v>
      </c>
      <c r="U248" s="61"/>
      <c r="V248" s="61"/>
      <c r="W248" s="80">
        <f t="shared" si="42"/>
        <v>19.047619047619047</v>
      </c>
      <c r="X248" s="114">
        <f t="shared" si="48"/>
        <v>5.666666666666667</v>
      </c>
      <c r="Y248" s="67">
        <f t="shared" si="49"/>
        <v>42.857142857142861</v>
      </c>
    </row>
    <row r="249" spans="1:25">
      <c r="A249" s="54"/>
      <c r="B249" s="50" t="s">
        <v>60</v>
      </c>
      <c r="C249" s="65" t="s">
        <v>100</v>
      </c>
      <c r="D249" s="54">
        <v>7</v>
      </c>
      <c r="E249" s="54">
        <v>20</v>
      </c>
      <c r="F249" s="107">
        <f t="shared" si="43"/>
        <v>20</v>
      </c>
      <c r="G249" s="50" t="s">
        <v>36</v>
      </c>
      <c r="H249" s="61">
        <v>1</v>
      </c>
      <c r="I249" s="61">
        <v>2</v>
      </c>
      <c r="J249" s="61">
        <v>2</v>
      </c>
      <c r="K249" s="80">
        <f t="shared" si="50"/>
        <v>25</v>
      </c>
      <c r="L249" s="61">
        <v>4</v>
      </c>
      <c r="M249" s="61">
        <v>2</v>
      </c>
      <c r="N249" s="61">
        <v>2</v>
      </c>
      <c r="O249" s="80">
        <f t="shared" si="51"/>
        <v>40</v>
      </c>
      <c r="P249" s="61">
        <v>3</v>
      </c>
      <c r="Q249" s="61"/>
      <c r="R249" s="61">
        <v>1</v>
      </c>
      <c r="S249" s="80">
        <f t="shared" si="52"/>
        <v>20</v>
      </c>
      <c r="T249" s="61">
        <v>3</v>
      </c>
      <c r="U249" s="61"/>
      <c r="V249" s="61"/>
      <c r="W249" s="80">
        <f t="shared" si="42"/>
        <v>15</v>
      </c>
      <c r="X249" s="114">
        <f t="shared" si="48"/>
        <v>5.45</v>
      </c>
      <c r="Y249" s="67">
        <f t="shared" si="49"/>
        <v>35</v>
      </c>
    </row>
    <row r="250" spans="1:25">
      <c r="A250" s="76"/>
      <c r="B250" s="77" t="s">
        <v>60</v>
      </c>
      <c r="C250" s="76" t="s">
        <v>137</v>
      </c>
      <c r="D250" s="76">
        <v>8</v>
      </c>
      <c r="E250" s="76">
        <v>20</v>
      </c>
      <c r="F250" s="107">
        <f t="shared" si="43"/>
        <v>20</v>
      </c>
      <c r="G250" s="77" t="s">
        <v>36</v>
      </c>
      <c r="H250" s="79">
        <v>1</v>
      </c>
      <c r="I250" s="79">
        <v>1</v>
      </c>
      <c r="J250" s="79">
        <v>4</v>
      </c>
      <c r="K250" s="80">
        <f t="shared" si="50"/>
        <v>30</v>
      </c>
      <c r="L250" s="79">
        <v>3</v>
      </c>
      <c r="M250" s="79">
        <v>2</v>
      </c>
      <c r="N250" s="79">
        <v>3</v>
      </c>
      <c r="O250" s="80">
        <f t="shared" si="51"/>
        <v>40</v>
      </c>
      <c r="P250" s="79">
        <v>1</v>
      </c>
      <c r="Q250" s="79">
        <v>1</v>
      </c>
      <c r="R250" s="79">
        <v>2</v>
      </c>
      <c r="S250" s="80">
        <f t="shared" si="52"/>
        <v>20</v>
      </c>
      <c r="T250" s="79">
        <v>2</v>
      </c>
      <c r="U250" s="79"/>
      <c r="V250" s="79"/>
      <c r="W250" s="80">
        <f t="shared" si="42"/>
        <v>10</v>
      </c>
      <c r="X250" s="114">
        <f t="shared" si="48"/>
        <v>5.4</v>
      </c>
      <c r="Y250" s="67">
        <f t="shared" si="49"/>
        <v>30</v>
      </c>
    </row>
    <row r="251" spans="1:25">
      <c r="A251" s="76"/>
      <c r="B251" s="267" t="s">
        <v>60</v>
      </c>
      <c r="C251" s="268" t="s">
        <v>164</v>
      </c>
      <c r="D251" s="76">
        <v>9</v>
      </c>
      <c r="E251" s="76">
        <v>21</v>
      </c>
      <c r="F251" s="107">
        <f t="shared" si="43"/>
        <v>21</v>
      </c>
      <c r="G251" s="267" t="s">
        <v>36</v>
      </c>
      <c r="H251" s="79">
        <v>1</v>
      </c>
      <c r="I251" s="79">
        <v>2</v>
      </c>
      <c r="J251" s="79">
        <v>2</v>
      </c>
      <c r="K251" s="80">
        <f t="shared" si="50"/>
        <v>23.80952380952381</v>
      </c>
      <c r="L251" s="79">
        <v>4</v>
      </c>
      <c r="M251" s="79">
        <v>2</v>
      </c>
      <c r="N251" s="79">
        <v>2</v>
      </c>
      <c r="O251" s="80">
        <f t="shared" si="51"/>
        <v>38.095238095238095</v>
      </c>
      <c r="P251" s="79">
        <v>3</v>
      </c>
      <c r="Q251" s="79">
        <v>1</v>
      </c>
      <c r="R251" s="79">
        <v>2</v>
      </c>
      <c r="S251" s="80">
        <f t="shared" si="52"/>
        <v>28.571428571428573</v>
      </c>
      <c r="T251" s="79">
        <v>2</v>
      </c>
      <c r="U251" s="79"/>
      <c r="V251" s="79"/>
      <c r="W251" s="80">
        <f t="shared" si="42"/>
        <v>9.5238095238095237</v>
      </c>
      <c r="X251" s="114">
        <f t="shared" si="48"/>
        <v>5.5238095238095237</v>
      </c>
      <c r="Y251" s="67">
        <f t="shared" si="49"/>
        <v>38.095238095238095</v>
      </c>
    </row>
    <row r="252" spans="1:25">
      <c r="A252" s="54"/>
      <c r="B252" s="50"/>
      <c r="C252" s="65"/>
      <c r="D252" s="54"/>
      <c r="E252" s="54"/>
      <c r="F252" s="107">
        <f t="shared" si="43"/>
        <v>0</v>
      </c>
      <c r="G252" s="50"/>
      <c r="H252" s="61"/>
      <c r="I252" s="61"/>
      <c r="J252" s="61"/>
      <c r="K252" s="80" t="e">
        <f t="shared" si="50"/>
        <v>#DIV/0!</v>
      </c>
      <c r="L252" s="61"/>
      <c r="M252" s="61"/>
      <c r="N252" s="61"/>
      <c r="O252" s="80" t="e">
        <f t="shared" si="51"/>
        <v>#DIV/0!</v>
      </c>
      <c r="P252" s="61"/>
      <c r="Q252" s="61"/>
      <c r="R252" s="61"/>
      <c r="S252" s="80" t="e">
        <f t="shared" si="52"/>
        <v>#DIV/0!</v>
      </c>
      <c r="T252" s="61"/>
      <c r="U252" s="61"/>
      <c r="V252" s="61"/>
      <c r="W252" s="80" t="e">
        <f t="shared" si="42"/>
        <v>#DIV/0!</v>
      </c>
      <c r="X252" s="90">
        <f>X251-X250</f>
        <v>0.12380952380952337</v>
      </c>
      <c r="Y252" s="90">
        <f>Y251-Y250</f>
        <v>8.0952380952380949</v>
      </c>
    </row>
    <row r="253" spans="1:25">
      <c r="A253" s="54"/>
      <c r="B253" s="70" t="s">
        <v>60</v>
      </c>
      <c r="C253" s="69" t="s">
        <v>88</v>
      </c>
      <c r="D253" s="69">
        <v>6</v>
      </c>
      <c r="E253" s="36">
        <v>21</v>
      </c>
      <c r="F253" s="107">
        <f t="shared" si="43"/>
        <v>21</v>
      </c>
      <c r="G253" s="71" t="s">
        <v>36</v>
      </c>
      <c r="H253" s="72"/>
      <c r="I253" s="72">
        <v>1</v>
      </c>
      <c r="J253" s="72">
        <v>3</v>
      </c>
      <c r="K253" s="80">
        <f t="shared" si="50"/>
        <v>19.047619047619047</v>
      </c>
      <c r="L253" s="72">
        <v>2</v>
      </c>
      <c r="M253" s="72">
        <v>3</v>
      </c>
      <c r="N253" s="72">
        <v>3</v>
      </c>
      <c r="O253" s="80">
        <f t="shared" si="51"/>
        <v>38.095238095238095</v>
      </c>
      <c r="P253" s="72"/>
      <c r="Q253" s="72">
        <v>4</v>
      </c>
      <c r="R253" s="72"/>
      <c r="S253" s="80">
        <f t="shared" si="52"/>
        <v>19.047619047619047</v>
      </c>
      <c r="T253" s="72">
        <v>5</v>
      </c>
      <c r="U253" s="72"/>
      <c r="V253" s="72"/>
      <c r="W253" s="80">
        <f t="shared" si="42"/>
        <v>23.80952380952381</v>
      </c>
      <c r="X253" s="114">
        <f t="shared" si="48"/>
        <v>6.3809523809523814</v>
      </c>
      <c r="Y253" s="67">
        <f t="shared" si="49"/>
        <v>42.857142857142861</v>
      </c>
    </row>
    <row r="254" spans="1:25">
      <c r="A254" s="54"/>
      <c r="B254" s="50" t="s">
        <v>60</v>
      </c>
      <c r="C254" s="65" t="s">
        <v>19</v>
      </c>
      <c r="D254" s="54">
        <v>7</v>
      </c>
      <c r="E254" s="58">
        <v>21</v>
      </c>
      <c r="F254" s="107">
        <f t="shared" si="43"/>
        <v>21</v>
      </c>
      <c r="G254" s="50" t="s">
        <v>36</v>
      </c>
      <c r="H254" s="61"/>
      <c r="I254" s="61">
        <v>1</v>
      </c>
      <c r="J254" s="61">
        <v>4</v>
      </c>
      <c r="K254" s="80">
        <f t="shared" si="50"/>
        <v>23.80952380952381</v>
      </c>
      <c r="L254" s="61">
        <v>2</v>
      </c>
      <c r="M254" s="61">
        <v>3</v>
      </c>
      <c r="N254" s="61">
        <v>2</v>
      </c>
      <c r="O254" s="80">
        <f t="shared" si="51"/>
        <v>33.333333333333336</v>
      </c>
      <c r="P254" s="61">
        <v>3</v>
      </c>
      <c r="Q254" s="61">
        <v>1</v>
      </c>
      <c r="R254" s="61"/>
      <c r="S254" s="80">
        <f t="shared" si="52"/>
        <v>19.047619047619047</v>
      </c>
      <c r="T254" s="61">
        <v>5</v>
      </c>
      <c r="U254" s="61"/>
      <c r="V254" s="61"/>
      <c r="W254" s="80">
        <f t="shared" si="42"/>
        <v>23.80952380952381</v>
      </c>
      <c r="X254" s="114">
        <f t="shared" si="48"/>
        <v>6.0952380952380949</v>
      </c>
      <c r="Y254" s="67">
        <f t="shared" si="49"/>
        <v>42.857142857142861</v>
      </c>
    </row>
    <row r="255" spans="1:25">
      <c r="A255" s="54"/>
      <c r="B255" s="50" t="s">
        <v>60</v>
      </c>
      <c r="C255" s="65" t="s">
        <v>100</v>
      </c>
      <c r="D255" s="54">
        <v>8</v>
      </c>
      <c r="E255" s="58">
        <v>20</v>
      </c>
      <c r="F255" s="107">
        <f t="shared" si="43"/>
        <v>20</v>
      </c>
      <c r="G255" s="50" t="s">
        <v>36</v>
      </c>
      <c r="H255" s="61"/>
      <c r="I255" s="61">
        <v>1</v>
      </c>
      <c r="J255" s="61">
        <v>3</v>
      </c>
      <c r="K255" s="80">
        <f t="shared" si="50"/>
        <v>20</v>
      </c>
      <c r="L255" s="61">
        <v>3</v>
      </c>
      <c r="M255" s="61">
        <v>4</v>
      </c>
      <c r="N255" s="61">
        <v>1</v>
      </c>
      <c r="O255" s="80">
        <f t="shared" si="51"/>
        <v>40</v>
      </c>
      <c r="P255" s="61">
        <v>3</v>
      </c>
      <c r="Q255" s="61"/>
      <c r="R255" s="61">
        <v>3</v>
      </c>
      <c r="S255" s="80">
        <f t="shared" si="52"/>
        <v>30</v>
      </c>
      <c r="T255" s="61">
        <v>2</v>
      </c>
      <c r="U255" s="61"/>
      <c r="V255" s="61"/>
      <c r="W255" s="80">
        <f t="shared" si="42"/>
        <v>10</v>
      </c>
      <c r="X255" s="114">
        <f t="shared" si="48"/>
        <v>5.85</v>
      </c>
      <c r="Y255" s="67">
        <f t="shared" si="49"/>
        <v>40</v>
      </c>
    </row>
    <row r="256" spans="1:25">
      <c r="A256" s="76"/>
      <c r="B256" s="77" t="s">
        <v>60</v>
      </c>
      <c r="C256" s="76" t="s">
        <v>137</v>
      </c>
      <c r="D256" s="76">
        <v>9</v>
      </c>
      <c r="E256" s="76">
        <v>20</v>
      </c>
      <c r="F256" s="107">
        <f t="shared" si="43"/>
        <v>20</v>
      </c>
      <c r="G256" s="77" t="s">
        <v>36</v>
      </c>
      <c r="H256" s="79">
        <v>1</v>
      </c>
      <c r="I256" s="79"/>
      <c r="J256" s="79">
        <v>2</v>
      </c>
      <c r="K256" s="80">
        <f t="shared" si="50"/>
        <v>15</v>
      </c>
      <c r="L256" s="79">
        <v>3</v>
      </c>
      <c r="M256" s="79">
        <v>4</v>
      </c>
      <c r="N256" s="79">
        <v>3</v>
      </c>
      <c r="O256" s="80">
        <f t="shared" si="51"/>
        <v>50</v>
      </c>
      <c r="P256" s="79">
        <v>1</v>
      </c>
      <c r="Q256" s="79">
        <v>1</v>
      </c>
      <c r="R256" s="79">
        <v>2</v>
      </c>
      <c r="S256" s="80">
        <f t="shared" si="52"/>
        <v>20</v>
      </c>
      <c r="T256" s="79">
        <v>3</v>
      </c>
      <c r="U256" s="79"/>
      <c r="V256" s="79"/>
      <c r="W256" s="80">
        <f t="shared" si="42"/>
        <v>15</v>
      </c>
      <c r="X256" s="114">
        <f t="shared" si="48"/>
        <v>6</v>
      </c>
      <c r="Y256" s="67">
        <f t="shared" si="49"/>
        <v>35</v>
      </c>
    </row>
    <row r="257" spans="1:25">
      <c r="A257" s="76"/>
      <c r="B257" s="267" t="s">
        <v>171</v>
      </c>
      <c r="C257" s="268" t="s">
        <v>164</v>
      </c>
      <c r="D257" s="76">
        <v>10</v>
      </c>
      <c r="E257" s="76">
        <v>13</v>
      </c>
      <c r="F257" s="107">
        <f t="shared" si="43"/>
        <v>13</v>
      </c>
      <c r="G257" s="267" t="s">
        <v>170</v>
      </c>
      <c r="H257" s="79"/>
      <c r="I257" s="79"/>
      <c r="J257" s="79"/>
      <c r="K257" s="80">
        <f t="shared" si="50"/>
        <v>0</v>
      </c>
      <c r="L257" s="79">
        <v>2</v>
      </c>
      <c r="M257" s="79">
        <v>3</v>
      </c>
      <c r="N257" s="79">
        <v>1</v>
      </c>
      <c r="O257" s="80">
        <f t="shared" si="51"/>
        <v>46.153846153846153</v>
      </c>
      <c r="P257" s="79">
        <v>1</v>
      </c>
      <c r="Q257" s="79">
        <v>2</v>
      </c>
      <c r="R257" s="79">
        <v>1</v>
      </c>
      <c r="S257" s="80">
        <f t="shared" si="52"/>
        <v>30.76923076923077</v>
      </c>
      <c r="T257" s="79">
        <v>3</v>
      </c>
      <c r="U257" s="79"/>
      <c r="V257" s="79"/>
      <c r="W257" s="80">
        <f t="shared" si="42"/>
        <v>23.076923076923077</v>
      </c>
      <c r="X257" s="114">
        <f t="shared" si="48"/>
        <v>7</v>
      </c>
      <c r="Y257" s="67">
        <f t="shared" si="49"/>
        <v>53.846153846153847</v>
      </c>
    </row>
    <row r="258" spans="1:25">
      <c r="A258" s="54"/>
      <c r="B258" s="50"/>
      <c r="C258" s="65"/>
      <c r="D258" s="54"/>
      <c r="E258" s="54"/>
      <c r="F258" s="107">
        <f t="shared" si="43"/>
        <v>0</v>
      </c>
      <c r="G258" s="50"/>
      <c r="H258" s="61"/>
      <c r="I258" s="61"/>
      <c r="J258" s="61"/>
      <c r="K258" s="80" t="e">
        <f t="shared" si="50"/>
        <v>#DIV/0!</v>
      </c>
      <c r="L258" s="61"/>
      <c r="M258" s="61"/>
      <c r="N258" s="61"/>
      <c r="O258" s="80" t="e">
        <f t="shared" si="51"/>
        <v>#DIV/0!</v>
      </c>
      <c r="P258" s="61"/>
      <c r="Q258" s="61"/>
      <c r="R258" s="61"/>
      <c r="S258" s="80" t="e">
        <f t="shared" si="52"/>
        <v>#DIV/0!</v>
      </c>
      <c r="T258" s="61"/>
      <c r="U258" s="61"/>
      <c r="V258" s="61"/>
      <c r="W258" s="80" t="e">
        <f t="shared" si="42"/>
        <v>#DIV/0!</v>
      </c>
      <c r="X258" s="90">
        <f>X257-X256</f>
        <v>1</v>
      </c>
      <c r="Y258" s="90">
        <f>Y257-Y256</f>
        <v>18.846153846153847</v>
      </c>
    </row>
    <row r="259" spans="1:25">
      <c r="A259" s="54"/>
      <c r="B259" s="70" t="s">
        <v>60</v>
      </c>
      <c r="C259" s="69" t="s">
        <v>88</v>
      </c>
      <c r="D259" s="69">
        <v>7</v>
      </c>
      <c r="E259" s="69">
        <v>25</v>
      </c>
      <c r="F259" s="107">
        <f t="shared" si="43"/>
        <v>25</v>
      </c>
      <c r="G259" s="70" t="s">
        <v>36</v>
      </c>
      <c r="H259" s="61">
        <v>3</v>
      </c>
      <c r="I259" s="61"/>
      <c r="J259" s="61">
        <v>1</v>
      </c>
      <c r="K259" s="80">
        <f t="shared" si="50"/>
        <v>16</v>
      </c>
      <c r="L259" s="61">
        <v>2</v>
      </c>
      <c r="M259" s="61">
        <v>1</v>
      </c>
      <c r="N259" s="61">
        <v>4</v>
      </c>
      <c r="O259" s="80">
        <f t="shared" si="51"/>
        <v>28</v>
      </c>
      <c r="P259" s="61">
        <v>8</v>
      </c>
      <c r="Q259" s="61">
        <v>3</v>
      </c>
      <c r="R259" s="61"/>
      <c r="S259" s="80">
        <f t="shared" si="52"/>
        <v>44</v>
      </c>
      <c r="T259" s="61">
        <v>3</v>
      </c>
      <c r="U259" s="61"/>
      <c r="V259" s="61"/>
      <c r="W259" s="80">
        <f t="shared" si="42"/>
        <v>12</v>
      </c>
      <c r="X259" s="114">
        <f t="shared" si="48"/>
        <v>6.12</v>
      </c>
      <c r="Y259" s="67">
        <f t="shared" si="49"/>
        <v>56</v>
      </c>
    </row>
    <row r="260" spans="1:25">
      <c r="A260" s="54"/>
      <c r="B260" s="50" t="s">
        <v>60</v>
      </c>
      <c r="C260" s="65" t="s">
        <v>19</v>
      </c>
      <c r="D260" s="54">
        <v>8</v>
      </c>
      <c r="E260" s="95">
        <v>25</v>
      </c>
      <c r="F260" s="107">
        <f t="shared" si="43"/>
        <v>25</v>
      </c>
      <c r="G260" s="50" t="s">
        <v>36</v>
      </c>
      <c r="H260" s="61">
        <v>2</v>
      </c>
      <c r="I260" s="61">
        <v>1</v>
      </c>
      <c r="J260" s="61">
        <v>2</v>
      </c>
      <c r="K260" s="80">
        <f t="shared" si="50"/>
        <v>20</v>
      </c>
      <c r="L260" s="61">
        <v>2</v>
      </c>
      <c r="M260" s="61">
        <v>2</v>
      </c>
      <c r="N260" s="61">
        <v>3</v>
      </c>
      <c r="O260" s="80">
        <f t="shared" si="51"/>
        <v>28</v>
      </c>
      <c r="P260" s="61">
        <v>4</v>
      </c>
      <c r="Q260" s="61">
        <v>6</v>
      </c>
      <c r="R260" s="61"/>
      <c r="S260" s="80">
        <f t="shared" si="52"/>
        <v>40</v>
      </c>
      <c r="T260" s="61">
        <v>3</v>
      </c>
      <c r="U260" s="61"/>
      <c r="V260" s="61"/>
      <c r="W260" s="80">
        <f t="shared" si="42"/>
        <v>12</v>
      </c>
      <c r="X260" s="114">
        <f t="shared" si="48"/>
        <v>6.08</v>
      </c>
      <c r="Y260" s="67">
        <f t="shared" si="49"/>
        <v>52</v>
      </c>
    </row>
    <row r="261" spans="1:25">
      <c r="A261" s="54"/>
      <c r="B261" s="50" t="s">
        <v>60</v>
      </c>
      <c r="C261" s="65" t="s">
        <v>100</v>
      </c>
      <c r="D261" s="54">
        <v>9</v>
      </c>
      <c r="E261" s="95">
        <v>24</v>
      </c>
      <c r="F261" s="107">
        <f t="shared" si="43"/>
        <v>24</v>
      </c>
      <c r="G261" s="50" t="s">
        <v>36</v>
      </c>
      <c r="H261" s="61">
        <v>2</v>
      </c>
      <c r="I261" s="61">
        <v>1</v>
      </c>
      <c r="J261" s="61">
        <v>1</v>
      </c>
      <c r="K261" s="80">
        <f t="shared" si="50"/>
        <v>16.666666666666668</v>
      </c>
      <c r="L261" s="61">
        <v>3</v>
      </c>
      <c r="M261" s="61">
        <v>2</v>
      </c>
      <c r="N261" s="61">
        <v>4</v>
      </c>
      <c r="O261" s="80">
        <f t="shared" si="51"/>
        <v>37.5</v>
      </c>
      <c r="P261" s="61">
        <v>5</v>
      </c>
      <c r="Q261" s="61">
        <v>3</v>
      </c>
      <c r="R261" s="61"/>
      <c r="S261" s="80">
        <f t="shared" si="52"/>
        <v>33.333333333333336</v>
      </c>
      <c r="T261" s="61">
        <v>3</v>
      </c>
      <c r="U261" s="61"/>
      <c r="V261" s="61"/>
      <c r="W261" s="80">
        <f t="shared" si="42"/>
        <v>12.5</v>
      </c>
      <c r="X261" s="114">
        <f t="shared" si="48"/>
        <v>5.916666666666667</v>
      </c>
      <c r="Y261" s="67">
        <f t="shared" si="49"/>
        <v>45.833333333333336</v>
      </c>
    </row>
    <row r="262" spans="1:25">
      <c r="A262" s="76"/>
      <c r="B262" s="77" t="s">
        <v>60</v>
      </c>
      <c r="C262" s="76" t="s">
        <v>137</v>
      </c>
      <c r="D262" s="76">
        <v>10</v>
      </c>
      <c r="E262" s="152">
        <v>16</v>
      </c>
      <c r="F262" s="107">
        <f t="shared" si="43"/>
        <v>16</v>
      </c>
      <c r="G262" s="77" t="s">
        <v>36</v>
      </c>
      <c r="H262" s="79">
        <v>2</v>
      </c>
      <c r="I262" s="79"/>
      <c r="J262" s="79">
        <v>1</v>
      </c>
      <c r="K262" s="80">
        <f t="shared" si="50"/>
        <v>18.75</v>
      </c>
      <c r="L262" s="79">
        <v>1</v>
      </c>
      <c r="M262" s="79"/>
      <c r="N262" s="79">
        <v>6</v>
      </c>
      <c r="O262" s="80">
        <f t="shared" si="51"/>
        <v>43.75</v>
      </c>
      <c r="P262" s="79">
        <v>3</v>
      </c>
      <c r="Q262" s="79">
        <v>1</v>
      </c>
      <c r="R262" s="79">
        <v>1</v>
      </c>
      <c r="S262" s="80">
        <f t="shared" si="52"/>
        <v>31.25</v>
      </c>
      <c r="T262" s="79">
        <v>1</v>
      </c>
      <c r="U262" s="79"/>
      <c r="V262" s="79"/>
      <c r="W262" s="80">
        <f t="shared" si="42"/>
        <v>6.25</v>
      </c>
      <c r="X262" s="114">
        <f t="shared" si="48"/>
        <v>5.8125</v>
      </c>
      <c r="Y262" s="67">
        <f t="shared" si="49"/>
        <v>37.5</v>
      </c>
    </row>
    <row r="263" spans="1:25">
      <c r="A263" s="76"/>
      <c r="B263" s="267" t="s">
        <v>148</v>
      </c>
      <c r="C263" s="268" t="s">
        <v>164</v>
      </c>
      <c r="D263" s="76">
        <v>11</v>
      </c>
      <c r="E263" s="152">
        <v>13</v>
      </c>
      <c r="F263" s="107">
        <f t="shared" si="43"/>
        <v>13</v>
      </c>
      <c r="G263" s="267" t="s">
        <v>170</v>
      </c>
      <c r="H263" s="79"/>
      <c r="I263" s="79">
        <v>1</v>
      </c>
      <c r="J263" s="79"/>
      <c r="K263" s="80">
        <f t="shared" si="50"/>
        <v>7.6923076923076925</v>
      </c>
      <c r="L263" s="79"/>
      <c r="M263" s="79">
        <v>2</v>
      </c>
      <c r="N263" s="79">
        <v>6</v>
      </c>
      <c r="O263" s="80">
        <f t="shared" si="51"/>
        <v>61.53846153846154</v>
      </c>
      <c r="P263" s="79">
        <v>1</v>
      </c>
      <c r="Q263" s="79"/>
      <c r="R263" s="79">
        <v>2</v>
      </c>
      <c r="S263" s="80">
        <f t="shared" si="52"/>
        <v>23.076923076923077</v>
      </c>
      <c r="T263" s="79">
        <v>1</v>
      </c>
      <c r="U263" s="79"/>
      <c r="V263" s="79"/>
      <c r="W263" s="80">
        <f t="shared" si="42"/>
        <v>7.6923076923076925</v>
      </c>
      <c r="X263" s="114">
        <f t="shared" si="48"/>
        <v>6.384615384615385</v>
      </c>
      <c r="Y263" s="67">
        <f t="shared" si="49"/>
        <v>30.76923076923077</v>
      </c>
    </row>
    <row r="264" spans="1:25">
      <c r="A264" s="54"/>
      <c r="B264" s="50"/>
      <c r="C264" s="65"/>
      <c r="D264" s="54"/>
      <c r="E264" s="95"/>
      <c r="F264" s="107">
        <f t="shared" si="43"/>
        <v>0</v>
      </c>
      <c r="G264" s="50"/>
      <c r="H264" s="61"/>
      <c r="I264" s="61"/>
      <c r="J264" s="61"/>
      <c r="K264" s="80" t="e">
        <f t="shared" si="50"/>
        <v>#DIV/0!</v>
      </c>
      <c r="L264" s="61"/>
      <c r="M264" s="61"/>
      <c r="N264" s="61"/>
      <c r="O264" s="80" t="e">
        <f t="shared" si="51"/>
        <v>#DIV/0!</v>
      </c>
      <c r="P264" s="61"/>
      <c r="Q264" s="61"/>
      <c r="R264" s="61"/>
      <c r="S264" s="80" t="e">
        <f t="shared" si="52"/>
        <v>#DIV/0!</v>
      </c>
      <c r="T264" s="61"/>
      <c r="U264" s="61"/>
      <c r="V264" s="61"/>
      <c r="W264" s="80" t="e">
        <f t="shared" si="42"/>
        <v>#DIV/0!</v>
      </c>
      <c r="X264" s="90">
        <f>X263-X262</f>
        <v>0.57211538461538503</v>
      </c>
      <c r="Y264" s="90">
        <f>Y263-Y262</f>
        <v>-6.7307692307692299</v>
      </c>
    </row>
    <row r="265" spans="1:25">
      <c r="A265" s="54"/>
      <c r="B265" s="70" t="s">
        <v>60</v>
      </c>
      <c r="C265" s="69" t="s">
        <v>88</v>
      </c>
      <c r="D265" s="69">
        <v>8</v>
      </c>
      <c r="E265" s="96">
        <v>17</v>
      </c>
      <c r="F265" s="107">
        <f t="shared" si="43"/>
        <v>17</v>
      </c>
      <c r="G265" s="70" t="s">
        <v>36</v>
      </c>
      <c r="H265" s="61">
        <v>1</v>
      </c>
      <c r="I265" s="61">
        <v>1</v>
      </c>
      <c r="J265" s="61"/>
      <c r="K265" s="80">
        <f t="shared" si="50"/>
        <v>11.764705882352942</v>
      </c>
      <c r="L265" s="61">
        <v>1</v>
      </c>
      <c r="M265" s="61">
        <v>1</v>
      </c>
      <c r="N265" s="61">
        <v>4</v>
      </c>
      <c r="O265" s="80">
        <f t="shared" si="51"/>
        <v>35.294117647058826</v>
      </c>
      <c r="P265" s="61">
        <v>2</v>
      </c>
      <c r="Q265" s="61">
        <v>4</v>
      </c>
      <c r="R265" s="61"/>
      <c r="S265" s="80">
        <f t="shared" si="52"/>
        <v>35.294117647058826</v>
      </c>
      <c r="T265" s="61">
        <v>2</v>
      </c>
      <c r="U265" s="61">
        <v>1</v>
      </c>
      <c r="V265" s="61"/>
      <c r="W265" s="80">
        <f t="shared" si="42"/>
        <v>17.647058823529413</v>
      </c>
      <c r="X265" s="114">
        <f t="shared" si="48"/>
        <v>6.6470588235294121</v>
      </c>
      <c r="Y265" s="67">
        <f t="shared" si="49"/>
        <v>52.941176470588239</v>
      </c>
    </row>
    <row r="266" spans="1:25">
      <c r="A266" s="54"/>
      <c r="B266" s="50" t="s">
        <v>60</v>
      </c>
      <c r="C266" s="65" t="s">
        <v>19</v>
      </c>
      <c r="D266" s="54">
        <v>9</v>
      </c>
      <c r="E266" s="54">
        <v>17</v>
      </c>
      <c r="F266" s="107">
        <f t="shared" si="43"/>
        <v>17</v>
      </c>
      <c r="G266" s="50" t="s">
        <v>36</v>
      </c>
      <c r="H266" s="61">
        <v>1</v>
      </c>
      <c r="I266" s="61">
        <v>1</v>
      </c>
      <c r="J266" s="61">
        <v>3</v>
      </c>
      <c r="K266" s="80">
        <f t="shared" si="50"/>
        <v>29.411764705882351</v>
      </c>
      <c r="L266" s="61"/>
      <c r="M266" s="61"/>
      <c r="N266" s="61">
        <v>4</v>
      </c>
      <c r="O266" s="80">
        <f t="shared" si="51"/>
        <v>23.529411764705884</v>
      </c>
      <c r="P266" s="61">
        <v>4</v>
      </c>
      <c r="Q266" s="61">
        <v>1</v>
      </c>
      <c r="R266" s="61">
        <v>1</v>
      </c>
      <c r="S266" s="80">
        <f t="shared" si="52"/>
        <v>35.294117647058826</v>
      </c>
      <c r="T266" s="61">
        <v>2</v>
      </c>
      <c r="U266" s="61"/>
      <c r="V266" s="61"/>
      <c r="W266" s="80">
        <f t="shared" si="42"/>
        <v>11.764705882352942</v>
      </c>
      <c r="X266" s="114">
        <f t="shared" si="48"/>
        <v>5.9411764705882355</v>
      </c>
      <c r="Y266" s="67">
        <f t="shared" si="49"/>
        <v>47.058823529411768</v>
      </c>
    </row>
    <row r="267" spans="1:25">
      <c r="A267" s="54"/>
      <c r="B267" s="50" t="s">
        <v>60</v>
      </c>
      <c r="C267" s="65" t="s">
        <v>100</v>
      </c>
      <c r="D267" s="54">
        <v>10</v>
      </c>
      <c r="E267" s="54">
        <v>9</v>
      </c>
      <c r="F267" s="107">
        <f t="shared" si="43"/>
        <v>9</v>
      </c>
      <c r="G267" s="50" t="s">
        <v>36</v>
      </c>
      <c r="H267" s="61"/>
      <c r="I267" s="61">
        <v>1</v>
      </c>
      <c r="J267" s="61">
        <v>1</v>
      </c>
      <c r="K267" s="80">
        <f t="shared" si="50"/>
        <v>22.222222222222221</v>
      </c>
      <c r="L267" s="61"/>
      <c r="M267" s="61"/>
      <c r="N267" s="61">
        <v>3</v>
      </c>
      <c r="O267" s="80">
        <f t="shared" si="51"/>
        <v>33.333333333333336</v>
      </c>
      <c r="P267" s="61">
        <v>3</v>
      </c>
      <c r="Q267" s="61"/>
      <c r="R267" s="61"/>
      <c r="S267" s="80">
        <f t="shared" si="52"/>
        <v>33.333333333333336</v>
      </c>
      <c r="T267" s="61">
        <v>1</v>
      </c>
      <c r="U267" s="61"/>
      <c r="V267" s="61"/>
      <c r="W267" s="80">
        <f t="shared" si="42"/>
        <v>11.111111111111111</v>
      </c>
      <c r="X267" s="114">
        <f t="shared" si="48"/>
        <v>6</v>
      </c>
      <c r="Y267" s="67">
        <f t="shared" si="49"/>
        <v>44.444444444444443</v>
      </c>
    </row>
    <row r="268" spans="1:25">
      <c r="A268" s="76"/>
      <c r="B268" s="77" t="s">
        <v>60</v>
      </c>
      <c r="C268" s="76" t="s">
        <v>137</v>
      </c>
      <c r="D268" s="76">
        <v>11</v>
      </c>
      <c r="E268" s="76">
        <v>8</v>
      </c>
      <c r="F268" s="107">
        <f t="shared" si="43"/>
        <v>8</v>
      </c>
      <c r="G268" s="77" t="s">
        <v>36</v>
      </c>
      <c r="H268" s="79"/>
      <c r="I268" s="79"/>
      <c r="J268" s="79">
        <v>1</v>
      </c>
      <c r="K268" s="80">
        <f t="shared" si="50"/>
        <v>12.5</v>
      </c>
      <c r="L268" s="79">
        <v>1</v>
      </c>
      <c r="M268" s="79"/>
      <c r="N268" s="79">
        <v>2</v>
      </c>
      <c r="O268" s="80">
        <f t="shared" si="51"/>
        <v>37.5</v>
      </c>
      <c r="P268" s="79">
        <v>2</v>
      </c>
      <c r="Q268" s="79">
        <v>1</v>
      </c>
      <c r="R268" s="79"/>
      <c r="S268" s="80">
        <f t="shared" si="52"/>
        <v>37.5</v>
      </c>
      <c r="T268" s="79">
        <v>1</v>
      </c>
      <c r="U268" s="79"/>
      <c r="V268" s="79"/>
      <c r="W268" s="80">
        <f t="shared" si="42"/>
        <v>12.5</v>
      </c>
      <c r="X268" s="157">
        <f t="shared" ref="X268" si="53">((H268*1)+(I268*2)+(J268*3)+(L268*4)+(M268*5)+(N268*6)+(P268*7)+(Q268*8)+(R268*9)+(T268*10)+(U268*11)+(V268*12))/F268</f>
        <v>6.375</v>
      </c>
      <c r="Y268" s="82">
        <f t="shared" ref="Y268" si="54">S268+W268</f>
        <v>50</v>
      </c>
    </row>
    <row r="269" spans="1:25">
      <c r="A269" s="54"/>
      <c r="B269" s="50"/>
      <c r="C269" s="65"/>
      <c r="D269" s="54"/>
      <c r="E269" s="54"/>
      <c r="F269" s="107">
        <f t="shared" si="43"/>
        <v>0</v>
      </c>
      <c r="G269" s="50"/>
      <c r="H269" s="61"/>
      <c r="I269" s="61"/>
      <c r="J269" s="61"/>
      <c r="K269" s="80" t="e">
        <f t="shared" si="50"/>
        <v>#DIV/0!</v>
      </c>
      <c r="L269" s="61"/>
      <c r="M269" s="61"/>
      <c r="N269" s="61"/>
      <c r="O269" s="80" t="e">
        <f t="shared" si="51"/>
        <v>#DIV/0!</v>
      </c>
      <c r="P269" s="61"/>
      <c r="Q269" s="61"/>
      <c r="R269" s="61"/>
      <c r="S269" s="80" t="e">
        <f t="shared" si="52"/>
        <v>#DIV/0!</v>
      </c>
      <c r="T269" s="61"/>
      <c r="U269" s="61"/>
      <c r="V269" s="61"/>
      <c r="W269" s="80" t="e">
        <f t="shared" si="42"/>
        <v>#DIV/0!</v>
      </c>
      <c r="X269" s="90">
        <f>X268-X267</f>
        <v>0.375</v>
      </c>
      <c r="Y269" s="90">
        <f>Y268-Y267</f>
        <v>5.5555555555555571</v>
      </c>
    </row>
    <row r="270" spans="1:25">
      <c r="A270" s="54"/>
      <c r="B270" s="70" t="s">
        <v>60</v>
      </c>
      <c r="C270" s="69" t="s">
        <v>88</v>
      </c>
      <c r="D270" s="69">
        <v>9</v>
      </c>
      <c r="E270" s="69">
        <v>16</v>
      </c>
      <c r="F270" s="107">
        <f t="shared" si="43"/>
        <v>16</v>
      </c>
      <c r="G270" s="70" t="s">
        <v>36</v>
      </c>
      <c r="H270" s="61"/>
      <c r="I270" s="61">
        <v>2</v>
      </c>
      <c r="J270" s="61">
        <v>2</v>
      </c>
      <c r="K270" s="80">
        <f t="shared" si="50"/>
        <v>25</v>
      </c>
      <c r="L270" s="61">
        <v>1</v>
      </c>
      <c r="M270" s="61"/>
      <c r="N270" s="61">
        <v>2</v>
      </c>
      <c r="O270" s="80">
        <f t="shared" si="51"/>
        <v>18.75</v>
      </c>
      <c r="P270" s="61">
        <v>2</v>
      </c>
      <c r="Q270" s="61">
        <v>2</v>
      </c>
      <c r="R270" s="61">
        <v>1</v>
      </c>
      <c r="S270" s="80">
        <f t="shared" si="52"/>
        <v>31.25</v>
      </c>
      <c r="T270" s="61">
        <v>2</v>
      </c>
      <c r="U270" s="61">
        <v>1</v>
      </c>
      <c r="V270" s="61">
        <v>1</v>
      </c>
      <c r="W270" s="80">
        <f t="shared" si="42"/>
        <v>25</v>
      </c>
      <c r="X270" s="114">
        <f t="shared" si="48"/>
        <v>6.75</v>
      </c>
      <c r="Y270" s="67">
        <f t="shared" si="49"/>
        <v>56.25</v>
      </c>
    </row>
    <row r="271" spans="1:25">
      <c r="A271" s="54"/>
      <c r="B271" s="50" t="s">
        <v>60</v>
      </c>
      <c r="C271" s="65" t="s">
        <v>19</v>
      </c>
      <c r="D271" s="54">
        <v>10</v>
      </c>
      <c r="E271" s="54">
        <v>8</v>
      </c>
      <c r="F271" s="107">
        <f t="shared" si="43"/>
        <v>8</v>
      </c>
      <c r="G271" s="50" t="s">
        <v>36</v>
      </c>
      <c r="H271" s="61"/>
      <c r="I271" s="61"/>
      <c r="J271" s="61"/>
      <c r="K271" s="80">
        <f t="shared" si="50"/>
        <v>0</v>
      </c>
      <c r="L271" s="61">
        <v>1</v>
      </c>
      <c r="M271" s="61"/>
      <c r="N271" s="61">
        <v>2</v>
      </c>
      <c r="O271" s="80">
        <f t="shared" si="51"/>
        <v>37.5</v>
      </c>
      <c r="P271" s="61"/>
      <c r="Q271" s="61">
        <v>1</v>
      </c>
      <c r="R271" s="61">
        <v>1</v>
      </c>
      <c r="S271" s="80">
        <f t="shared" si="52"/>
        <v>25</v>
      </c>
      <c r="T271" s="61">
        <v>2</v>
      </c>
      <c r="U271" s="61"/>
      <c r="V271" s="61">
        <v>1</v>
      </c>
      <c r="W271" s="80">
        <f t="shared" si="42"/>
        <v>37.5</v>
      </c>
      <c r="X271" s="114">
        <f t="shared" si="48"/>
        <v>8.125</v>
      </c>
      <c r="Y271" s="67">
        <f t="shared" si="49"/>
        <v>62.5</v>
      </c>
    </row>
    <row r="272" spans="1:25">
      <c r="A272" s="54"/>
      <c r="B272" s="50" t="s">
        <v>60</v>
      </c>
      <c r="C272" s="65" t="s">
        <v>100</v>
      </c>
      <c r="D272" s="54">
        <v>11</v>
      </c>
      <c r="E272" s="54">
        <v>7</v>
      </c>
      <c r="F272" s="107">
        <f t="shared" si="43"/>
        <v>7</v>
      </c>
      <c r="G272" s="50" t="s">
        <v>36</v>
      </c>
      <c r="H272" s="61"/>
      <c r="I272" s="61"/>
      <c r="J272" s="61"/>
      <c r="K272" s="80">
        <f t="shared" si="50"/>
        <v>0</v>
      </c>
      <c r="L272" s="61">
        <v>1</v>
      </c>
      <c r="M272" s="61">
        <v>1</v>
      </c>
      <c r="N272" s="61">
        <v>1</v>
      </c>
      <c r="O272" s="80">
        <f t="shared" si="51"/>
        <v>42.857142857142854</v>
      </c>
      <c r="P272" s="61"/>
      <c r="Q272" s="61">
        <v>1</v>
      </c>
      <c r="R272" s="61">
        <v>2</v>
      </c>
      <c r="S272" s="80">
        <f t="shared" si="52"/>
        <v>42.857142857142854</v>
      </c>
      <c r="T272" s="61">
        <v>1</v>
      </c>
      <c r="U272" s="61"/>
      <c r="V272" s="61"/>
      <c r="W272" s="80">
        <f t="shared" ref="W272:W337" si="55">SUM(T272:V272)*100/F272</f>
        <v>14.285714285714286</v>
      </c>
      <c r="X272" s="114">
        <f t="shared" si="48"/>
        <v>7.2857142857142856</v>
      </c>
      <c r="Y272" s="67">
        <f t="shared" si="49"/>
        <v>57.142857142857139</v>
      </c>
    </row>
    <row r="273" spans="1:25">
      <c r="A273" s="54"/>
      <c r="B273" s="50"/>
      <c r="C273" s="65"/>
      <c r="D273" s="54"/>
      <c r="E273" s="54"/>
      <c r="F273" s="107">
        <f t="shared" si="43"/>
        <v>0</v>
      </c>
      <c r="G273" s="50"/>
      <c r="H273" s="61"/>
      <c r="I273" s="61"/>
      <c r="J273" s="61"/>
      <c r="K273" s="80" t="e">
        <f t="shared" si="50"/>
        <v>#DIV/0!</v>
      </c>
      <c r="L273" s="61"/>
      <c r="M273" s="61"/>
      <c r="N273" s="61"/>
      <c r="O273" s="80" t="e">
        <f t="shared" si="51"/>
        <v>#DIV/0!</v>
      </c>
      <c r="P273" s="61"/>
      <c r="Q273" s="61"/>
      <c r="R273" s="61"/>
      <c r="S273" s="80" t="e">
        <f t="shared" si="52"/>
        <v>#DIV/0!</v>
      </c>
      <c r="T273" s="61"/>
      <c r="U273" s="61"/>
      <c r="V273" s="61"/>
      <c r="W273" s="80" t="e">
        <f t="shared" si="55"/>
        <v>#DIV/0!</v>
      </c>
      <c r="X273" s="90">
        <f>X272-X271</f>
        <v>-0.83928571428571441</v>
      </c>
      <c r="Y273" s="90">
        <f>Y272-Y271</f>
        <v>-5.3571428571428612</v>
      </c>
    </row>
    <row r="274" spans="1:25">
      <c r="A274" s="54"/>
      <c r="B274" s="70" t="s">
        <v>60</v>
      </c>
      <c r="C274" s="69" t="s">
        <v>88</v>
      </c>
      <c r="D274" s="91">
        <v>10</v>
      </c>
      <c r="E274" s="91">
        <v>14</v>
      </c>
      <c r="F274" s="107">
        <f t="shared" si="43"/>
        <v>14</v>
      </c>
      <c r="G274" s="70" t="s">
        <v>36</v>
      </c>
      <c r="H274" s="61"/>
      <c r="I274" s="61"/>
      <c r="J274" s="61">
        <v>2</v>
      </c>
      <c r="K274" s="80">
        <f t="shared" si="50"/>
        <v>14.285714285714286</v>
      </c>
      <c r="L274" s="61">
        <v>2</v>
      </c>
      <c r="M274" s="61"/>
      <c r="N274" s="61">
        <v>1</v>
      </c>
      <c r="O274" s="80">
        <f t="shared" si="51"/>
        <v>21.428571428571427</v>
      </c>
      <c r="P274" s="61">
        <v>5</v>
      </c>
      <c r="Q274" s="61">
        <v>2</v>
      </c>
      <c r="R274" s="61">
        <v>1</v>
      </c>
      <c r="S274" s="80">
        <f t="shared" si="52"/>
        <v>57.142857142857146</v>
      </c>
      <c r="T274" s="61">
        <v>1</v>
      </c>
      <c r="U274" s="61"/>
      <c r="V274" s="61"/>
      <c r="W274" s="80">
        <f t="shared" si="55"/>
        <v>7.1428571428571432</v>
      </c>
      <c r="X274" s="114">
        <f t="shared" si="48"/>
        <v>6.4285714285714288</v>
      </c>
      <c r="Y274" s="67">
        <f t="shared" si="49"/>
        <v>64.285714285714292</v>
      </c>
    </row>
    <row r="275" spans="1:25">
      <c r="A275" s="54"/>
      <c r="B275" s="50" t="s">
        <v>60</v>
      </c>
      <c r="C275" s="65" t="s">
        <v>19</v>
      </c>
      <c r="D275" s="54">
        <v>11</v>
      </c>
      <c r="E275" s="54">
        <v>12</v>
      </c>
      <c r="F275" s="107">
        <f t="shared" si="43"/>
        <v>12</v>
      </c>
      <c r="G275" s="50" t="s">
        <v>36</v>
      </c>
      <c r="H275" s="61"/>
      <c r="I275" s="61"/>
      <c r="J275" s="61">
        <v>2</v>
      </c>
      <c r="K275" s="80">
        <f t="shared" si="50"/>
        <v>16.666666666666668</v>
      </c>
      <c r="L275" s="61">
        <v>1</v>
      </c>
      <c r="M275" s="61"/>
      <c r="N275" s="61">
        <v>1</v>
      </c>
      <c r="O275" s="80">
        <f t="shared" si="51"/>
        <v>16.666666666666668</v>
      </c>
      <c r="P275" s="61">
        <v>1</v>
      </c>
      <c r="Q275" s="61">
        <v>6</v>
      </c>
      <c r="R275" s="61"/>
      <c r="S275" s="80">
        <f t="shared" si="52"/>
        <v>58.333333333333336</v>
      </c>
      <c r="T275" s="61">
        <v>1</v>
      </c>
      <c r="U275" s="61"/>
      <c r="V275" s="61"/>
      <c r="W275" s="80">
        <f t="shared" si="55"/>
        <v>8.3333333333333339</v>
      </c>
      <c r="X275" s="114">
        <f t="shared" si="48"/>
        <v>6.75</v>
      </c>
      <c r="Y275" s="67">
        <f t="shared" si="49"/>
        <v>66.666666666666671</v>
      </c>
    </row>
    <row r="276" spans="1:25">
      <c r="A276" s="54"/>
      <c r="B276" s="50"/>
      <c r="C276" s="65"/>
      <c r="D276" s="54"/>
      <c r="E276" s="54"/>
      <c r="F276" s="107">
        <f t="shared" si="43"/>
        <v>0</v>
      </c>
      <c r="G276" s="50"/>
      <c r="H276" s="61"/>
      <c r="I276" s="61"/>
      <c r="J276" s="61"/>
      <c r="K276" s="80" t="e">
        <f t="shared" si="50"/>
        <v>#DIV/0!</v>
      </c>
      <c r="L276" s="61"/>
      <c r="M276" s="61"/>
      <c r="N276" s="61"/>
      <c r="O276" s="80" t="e">
        <f t="shared" si="51"/>
        <v>#DIV/0!</v>
      </c>
      <c r="P276" s="61"/>
      <c r="Q276" s="61"/>
      <c r="R276" s="61"/>
      <c r="S276" s="80" t="e">
        <f t="shared" si="52"/>
        <v>#DIV/0!</v>
      </c>
      <c r="T276" s="61"/>
      <c r="U276" s="61"/>
      <c r="V276" s="61"/>
      <c r="W276" s="80" t="e">
        <f t="shared" si="55"/>
        <v>#DIV/0!</v>
      </c>
      <c r="X276" s="90">
        <f>X275-X274</f>
        <v>0.32142857142857117</v>
      </c>
      <c r="Y276" s="90">
        <f>Y275-Y274</f>
        <v>2.3809523809523796</v>
      </c>
    </row>
    <row r="277" spans="1:25">
      <c r="A277" s="54"/>
      <c r="B277" s="70" t="s">
        <v>60</v>
      </c>
      <c r="C277" s="69" t="s">
        <v>88</v>
      </c>
      <c r="D277" s="69">
        <v>11</v>
      </c>
      <c r="E277" s="69">
        <v>7</v>
      </c>
      <c r="F277" s="107">
        <f>H277+I277+J277+L277+M277+N277+P277+Q277+R277+T277+U277+V277</f>
        <v>7</v>
      </c>
      <c r="G277" s="70" t="s">
        <v>36</v>
      </c>
      <c r="H277" s="61"/>
      <c r="I277" s="61"/>
      <c r="J277" s="61"/>
      <c r="K277" s="80">
        <f t="shared" si="50"/>
        <v>0</v>
      </c>
      <c r="L277" s="61"/>
      <c r="M277" s="61"/>
      <c r="N277" s="61">
        <v>1</v>
      </c>
      <c r="O277" s="80">
        <f t="shared" si="51"/>
        <v>14.285714285714286</v>
      </c>
      <c r="P277" s="61"/>
      <c r="Q277" s="61">
        <v>2</v>
      </c>
      <c r="R277" s="61"/>
      <c r="S277" s="80">
        <f t="shared" si="52"/>
        <v>28.571428571428573</v>
      </c>
      <c r="T277" s="61">
        <v>3</v>
      </c>
      <c r="U277" s="61">
        <v>1</v>
      </c>
      <c r="V277" s="61"/>
      <c r="W277" s="80">
        <f t="shared" si="55"/>
        <v>57.142857142857146</v>
      </c>
      <c r="X277" s="114">
        <f t="shared" si="48"/>
        <v>9</v>
      </c>
      <c r="Y277" s="67">
        <f t="shared" si="49"/>
        <v>85.714285714285722</v>
      </c>
    </row>
    <row r="278" spans="1:25">
      <c r="A278" s="54"/>
      <c r="B278" s="50"/>
      <c r="C278" s="65"/>
      <c r="D278" s="54"/>
      <c r="E278" s="54"/>
      <c r="F278" s="107">
        <f t="shared" ref="F278:F285" si="56">H278+I278+J278+L278+M278+N278+P278+Q278+R278+T278+U278+V278</f>
        <v>0</v>
      </c>
      <c r="G278" s="50"/>
      <c r="H278" s="61"/>
      <c r="I278" s="61"/>
      <c r="J278" s="61"/>
      <c r="K278" s="80" t="e">
        <f t="shared" si="50"/>
        <v>#DIV/0!</v>
      </c>
      <c r="L278" s="61"/>
      <c r="M278" s="61"/>
      <c r="N278" s="61"/>
      <c r="O278" s="80" t="e">
        <f t="shared" si="51"/>
        <v>#DIV/0!</v>
      </c>
      <c r="P278" s="61"/>
      <c r="Q278" s="61"/>
      <c r="R278" s="61"/>
      <c r="S278" s="80" t="e">
        <f t="shared" si="52"/>
        <v>#DIV/0!</v>
      </c>
      <c r="T278" s="61"/>
      <c r="U278" s="61"/>
      <c r="V278" s="61"/>
      <c r="W278" s="80" t="e">
        <f t="shared" si="55"/>
        <v>#DIV/0!</v>
      </c>
      <c r="X278" s="110"/>
      <c r="Y278" s="67"/>
    </row>
    <row r="279" spans="1:25">
      <c r="A279" s="54"/>
      <c r="B279" s="50"/>
      <c r="C279" s="69" t="s">
        <v>88</v>
      </c>
      <c r="D279" s="54"/>
      <c r="E279" s="54"/>
      <c r="F279" s="107">
        <f t="shared" si="56"/>
        <v>0</v>
      </c>
      <c r="G279" s="70" t="s">
        <v>36</v>
      </c>
      <c r="H279" s="61"/>
      <c r="I279" s="61"/>
      <c r="J279" s="61"/>
      <c r="K279" s="80" t="e">
        <f t="shared" si="50"/>
        <v>#DIV/0!</v>
      </c>
      <c r="L279" s="61"/>
      <c r="M279" s="61"/>
      <c r="N279" s="61"/>
      <c r="O279" s="80" t="e">
        <f t="shared" si="51"/>
        <v>#DIV/0!</v>
      </c>
      <c r="P279" s="61"/>
      <c r="Q279" s="61"/>
      <c r="R279" s="61"/>
      <c r="S279" s="80" t="e">
        <f t="shared" si="52"/>
        <v>#DIV/0!</v>
      </c>
      <c r="T279" s="61"/>
      <c r="U279" s="61"/>
      <c r="V279" s="61"/>
      <c r="W279" s="80" t="e">
        <f t="shared" si="55"/>
        <v>#DIV/0!</v>
      </c>
      <c r="X279" s="98">
        <f>AVERAGE(X277,X274,X270,X265,X259,X253,X247,X241,X235,X229)</f>
        <v>6.8284227162436881</v>
      </c>
      <c r="Y279" s="98">
        <f>AVERAGE(Y277,Y274,Y270,Y265,Y259,Y253,Y247,Y241,Y235,Y229)</f>
        <v>59.027001067985722</v>
      </c>
    </row>
    <row r="280" spans="1:25">
      <c r="A280" s="54"/>
      <c r="B280" s="50"/>
      <c r="C280" s="65" t="s">
        <v>19</v>
      </c>
      <c r="D280" s="54"/>
      <c r="E280" s="54"/>
      <c r="F280" s="107">
        <f t="shared" si="56"/>
        <v>0</v>
      </c>
      <c r="G280" s="50" t="s">
        <v>36</v>
      </c>
      <c r="H280" s="61"/>
      <c r="I280" s="61"/>
      <c r="J280" s="61"/>
      <c r="K280" s="80" t="e">
        <f t="shared" si="50"/>
        <v>#DIV/0!</v>
      </c>
      <c r="L280" s="61"/>
      <c r="M280" s="61"/>
      <c r="N280" s="61"/>
      <c r="O280" s="80" t="e">
        <f t="shared" si="51"/>
        <v>#DIV/0!</v>
      </c>
      <c r="P280" s="61"/>
      <c r="Q280" s="61"/>
      <c r="R280" s="61"/>
      <c r="S280" s="80" t="e">
        <f t="shared" si="52"/>
        <v>#DIV/0!</v>
      </c>
      <c r="T280" s="61"/>
      <c r="U280" s="61"/>
      <c r="V280" s="61"/>
      <c r="W280" s="80" t="e">
        <f t="shared" si="55"/>
        <v>#DIV/0!</v>
      </c>
      <c r="X280" s="110">
        <f>AVERAGE(X275,X271,X266,X260,X254,X248,X242,X236,X230,X224)</f>
        <v>6.6372366946778714</v>
      </c>
      <c r="Y280" s="110">
        <f>AVERAGE(Y275,Y271,Y266,Y260,Y254,Y248,Y242,Y236,Y230,Y224)</f>
        <v>54.276602212791488</v>
      </c>
    </row>
    <row r="281" spans="1:25">
      <c r="A281" s="99"/>
      <c r="B281" s="100"/>
      <c r="C281" s="99" t="s">
        <v>100</v>
      </c>
      <c r="D281" s="99"/>
      <c r="E281" s="99"/>
      <c r="F281" s="107">
        <f t="shared" si="56"/>
        <v>0</v>
      </c>
      <c r="G281" s="100" t="s">
        <v>36</v>
      </c>
      <c r="H281" s="102"/>
      <c r="I281" s="102"/>
      <c r="J281" s="102"/>
      <c r="K281" s="80" t="e">
        <f t="shared" si="50"/>
        <v>#DIV/0!</v>
      </c>
      <c r="L281" s="102"/>
      <c r="M281" s="102"/>
      <c r="N281" s="102"/>
      <c r="O281" s="80" t="e">
        <f t="shared" si="51"/>
        <v>#DIV/0!</v>
      </c>
      <c r="P281" s="102"/>
      <c r="Q281" s="102"/>
      <c r="R281" s="102"/>
      <c r="S281" s="80" t="e">
        <f t="shared" si="52"/>
        <v>#DIV/0!</v>
      </c>
      <c r="T281" s="102"/>
      <c r="U281" s="102"/>
      <c r="V281" s="102"/>
      <c r="W281" s="80" t="e">
        <f t="shared" si="55"/>
        <v>#DIV/0!</v>
      </c>
      <c r="X281" s="112">
        <f>AVERAGE(X216,X220,X225,X231,X237,X243,X249,X255,X261,X267,X272)</f>
        <v>6.6256937542423486</v>
      </c>
      <c r="Y281" s="112">
        <f>AVERAGE(Y216,Y220,Y225,Y231,Y237,Y243,Y249,Y255,Y261,Y267,Y272)</f>
        <v>52.41321941769511</v>
      </c>
    </row>
    <row r="282" spans="1:25">
      <c r="A282" s="76"/>
      <c r="B282" s="77"/>
      <c r="C282" s="76" t="s">
        <v>137</v>
      </c>
      <c r="D282" s="76"/>
      <c r="E282" s="76"/>
      <c r="F282" s="107">
        <f t="shared" si="56"/>
        <v>0</v>
      </c>
      <c r="G282" s="77" t="s">
        <v>36</v>
      </c>
      <c r="H282" s="79"/>
      <c r="I282" s="79"/>
      <c r="J282" s="79"/>
      <c r="K282" s="80" t="e">
        <f t="shared" si="50"/>
        <v>#DIV/0!</v>
      </c>
      <c r="L282" s="79"/>
      <c r="M282" s="79"/>
      <c r="N282" s="79"/>
      <c r="O282" s="80" t="e">
        <f t="shared" si="51"/>
        <v>#DIV/0!</v>
      </c>
      <c r="P282" s="79"/>
      <c r="Q282" s="79"/>
      <c r="R282" s="79"/>
      <c r="S282" s="80" t="e">
        <f t="shared" si="52"/>
        <v>#DIV/0!</v>
      </c>
      <c r="T282" s="79"/>
      <c r="U282" s="79"/>
      <c r="V282" s="79"/>
      <c r="W282" s="80" t="e">
        <f t="shared" si="55"/>
        <v>#DIV/0!</v>
      </c>
      <c r="X282" s="153">
        <f>AVERAGE(X213,X217,X221,X226,X232,X238,X244,X250,X256,X262,X268)</f>
        <v>6.6162828919225838</v>
      </c>
      <c r="Y282" s="153">
        <f>AVERAGE(Y213,Y217,Y221,Y226,Y232,Y238,Y244,Y250,Y256,Y262,Y268)</f>
        <v>51.328030370572499</v>
      </c>
    </row>
    <row r="283" spans="1:25">
      <c r="A283" s="76"/>
      <c r="B283" s="77"/>
      <c r="C283" s="426" t="s">
        <v>164</v>
      </c>
      <c r="D283" s="76"/>
      <c r="E283" s="76"/>
      <c r="F283" s="107"/>
      <c r="G283" s="77" t="s">
        <v>36</v>
      </c>
      <c r="H283" s="79"/>
      <c r="I283" s="79"/>
      <c r="J283" s="79"/>
      <c r="K283" s="80"/>
      <c r="L283" s="79"/>
      <c r="M283" s="79"/>
      <c r="N283" s="79"/>
      <c r="O283" s="80"/>
      <c r="P283" s="79"/>
      <c r="Q283" s="79"/>
      <c r="R283" s="79"/>
      <c r="S283" s="80"/>
      <c r="T283" s="79"/>
      <c r="U283" s="79"/>
      <c r="V283" s="79"/>
      <c r="W283" s="80"/>
      <c r="X283" s="153">
        <f>AVERAGE(X214,X218,X222,X227,X233,X239,X245,X251,X257,X263,X269)</f>
        <v>6.2506100878526505</v>
      </c>
      <c r="Y283" s="153">
        <f>AVERAGE(Y214,Y218,Y222,Y227,Y233,Y239,Y245,Y251,Y257,Y263,Y269)</f>
        <v>50.771431721088469</v>
      </c>
    </row>
    <row r="284" spans="1:25">
      <c r="A284" s="54"/>
      <c r="B284" s="50"/>
      <c r="C284" s="65"/>
      <c r="D284" s="58"/>
      <c r="E284" s="58"/>
      <c r="F284" s="107">
        <f t="shared" si="56"/>
        <v>0</v>
      </c>
      <c r="G284" s="51"/>
      <c r="H284" s="61"/>
      <c r="I284" s="61"/>
      <c r="J284" s="61"/>
      <c r="K284" s="80" t="e">
        <f t="shared" si="50"/>
        <v>#DIV/0!</v>
      </c>
      <c r="L284" s="61"/>
      <c r="M284" s="61"/>
      <c r="N284" s="61"/>
      <c r="O284" s="80" t="e">
        <f t="shared" si="51"/>
        <v>#DIV/0!</v>
      </c>
      <c r="P284" s="61"/>
      <c r="Q284" s="61"/>
      <c r="R284" s="61"/>
      <c r="S284" s="80" t="e">
        <f t="shared" si="52"/>
        <v>#DIV/0!</v>
      </c>
      <c r="T284" s="61"/>
      <c r="U284" s="61"/>
      <c r="V284" s="61"/>
      <c r="W284" s="80" t="e">
        <f t="shared" si="55"/>
        <v>#DIV/0!</v>
      </c>
      <c r="X284" s="90">
        <f>X283-X282</f>
        <v>-0.3656728040699333</v>
      </c>
      <c r="Y284" s="90">
        <f>Y283-Y282</f>
        <v>-0.55659864948403026</v>
      </c>
    </row>
    <row r="285" spans="1:25">
      <c r="A285" s="54"/>
      <c r="B285" s="265" t="s">
        <v>107</v>
      </c>
      <c r="C285" s="266" t="s">
        <v>164</v>
      </c>
      <c r="D285" s="248">
        <v>5</v>
      </c>
      <c r="E285" s="248">
        <v>20</v>
      </c>
      <c r="F285" s="107">
        <f t="shared" si="56"/>
        <v>20</v>
      </c>
      <c r="G285" s="264" t="s">
        <v>127</v>
      </c>
      <c r="H285" s="61"/>
      <c r="I285" s="61"/>
      <c r="J285" s="61"/>
      <c r="K285" s="80">
        <f t="shared" si="50"/>
        <v>0</v>
      </c>
      <c r="L285" s="61">
        <v>1</v>
      </c>
      <c r="M285" s="61">
        <v>1</v>
      </c>
      <c r="N285" s="61"/>
      <c r="O285" s="80">
        <f t="shared" si="51"/>
        <v>10</v>
      </c>
      <c r="P285" s="61">
        <v>2</v>
      </c>
      <c r="Q285" s="61">
        <v>4</v>
      </c>
      <c r="R285" s="61">
        <v>6</v>
      </c>
      <c r="S285" s="80">
        <f t="shared" si="52"/>
        <v>60</v>
      </c>
      <c r="T285" s="61">
        <v>4</v>
      </c>
      <c r="U285" s="61">
        <v>2</v>
      </c>
      <c r="V285" s="61"/>
      <c r="W285" s="80">
        <f t="shared" si="55"/>
        <v>30</v>
      </c>
      <c r="X285" s="90"/>
      <c r="Y285" s="277"/>
    </row>
    <row r="286" spans="1:25">
      <c r="A286" s="54"/>
      <c r="B286" s="265"/>
      <c r="C286" s="266"/>
      <c r="D286" s="248"/>
      <c r="E286" s="248"/>
      <c r="F286" s="107"/>
      <c r="G286" s="264"/>
      <c r="H286" s="61"/>
      <c r="I286" s="61"/>
      <c r="J286" s="61"/>
      <c r="K286" s="80" t="e">
        <f t="shared" si="50"/>
        <v>#DIV/0!</v>
      </c>
      <c r="L286" s="61"/>
      <c r="M286" s="61"/>
      <c r="N286" s="61"/>
      <c r="O286" s="80" t="e">
        <f t="shared" si="51"/>
        <v>#DIV/0!</v>
      </c>
      <c r="P286" s="61"/>
      <c r="Q286" s="61"/>
      <c r="R286" s="61"/>
      <c r="S286" s="80" t="e">
        <f t="shared" si="52"/>
        <v>#DIV/0!</v>
      </c>
      <c r="T286" s="61"/>
      <c r="U286" s="61"/>
      <c r="V286" s="61"/>
      <c r="W286" s="80" t="e">
        <f t="shared" si="55"/>
        <v>#DIV/0!</v>
      </c>
      <c r="X286" s="90"/>
      <c r="Y286" s="277"/>
    </row>
    <row r="287" spans="1:25">
      <c r="A287" s="76"/>
      <c r="B287" s="77" t="s">
        <v>107</v>
      </c>
      <c r="C287" s="76" t="s">
        <v>137</v>
      </c>
      <c r="D287" s="76">
        <v>5</v>
      </c>
      <c r="E287" s="76">
        <v>19</v>
      </c>
      <c r="F287" s="107">
        <f t="shared" ref="F287:F335" si="57">H287+I287+J287+L287+M287+N287+P287+Q287+R287+T287+U287+V287</f>
        <v>19</v>
      </c>
      <c r="G287" s="77" t="s">
        <v>127</v>
      </c>
      <c r="H287" s="79"/>
      <c r="I287" s="79">
        <v>1</v>
      </c>
      <c r="J287" s="79">
        <v>3</v>
      </c>
      <c r="K287" s="80">
        <f t="shared" si="50"/>
        <v>21.05263157894737</v>
      </c>
      <c r="L287" s="79">
        <v>1</v>
      </c>
      <c r="M287" s="79">
        <v>2</v>
      </c>
      <c r="N287" s="79">
        <v>1</v>
      </c>
      <c r="O287" s="80">
        <f t="shared" si="51"/>
        <v>21.05263157894737</v>
      </c>
      <c r="P287" s="79">
        <v>1</v>
      </c>
      <c r="Q287" s="79">
        <v>3</v>
      </c>
      <c r="R287" s="79">
        <v>3</v>
      </c>
      <c r="S287" s="80">
        <f t="shared" si="52"/>
        <v>36.842105263157897</v>
      </c>
      <c r="T287" s="79">
        <v>2</v>
      </c>
      <c r="U287" s="79">
        <v>2</v>
      </c>
      <c r="V287" s="79"/>
      <c r="W287" s="80">
        <f t="shared" si="55"/>
        <v>21.05263157894737</v>
      </c>
      <c r="X287" s="153">
        <f>((H287*1)+(I287*2)+(J287*3)+(L287*4)+(M287*5)+(N287*6)+(P287*7)+(Q287*8)+(R287*9)+(T287*10)+(U287*11)+(V287*12))/F287</f>
        <v>6.8947368421052628</v>
      </c>
      <c r="Y287" s="82">
        <f>S287+W287</f>
        <v>57.894736842105267</v>
      </c>
    </row>
    <row r="288" spans="1:25">
      <c r="A288" s="76"/>
      <c r="B288" s="77"/>
      <c r="C288" s="76"/>
      <c r="D288" s="76"/>
      <c r="E288" s="76"/>
      <c r="F288" s="107"/>
      <c r="G288" s="77"/>
      <c r="H288" s="79"/>
      <c r="I288" s="79"/>
      <c r="J288" s="79"/>
      <c r="K288" s="80" t="e">
        <f t="shared" si="50"/>
        <v>#DIV/0!</v>
      </c>
      <c r="L288" s="79"/>
      <c r="M288" s="79"/>
      <c r="N288" s="79"/>
      <c r="O288" s="80" t="e">
        <f t="shared" si="51"/>
        <v>#DIV/0!</v>
      </c>
      <c r="P288" s="79"/>
      <c r="Q288" s="79"/>
      <c r="R288" s="79"/>
      <c r="S288" s="80" t="e">
        <f t="shared" si="52"/>
        <v>#DIV/0!</v>
      </c>
      <c r="T288" s="79"/>
      <c r="U288" s="79"/>
      <c r="V288" s="79"/>
      <c r="W288" s="80" t="e">
        <f t="shared" si="55"/>
        <v>#DIV/0!</v>
      </c>
      <c r="X288" s="153"/>
      <c r="Y288" s="82"/>
    </row>
    <row r="289" spans="1:25" s="43" customFormat="1">
      <c r="A289" s="54"/>
      <c r="B289" s="50" t="s">
        <v>107</v>
      </c>
      <c r="C289" s="65" t="s">
        <v>100</v>
      </c>
      <c r="D289" s="58">
        <v>5</v>
      </c>
      <c r="E289" s="58">
        <v>13</v>
      </c>
      <c r="F289" s="107">
        <f t="shared" si="57"/>
        <v>13</v>
      </c>
      <c r="G289" s="51" t="s">
        <v>127</v>
      </c>
      <c r="H289" s="61"/>
      <c r="I289" s="61"/>
      <c r="J289" s="61"/>
      <c r="K289" s="80">
        <f t="shared" si="50"/>
        <v>0</v>
      </c>
      <c r="L289" s="61"/>
      <c r="M289" s="61">
        <v>1</v>
      </c>
      <c r="N289" s="61">
        <v>2</v>
      </c>
      <c r="O289" s="80">
        <f t="shared" si="51"/>
        <v>23.076923076923077</v>
      </c>
      <c r="P289" s="61">
        <v>2</v>
      </c>
      <c r="Q289" s="61">
        <v>2</v>
      </c>
      <c r="R289" s="61">
        <v>2</v>
      </c>
      <c r="S289" s="80">
        <f t="shared" si="52"/>
        <v>46.153846153846153</v>
      </c>
      <c r="T289" s="61">
        <v>2</v>
      </c>
      <c r="U289" s="61">
        <v>1</v>
      </c>
      <c r="V289" s="61">
        <v>1</v>
      </c>
      <c r="W289" s="80">
        <f t="shared" si="55"/>
        <v>30.76923076923077</v>
      </c>
      <c r="X289" s="110">
        <f>((H289*1)+(I289*2)+(J289*3)+(L289*4)+(M289*5)+(N289*6)+(P289*7)+(Q289*8)+(R289*9)+(T289*10)+(U289*11)+(V289*12))/F289</f>
        <v>8.3076923076923084</v>
      </c>
      <c r="Y289" s="67">
        <f>S289+W289</f>
        <v>76.92307692307692</v>
      </c>
    </row>
    <row r="290" spans="1:25" s="43" customFormat="1">
      <c r="A290" s="54"/>
      <c r="B290" s="50"/>
      <c r="C290" s="65"/>
      <c r="D290" s="248"/>
      <c r="E290" s="248"/>
      <c r="F290" s="107"/>
      <c r="G290" s="51"/>
      <c r="H290" s="61"/>
      <c r="I290" s="61"/>
      <c r="J290" s="61"/>
      <c r="K290" s="80" t="e">
        <f t="shared" si="50"/>
        <v>#DIV/0!</v>
      </c>
      <c r="L290" s="61"/>
      <c r="M290" s="61"/>
      <c r="N290" s="61"/>
      <c r="O290" s="80" t="e">
        <f t="shared" si="51"/>
        <v>#DIV/0!</v>
      </c>
      <c r="P290" s="61"/>
      <c r="Q290" s="61"/>
      <c r="R290" s="61"/>
      <c r="S290" s="80" t="e">
        <f t="shared" si="52"/>
        <v>#DIV/0!</v>
      </c>
      <c r="T290" s="61"/>
      <c r="U290" s="61"/>
      <c r="V290" s="61"/>
      <c r="W290" s="80" t="e">
        <f t="shared" si="55"/>
        <v>#DIV/0!</v>
      </c>
      <c r="X290" s="110"/>
      <c r="Y290" s="67"/>
    </row>
    <row r="291" spans="1:25">
      <c r="A291" s="54">
        <v>2</v>
      </c>
      <c r="B291" s="50" t="s">
        <v>128</v>
      </c>
      <c r="C291" s="65" t="s">
        <v>19</v>
      </c>
      <c r="D291" s="54">
        <v>5</v>
      </c>
      <c r="E291" s="54">
        <v>23</v>
      </c>
      <c r="F291" s="107">
        <f t="shared" si="57"/>
        <v>23</v>
      </c>
      <c r="G291" s="50" t="s">
        <v>37</v>
      </c>
      <c r="H291" s="61">
        <v>1</v>
      </c>
      <c r="I291" s="61">
        <v>1</v>
      </c>
      <c r="J291" s="61">
        <v>3</v>
      </c>
      <c r="K291" s="80">
        <f t="shared" si="50"/>
        <v>21.739130434782609</v>
      </c>
      <c r="L291" s="61">
        <v>2</v>
      </c>
      <c r="M291" s="61">
        <v>3</v>
      </c>
      <c r="N291" s="61">
        <v>1</v>
      </c>
      <c r="O291" s="80">
        <f t="shared" si="51"/>
        <v>26.086956521739129</v>
      </c>
      <c r="P291" s="61">
        <v>4</v>
      </c>
      <c r="Q291" s="61">
        <v>1</v>
      </c>
      <c r="R291" s="61">
        <v>1</v>
      </c>
      <c r="S291" s="80">
        <f t="shared" si="52"/>
        <v>26.086956521739129</v>
      </c>
      <c r="T291" s="61">
        <v>2</v>
      </c>
      <c r="U291" s="61">
        <v>4</v>
      </c>
      <c r="V291" s="61"/>
      <c r="W291" s="80">
        <f t="shared" si="55"/>
        <v>26.086956521739129</v>
      </c>
      <c r="X291" s="110">
        <f t="shared" ref="X291:X307" si="58">((H291*1)+(I291*2)+(J291*3)+(L291*4)+(M291*5)+(N291*6)+(P291*7)+(Q291*8)+(R291*9)+(T291*10)+(U291*11)+(V291*12))/F291</f>
        <v>6.5217391304347823</v>
      </c>
      <c r="Y291" s="67">
        <f t="shared" ref="Y291:Y307" si="59">S291+W291</f>
        <v>52.173913043478258</v>
      </c>
    </row>
    <row r="292" spans="1:25">
      <c r="A292" s="54"/>
      <c r="B292" s="50"/>
      <c r="C292" s="65"/>
      <c r="D292" s="54"/>
      <c r="E292" s="54"/>
      <c r="F292" s="107"/>
      <c r="G292" s="50"/>
      <c r="H292" s="61"/>
      <c r="I292" s="61"/>
      <c r="J292" s="61"/>
      <c r="K292" s="80" t="e">
        <f t="shared" si="50"/>
        <v>#DIV/0!</v>
      </c>
      <c r="L292" s="61"/>
      <c r="M292" s="61"/>
      <c r="N292" s="61"/>
      <c r="O292" s="80" t="e">
        <f t="shared" si="51"/>
        <v>#DIV/0!</v>
      </c>
      <c r="P292" s="61"/>
      <c r="Q292" s="61"/>
      <c r="R292" s="61"/>
      <c r="S292" s="80" t="e">
        <f t="shared" si="52"/>
        <v>#DIV/0!</v>
      </c>
      <c r="T292" s="61"/>
      <c r="U292" s="61"/>
      <c r="V292" s="61"/>
      <c r="W292" s="80" t="e">
        <f t="shared" si="55"/>
        <v>#DIV/0!</v>
      </c>
      <c r="X292" s="110"/>
      <c r="Y292" s="67"/>
    </row>
    <row r="293" spans="1:25">
      <c r="A293" s="54">
        <v>1</v>
      </c>
      <c r="B293" s="70" t="s">
        <v>61</v>
      </c>
      <c r="C293" s="69" t="s">
        <v>88</v>
      </c>
      <c r="D293" s="115">
        <v>5</v>
      </c>
      <c r="E293" s="115">
        <v>21</v>
      </c>
      <c r="F293" s="107">
        <f t="shared" si="57"/>
        <v>21</v>
      </c>
      <c r="G293" s="70" t="s">
        <v>37</v>
      </c>
      <c r="H293" s="61"/>
      <c r="I293" s="61">
        <v>1</v>
      </c>
      <c r="J293" s="61">
        <v>1</v>
      </c>
      <c r="K293" s="80">
        <f t="shared" si="50"/>
        <v>9.5238095238095237</v>
      </c>
      <c r="L293" s="61">
        <v>3</v>
      </c>
      <c r="M293" s="61">
        <v>4</v>
      </c>
      <c r="N293" s="61">
        <v>2</v>
      </c>
      <c r="O293" s="80">
        <f t="shared" si="51"/>
        <v>42.857142857142854</v>
      </c>
      <c r="P293" s="61"/>
      <c r="Q293" s="61">
        <v>3</v>
      </c>
      <c r="R293" s="61">
        <v>3</v>
      </c>
      <c r="S293" s="80">
        <f t="shared" si="52"/>
        <v>28.571428571428573</v>
      </c>
      <c r="T293" s="61">
        <v>4</v>
      </c>
      <c r="U293" s="61"/>
      <c r="V293" s="61"/>
      <c r="W293" s="80">
        <f t="shared" si="55"/>
        <v>19.047619047619047</v>
      </c>
      <c r="X293" s="110">
        <f t="shared" si="58"/>
        <v>6.666666666666667</v>
      </c>
      <c r="Y293" s="67">
        <f t="shared" si="59"/>
        <v>47.61904761904762</v>
      </c>
    </row>
    <row r="294" spans="1:25" s="32" customFormat="1">
      <c r="A294" s="58"/>
      <c r="B294" s="51"/>
      <c r="C294" s="58"/>
      <c r="D294" s="64"/>
      <c r="E294" s="64"/>
      <c r="F294" s="107">
        <f t="shared" si="57"/>
        <v>0</v>
      </c>
      <c r="G294" s="51"/>
      <c r="H294" s="61"/>
      <c r="I294" s="61"/>
      <c r="J294" s="61"/>
      <c r="K294" s="80" t="e">
        <f t="shared" si="50"/>
        <v>#DIV/0!</v>
      </c>
      <c r="L294" s="61"/>
      <c r="M294" s="61"/>
      <c r="N294" s="61"/>
      <c r="O294" s="80" t="e">
        <f t="shared" si="51"/>
        <v>#DIV/0!</v>
      </c>
      <c r="P294" s="61"/>
      <c r="Q294" s="61"/>
      <c r="R294" s="61"/>
      <c r="S294" s="80" t="e">
        <f t="shared" si="52"/>
        <v>#DIV/0!</v>
      </c>
      <c r="T294" s="61"/>
      <c r="U294" s="61"/>
      <c r="V294" s="61"/>
      <c r="W294" s="80" t="e">
        <f t="shared" si="55"/>
        <v>#DIV/0!</v>
      </c>
      <c r="X294" s="121"/>
      <c r="Y294" s="60"/>
    </row>
    <row r="295" spans="1:25" s="32" customFormat="1">
      <c r="A295" s="248"/>
      <c r="B295" s="264" t="s">
        <v>61</v>
      </c>
      <c r="C295" s="278" t="s">
        <v>164</v>
      </c>
      <c r="D295" s="64">
        <v>7</v>
      </c>
      <c r="E295" s="64">
        <v>13</v>
      </c>
      <c r="F295" s="107">
        <f t="shared" si="57"/>
        <v>13</v>
      </c>
      <c r="G295" s="264" t="s">
        <v>37</v>
      </c>
      <c r="H295" s="61"/>
      <c r="I295" s="61"/>
      <c r="J295" s="61">
        <v>1</v>
      </c>
      <c r="K295" s="80">
        <f t="shared" si="50"/>
        <v>7.6923076923076925</v>
      </c>
      <c r="L295" s="61">
        <v>1</v>
      </c>
      <c r="M295" s="61">
        <v>2</v>
      </c>
      <c r="N295" s="61">
        <v>2</v>
      </c>
      <c r="O295" s="80">
        <f t="shared" si="51"/>
        <v>38.46153846153846</v>
      </c>
      <c r="P295" s="61">
        <v>1</v>
      </c>
      <c r="Q295" s="61">
        <v>1</v>
      </c>
      <c r="R295" s="61">
        <v>4</v>
      </c>
      <c r="S295" s="80">
        <f t="shared" si="52"/>
        <v>46.153846153846153</v>
      </c>
      <c r="T295" s="61"/>
      <c r="U295" s="61">
        <v>1</v>
      </c>
      <c r="V295" s="61"/>
      <c r="W295" s="80">
        <f t="shared" si="55"/>
        <v>7.6923076923076925</v>
      </c>
      <c r="X295" s="121"/>
      <c r="Y295" s="60"/>
    </row>
    <row r="296" spans="1:25" s="32" customFormat="1">
      <c r="A296" s="248"/>
      <c r="B296" s="264"/>
      <c r="C296" s="278"/>
      <c r="D296" s="64"/>
      <c r="E296" s="64"/>
      <c r="F296" s="107"/>
      <c r="G296" s="264"/>
      <c r="H296" s="61"/>
      <c r="I296" s="61"/>
      <c r="J296" s="61"/>
      <c r="K296" s="80" t="e">
        <f t="shared" si="50"/>
        <v>#DIV/0!</v>
      </c>
      <c r="L296" s="61"/>
      <c r="M296" s="61"/>
      <c r="N296" s="61"/>
      <c r="O296" s="80" t="e">
        <f t="shared" si="51"/>
        <v>#DIV/0!</v>
      </c>
      <c r="P296" s="61"/>
      <c r="Q296" s="61"/>
      <c r="R296" s="61"/>
      <c r="S296" s="80" t="e">
        <f t="shared" si="52"/>
        <v>#DIV/0!</v>
      </c>
      <c r="T296" s="61"/>
      <c r="U296" s="61"/>
      <c r="V296" s="61"/>
      <c r="W296" s="80" t="e">
        <f t="shared" si="55"/>
        <v>#DIV/0!</v>
      </c>
      <c r="X296" s="121"/>
      <c r="Y296" s="60"/>
    </row>
    <row r="297" spans="1:25">
      <c r="A297" s="76"/>
      <c r="B297" s="77" t="s">
        <v>61</v>
      </c>
      <c r="C297" s="76" t="s">
        <v>137</v>
      </c>
      <c r="D297" s="76">
        <v>7</v>
      </c>
      <c r="E297" s="76">
        <v>23</v>
      </c>
      <c r="F297" s="107">
        <f t="shared" si="57"/>
        <v>23</v>
      </c>
      <c r="G297" s="77" t="s">
        <v>37</v>
      </c>
      <c r="H297" s="79"/>
      <c r="I297" s="79">
        <v>1</v>
      </c>
      <c r="J297" s="79">
        <v>4</v>
      </c>
      <c r="K297" s="80">
        <f t="shared" si="50"/>
        <v>21.739130434782609</v>
      </c>
      <c r="L297" s="79">
        <v>2</v>
      </c>
      <c r="M297" s="79">
        <v>3</v>
      </c>
      <c r="N297" s="79">
        <v>4</v>
      </c>
      <c r="O297" s="80">
        <f t="shared" si="51"/>
        <v>39.130434782608695</v>
      </c>
      <c r="P297" s="79">
        <v>1</v>
      </c>
      <c r="Q297" s="79">
        <v>2</v>
      </c>
      <c r="R297" s="79">
        <v>4</v>
      </c>
      <c r="S297" s="80">
        <f t="shared" si="52"/>
        <v>30.434782608695652</v>
      </c>
      <c r="T297" s="79">
        <v>2</v>
      </c>
      <c r="U297" s="79"/>
      <c r="V297" s="79"/>
      <c r="W297" s="80">
        <f t="shared" si="55"/>
        <v>8.695652173913043</v>
      </c>
      <c r="X297" s="153">
        <f t="shared" si="58"/>
        <v>6.0869565217391308</v>
      </c>
      <c r="Y297" s="82">
        <f t="shared" si="59"/>
        <v>39.130434782608695</v>
      </c>
    </row>
    <row r="298" spans="1:25">
      <c r="A298" s="76"/>
      <c r="B298" s="267" t="s">
        <v>61</v>
      </c>
      <c r="C298" s="268" t="s">
        <v>164</v>
      </c>
      <c r="D298" s="76">
        <v>8</v>
      </c>
      <c r="E298" s="76">
        <v>23</v>
      </c>
      <c r="F298" s="107">
        <f t="shared" si="57"/>
        <v>23</v>
      </c>
      <c r="G298" s="267" t="s">
        <v>37</v>
      </c>
      <c r="H298" s="79"/>
      <c r="I298" s="79">
        <v>1</v>
      </c>
      <c r="J298" s="79">
        <v>5</v>
      </c>
      <c r="K298" s="80">
        <f t="shared" si="50"/>
        <v>26.086956521739129</v>
      </c>
      <c r="L298" s="79">
        <v>3</v>
      </c>
      <c r="M298" s="79"/>
      <c r="N298" s="79">
        <v>4</v>
      </c>
      <c r="O298" s="80">
        <f t="shared" si="51"/>
        <v>30.434782608695652</v>
      </c>
      <c r="P298" s="79">
        <v>4</v>
      </c>
      <c r="Q298" s="79">
        <v>1</v>
      </c>
      <c r="R298" s="79">
        <v>2</v>
      </c>
      <c r="S298" s="80">
        <f t="shared" si="52"/>
        <v>30.434782608695652</v>
      </c>
      <c r="T298" s="79">
        <v>3</v>
      </c>
      <c r="U298" s="79"/>
      <c r="V298" s="79"/>
      <c r="W298" s="80">
        <f t="shared" si="55"/>
        <v>13.043478260869565</v>
      </c>
      <c r="X298" s="153">
        <f t="shared" si="58"/>
        <v>5.9565217391304346</v>
      </c>
      <c r="Y298" s="82">
        <f t="shared" si="59"/>
        <v>43.478260869565219</v>
      </c>
    </row>
    <row r="299" spans="1:25">
      <c r="A299" s="54"/>
      <c r="B299" s="50"/>
      <c r="C299" s="65"/>
      <c r="D299" s="54"/>
      <c r="E299" s="54"/>
      <c r="F299" s="107">
        <f t="shared" si="57"/>
        <v>0</v>
      </c>
      <c r="G299" s="50"/>
      <c r="H299" s="61"/>
      <c r="I299" s="61"/>
      <c r="J299" s="61"/>
      <c r="K299" s="80" t="e">
        <f t="shared" si="50"/>
        <v>#DIV/0!</v>
      </c>
      <c r="L299" s="61"/>
      <c r="M299" s="61"/>
      <c r="N299" s="61"/>
      <c r="O299" s="80" t="e">
        <f t="shared" si="51"/>
        <v>#DIV/0!</v>
      </c>
      <c r="P299" s="61"/>
      <c r="Q299" s="61"/>
      <c r="R299" s="61"/>
      <c r="S299" s="80" t="e">
        <f t="shared" si="52"/>
        <v>#DIV/0!</v>
      </c>
      <c r="T299" s="61"/>
      <c r="U299" s="61"/>
      <c r="V299" s="61"/>
      <c r="W299" s="80" t="e">
        <f t="shared" si="55"/>
        <v>#DIV/0!</v>
      </c>
      <c r="X299" s="110"/>
      <c r="Y299" s="67"/>
    </row>
    <row r="300" spans="1:25">
      <c r="A300" s="54"/>
      <c r="B300" s="50" t="s">
        <v>61</v>
      </c>
      <c r="C300" s="65" t="s">
        <v>100</v>
      </c>
      <c r="D300" s="54">
        <v>7</v>
      </c>
      <c r="E300" s="54">
        <v>20</v>
      </c>
      <c r="F300" s="107">
        <f t="shared" si="57"/>
        <v>20</v>
      </c>
      <c r="G300" s="50" t="s">
        <v>127</v>
      </c>
      <c r="H300" s="61">
        <v>1</v>
      </c>
      <c r="I300" s="61">
        <v>1</v>
      </c>
      <c r="J300" s="61">
        <v>1</v>
      </c>
      <c r="K300" s="80">
        <f t="shared" si="50"/>
        <v>15</v>
      </c>
      <c r="L300" s="61">
        <v>2</v>
      </c>
      <c r="M300" s="61">
        <v>3</v>
      </c>
      <c r="N300" s="61">
        <v>3</v>
      </c>
      <c r="O300" s="80">
        <f t="shared" si="51"/>
        <v>40</v>
      </c>
      <c r="P300" s="61">
        <v>2</v>
      </c>
      <c r="Q300" s="61">
        <v>2</v>
      </c>
      <c r="R300" s="61">
        <v>4</v>
      </c>
      <c r="S300" s="80">
        <f t="shared" si="52"/>
        <v>40</v>
      </c>
      <c r="T300" s="61">
        <v>1</v>
      </c>
      <c r="U300" s="61"/>
      <c r="V300" s="61"/>
      <c r="W300" s="80">
        <f t="shared" si="55"/>
        <v>5</v>
      </c>
      <c r="X300" s="110">
        <f t="shared" si="58"/>
        <v>6.15</v>
      </c>
      <c r="Y300" s="67">
        <f t="shared" si="59"/>
        <v>45</v>
      </c>
    </row>
    <row r="301" spans="1:25">
      <c r="A301" s="76"/>
      <c r="B301" s="77" t="s">
        <v>61</v>
      </c>
      <c r="C301" s="76" t="s">
        <v>149</v>
      </c>
      <c r="D301" s="76">
        <v>8</v>
      </c>
      <c r="E301" s="76">
        <v>20</v>
      </c>
      <c r="F301" s="107">
        <f t="shared" si="57"/>
        <v>20</v>
      </c>
      <c r="G301" s="77" t="s">
        <v>37</v>
      </c>
      <c r="H301" s="79">
        <v>1</v>
      </c>
      <c r="I301" s="79"/>
      <c r="J301" s="79">
        <v>2</v>
      </c>
      <c r="K301" s="80">
        <f t="shared" si="50"/>
        <v>15</v>
      </c>
      <c r="L301" s="79">
        <v>3</v>
      </c>
      <c r="M301" s="79">
        <v>4</v>
      </c>
      <c r="N301" s="79">
        <v>1</v>
      </c>
      <c r="O301" s="80">
        <f t="shared" si="51"/>
        <v>40</v>
      </c>
      <c r="P301" s="79">
        <v>4</v>
      </c>
      <c r="Q301" s="79">
        <v>4</v>
      </c>
      <c r="R301" s="79">
        <v>1</v>
      </c>
      <c r="S301" s="80">
        <f t="shared" si="52"/>
        <v>45</v>
      </c>
      <c r="T301" s="79"/>
      <c r="U301" s="79"/>
      <c r="V301" s="79"/>
      <c r="W301" s="80">
        <f t="shared" si="55"/>
        <v>0</v>
      </c>
      <c r="X301" s="110">
        <f t="shared" si="58"/>
        <v>5.7</v>
      </c>
      <c r="Y301" s="67">
        <f t="shared" si="59"/>
        <v>45</v>
      </c>
    </row>
    <row r="302" spans="1:25">
      <c r="A302" s="76"/>
      <c r="B302" s="267" t="s">
        <v>61</v>
      </c>
      <c r="C302" s="268" t="s">
        <v>164</v>
      </c>
      <c r="D302" s="76">
        <v>9</v>
      </c>
      <c r="E302" s="76">
        <v>21</v>
      </c>
      <c r="F302" s="107">
        <f t="shared" si="57"/>
        <v>21</v>
      </c>
      <c r="G302" s="267" t="s">
        <v>37</v>
      </c>
      <c r="H302" s="79">
        <v>1</v>
      </c>
      <c r="I302" s="79"/>
      <c r="J302" s="79">
        <v>1</v>
      </c>
      <c r="K302" s="80">
        <f t="shared" si="50"/>
        <v>9.5238095238095237</v>
      </c>
      <c r="L302" s="79">
        <v>3</v>
      </c>
      <c r="M302" s="79">
        <v>6</v>
      </c>
      <c r="N302" s="79">
        <v>1</v>
      </c>
      <c r="O302" s="80">
        <f t="shared" si="51"/>
        <v>47.61904761904762</v>
      </c>
      <c r="P302" s="79">
        <v>3</v>
      </c>
      <c r="Q302" s="79">
        <v>2</v>
      </c>
      <c r="R302" s="79">
        <v>4</v>
      </c>
      <c r="S302" s="80">
        <f t="shared" si="52"/>
        <v>42.857142857142854</v>
      </c>
      <c r="T302" s="79"/>
      <c r="U302" s="79"/>
      <c r="V302" s="79"/>
      <c r="W302" s="80">
        <f t="shared" si="55"/>
        <v>0</v>
      </c>
      <c r="X302" s="110">
        <f t="shared" si="58"/>
        <v>5.9523809523809526</v>
      </c>
      <c r="Y302" s="67">
        <f t="shared" si="59"/>
        <v>42.857142857142854</v>
      </c>
    </row>
    <row r="303" spans="1:25">
      <c r="A303" s="54"/>
      <c r="B303" s="50"/>
      <c r="C303" s="65"/>
      <c r="D303" s="54"/>
      <c r="E303" s="54"/>
      <c r="F303" s="107">
        <f t="shared" si="57"/>
        <v>0</v>
      </c>
      <c r="G303" s="50"/>
      <c r="H303" s="61"/>
      <c r="I303" s="61"/>
      <c r="J303" s="61"/>
      <c r="K303" s="80" t="e">
        <f t="shared" si="50"/>
        <v>#DIV/0!</v>
      </c>
      <c r="L303" s="61"/>
      <c r="M303" s="61"/>
      <c r="N303" s="61"/>
      <c r="O303" s="80" t="e">
        <f t="shared" si="51"/>
        <v>#DIV/0!</v>
      </c>
      <c r="P303" s="61"/>
      <c r="Q303" s="61"/>
      <c r="R303" s="61"/>
      <c r="S303" s="80" t="e">
        <f t="shared" si="52"/>
        <v>#DIV/0!</v>
      </c>
      <c r="T303" s="61"/>
      <c r="U303" s="61"/>
      <c r="V303" s="61"/>
      <c r="W303" s="80" t="e">
        <f t="shared" si="55"/>
        <v>#DIV/0!</v>
      </c>
      <c r="X303" s="90">
        <f>X302-X301</f>
        <v>0.25238095238095237</v>
      </c>
      <c r="Y303" s="90">
        <f>Y302-Y301</f>
        <v>-2.1428571428571459</v>
      </c>
    </row>
    <row r="304" spans="1:25">
      <c r="A304" s="54">
        <v>3</v>
      </c>
      <c r="B304" s="50" t="s">
        <v>61</v>
      </c>
      <c r="C304" s="65" t="s">
        <v>19</v>
      </c>
      <c r="D304" s="54">
        <v>7</v>
      </c>
      <c r="E304" s="54">
        <v>21</v>
      </c>
      <c r="F304" s="107">
        <f t="shared" si="57"/>
        <v>21</v>
      </c>
      <c r="G304" s="50" t="s">
        <v>37</v>
      </c>
      <c r="H304" s="61"/>
      <c r="I304" s="61">
        <v>1</v>
      </c>
      <c r="J304" s="61">
        <v>3</v>
      </c>
      <c r="K304" s="80">
        <f t="shared" si="50"/>
        <v>19.047619047619047</v>
      </c>
      <c r="L304" s="61">
        <v>4</v>
      </c>
      <c r="M304" s="61"/>
      <c r="N304" s="61">
        <v>1</v>
      </c>
      <c r="O304" s="80">
        <f t="shared" si="51"/>
        <v>23.80952380952381</v>
      </c>
      <c r="P304" s="61">
        <v>5</v>
      </c>
      <c r="Q304" s="61">
        <v>1</v>
      </c>
      <c r="R304" s="61">
        <v>3</v>
      </c>
      <c r="S304" s="80">
        <f t="shared" si="52"/>
        <v>42.857142857142854</v>
      </c>
      <c r="T304" s="61">
        <v>2</v>
      </c>
      <c r="U304" s="61">
        <v>1</v>
      </c>
      <c r="V304" s="61"/>
      <c r="W304" s="80">
        <f t="shared" si="55"/>
        <v>14.285714285714286</v>
      </c>
      <c r="X304" s="110">
        <f t="shared" si="58"/>
        <v>6.3809523809523814</v>
      </c>
      <c r="Y304" s="67">
        <f t="shared" si="59"/>
        <v>57.142857142857139</v>
      </c>
    </row>
    <row r="305" spans="1:25">
      <c r="A305" s="54"/>
      <c r="B305" s="50" t="s">
        <v>61</v>
      </c>
      <c r="C305" s="65" t="s">
        <v>100</v>
      </c>
      <c r="D305" s="54">
        <v>8</v>
      </c>
      <c r="E305" s="54">
        <v>20</v>
      </c>
      <c r="F305" s="107">
        <f t="shared" si="57"/>
        <v>20</v>
      </c>
      <c r="G305" s="50" t="s">
        <v>37</v>
      </c>
      <c r="H305" s="61"/>
      <c r="I305" s="61"/>
      <c r="J305" s="61">
        <v>4</v>
      </c>
      <c r="K305" s="80">
        <f t="shared" si="50"/>
        <v>20</v>
      </c>
      <c r="L305" s="61">
        <v>2</v>
      </c>
      <c r="M305" s="61">
        <v>2</v>
      </c>
      <c r="N305" s="61">
        <v>2</v>
      </c>
      <c r="O305" s="80">
        <f t="shared" si="51"/>
        <v>30</v>
      </c>
      <c r="P305" s="61">
        <v>4</v>
      </c>
      <c r="Q305" s="61">
        <v>2</v>
      </c>
      <c r="R305" s="61">
        <v>2</v>
      </c>
      <c r="S305" s="80">
        <f t="shared" si="52"/>
        <v>40</v>
      </c>
      <c r="T305" s="61">
        <v>2</v>
      </c>
      <c r="U305" s="61"/>
      <c r="V305" s="61"/>
      <c r="W305" s="80">
        <f t="shared" si="55"/>
        <v>10</v>
      </c>
      <c r="X305" s="110">
        <f t="shared" si="58"/>
        <v>6.2</v>
      </c>
      <c r="Y305" s="67">
        <f t="shared" si="59"/>
        <v>50</v>
      </c>
    </row>
    <row r="306" spans="1:25">
      <c r="A306" s="76"/>
      <c r="B306" s="77" t="s">
        <v>61</v>
      </c>
      <c r="C306" s="76" t="s">
        <v>137</v>
      </c>
      <c r="D306" s="76">
        <v>9</v>
      </c>
      <c r="E306" s="76">
        <v>20</v>
      </c>
      <c r="F306" s="107">
        <f t="shared" si="57"/>
        <v>20</v>
      </c>
      <c r="G306" s="77" t="s">
        <v>37</v>
      </c>
      <c r="H306" s="79"/>
      <c r="I306" s="79"/>
      <c r="J306" s="79">
        <v>3</v>
      </c>
      <c r="K306" s="80">
        <f t="shared" si="50"/>
        <v>15</v>
      </c>
      <c r="L306" s="79">
        <v>3</v>
      </c>
      <c r="M306" s="79">
        <v>2</v>
      </c>
      <c r="N306" s="79">
        <v>3</v>
      </c>
      <c r="O306" s="80">
        <f t="shared" si="51"/>
        <v>40</v>
      </c>
      <c r="P306" s="79">
        <v>3</v>
      </c>
      <c r="Q306" s="79">
        <v>1</v>
      </c>
      <c r="R306" s="79">
        <v>4</v>
      </c>
      <c r="S306" s="80">
        <f t="shared" si="52"/>
        <v>40</v>
      </c>
      <c r="T306" s="79">
        <v>1</v>
      </c>
      <c r="U306" s="79"/>
      <c r="V306" s="79"/>
      <c r="W306" s="80">
        <f t="shared" si="55"/>
        <v>5</v>
      </c>
      <c r="X306" s="110">
        <f t="shared" si="58"/>
        <v>6.2</v>
      </c>
      <c r="Y306" s="67">
        <f t="shared" si="59"/>
        <v>45</v>
      </c>
    </row>
    <row r="307" spans="1:25">
      <c r="A307" s="76"/>
      <c r="B307" s="267" t="s">
        <v>61</v>
      </c>
      <c r="C307" s="268" t="s">
        <v>164</v>
      </c>
      <c r="D307" s="76">
        <v>10</v>
      </c>
      <c r="E307" s="76">
        <v>13</v>
      </c>
      <c r="F307" s="107">
        <f t="shared" si="57"/>
        <v>13</v>
      </c>
      <c r="G307" s="267" t="s">
        <v>37</v>
      </c>
      <c r="H307" s="79"/>
      <c r="I307" s="79"/>
      <c r="J307" s="79">
        <v>1</v>
      </c>
      <c r="K307" s="80">
        <f t="shared" si="50"/>
        <v>7.6923076923076925</v>
      </c>
      <c r="L307" s="79">
        <v>1</v>
      </c>
      <c r="M307" s="79">
        <v>3</v>
      </c>
      <c r="N307" s="79"/>
      <c r="O307" s="80">
        <f t="shared" si="51"/>
        <v>30.76923076923077</v>
      </c>
      <c r="P307" s="79">
        <v>3</v>
      </c>
      <c r="Q307" s="79">
        <v>2</v>
      </c>
      <c r="R307" s="79">
        <v>1</v>
      </c>
      <c r="S307" s="80">
        <f t="shared" si="52"/>
        <v>46.153846153846153</v>
      </c>
      <c r="T307" s="79">
        <v>1</v>
      </c>
      <c r="U307" s="79">
        <v>1</v>
      </c>
      <c r="V307" s="79"/>
      <c r="W307" s="80">
        <f t="shared" si="55"/>
        <v>15.384615384615385</v>
      </c>
      <c r="X307" s="110">
        <f t="shared" si="58"/>
        <v>6.8461538461538458</v>
      </c>
      <c r="Y307" s="67">
        <f t="shared" si="59"/>
        <v>61.53846153846154</v>
      </c>
    </row>
    <row r="308" spans="1:25">
      <c r="A308" s="54"/>
      <c r="B308" s="50"/>
      <c r="C308" s="65"/>
      <c r="D308" s="54"/>
      <c r="E308" s="54"/>
      <c r="F308" s="107">
        <f t="shared" si="57"/>
        <v>0</v>
      </c>
      <c r="G308" s="50"/>
      <c r="H308" s="61"/>
      <c r="I308" s="61"/>
      <c r="J308" s="61"/>
      <c r="K308" s="80" t="e">
        <f t="shared" ref="K308:K372" si="60">SUM(H308:J308)*100/F308</f>
        <v>#DIV/0!</v>
      </c>
      <c r="L308" s="61"/>
      <c r="M308" s="61"/>
      <c r="N308" s="61"/>
      <c r="O308" s="80" t="e">
        <f t="shared" ref="O308:O372" si="61">SUM(L308:N308)*100/F308</f>
        <v>#DIV/0!</v>
      </c>
      <c r="P308" s="61"/>
      <c r="Q308" s="61"/>
      <c r="R308" s="61"/>
      <c r="S308" s="80" t="e">
        <f t="shared" ref="S308:S372" si="62">SUM(P308:R308)*100/F308</f>
        <v>#DIV/0!</v>
      </c>
      <c r="T308" s="61"/>
      <c r="U308" s="61"/>
      <c r="V308" s="61"/>
      <c r="W308" s="80" t="e">
        <f t="shared" si="55"/>
        <v>#DIV/0!</v>
      </c>
      <c r="X308" s="90">
        <f>X307-X306</f>
        <v>0.64615384615384563</v>
      </c>
      <c r="Y308" s="90">
        <f>Y307-Y306</f>
        <v>16.53846153846154</v>
      </c>
    </row>
    <row r="309" spans="1:25">
      <c r="A309" s="54">
        <v>4</v>
      </c>
      <c r="B309" s="70" t="s">
        <v>61</v>
      </c>
      <c r="C309" s="69" t="s">
        <v>88</v>
      </c>
      <c r="D309" s="69">
        <v>7</v>
      </c>
      <c r="E309" s="69">
        <v>25</v>
      </c>
      <c r="F309" s="107">
        <f t="shared" si="57"/>
        <v>25</v>
      </c>
      <c r="G309" s="70" t="s">
        <v>37</v>
      </c>
      <c r="H309" s="61">
        <v>1</v>
      </c>
      <c r="I309" s="61">
        <v>2</v>
      </c>
      <c r="J309" s="61"/>
      <c r="K309" s="80">
        <f t="shared" si="60"/>
        <v>12</v>
      </c>
      <c r="L309" s="61">
        <v>1</v>
      </c>
      <c r="M309" s="61">
        <v>3</v>
      </c>
      <c r="N309" s="61">
        <v>2</v>
      </c>
      <c r="O309" s="80">
        <f t="shared" si="61"/>
        <v>24</v>
      </c>
      <c r="P309" s="61">
        <v>6</v>
      </c>
      <c r="Q309" s="61">
        <v>3</v>
      </c>
      <c r="R309" s="61">
        <v>4</v>
      </c>
      <c r="S309" s="80">
        <f t="shared" si="62"/>
        <v>52</v>
      </c>
      <c r="T309" s="61">
        <v>3</v>
      </c>
      <c r="U309" s="61"/>
      <c r="V309" s="61"/>
      <c r="W309" s="80">
        <f t="shared" si="55"/>
        <v>12</v>
      </c>
      <c r="X309" s="110">
        <f t="shared" ref="X309:X327" si="63">((H309*1)+(I309*2)+(J309*3)+(L309*4)+(M309*5)+(N309*6)+(P309*7)+(Q309*8)+(R309*9)+(T309*10)+(U309*11)+(V309*12))/F309</f>
        <v>6.72</v>
      </c>
      <c r="Y309" s="67">
        <f t="shared" ref="Y309:Y327" si="64">S309+W309</f>
        <v>64</v>
      </c>
    </row>
    <row r="310" spans="1:25">
      <c r="A310" s="54"/>
      <c r="B310" s="50" t="s">
        <v>61</v>
      </c>
      <c r="C310" s="65" t="s">
        <v>19</v>
      </c>
      <c r="D310" s="54">
        <v>8</v>
      </c>
      <c r="E310" s="95">
        <v>25</v>
      </c>
      <c r="F310" s="107">
        <f t="shared" si="57"/>
        <v>25</v>
      </c>
      <c r="G310" s="50" t="s">
        <v>37</v>
      </c>
      <c r="H310" s="61">
        <v>2</v>
      </c>
      <c r="I310" s="61">
        <v>2</v>
      </c>
      <c r="J310" s="61">
        <v>1</v>
      </c>
      <c r="K310" s="80">
        <f t="shared" si="60"/>
        <v>20</v>
      </c>
      <c r="L310" s="61">
        <v>3</v>
      </c>
      <c r="M310" s="61">
        <v>2</v>
      </c>
      <c r="N310" s="61">
        <v>5</v>
      </c>
      <c r="O310" s="80">
        <f t="shared" si="61"/>
        <v>40</v>
      </c>
      <c r="P310" s="61">
        <v>1</v>
      </c>
      <c r="Q310" s="61">
        <v>4</v>
      </c>
      <c r="R310" s="61">
        <v>4</v>
      </c>
      <c r="S310" s="80">
        <f t="shared" si="62"/>
        <v>36</v>
      </c>
      <c r="T310" s="61">
        <v>1</v>
      </c>
      <c r="U310" s="61"/>
      <c r="V310" s="61"/>
      <c r="W310" s="80">
        <f t="shared" si="55"/>
        <v>4</v>
      </c>
      <c r="X310" s="110">
        <f t="shared" si="63"/>
        <v>5.84</v>
      </c>
      <c r="Y310" s="67">
        <f t="shared" si="64"/>
        <v>40</v>
      </c>
    </row>
    <row r="311" spans="1:25">
      <c r="A311" s="54"/>
      <c r="B311" s="50" t="s">
        <v>61</v>
      </c>
      <c r="C311" s="65" t="s">
        <v>100</v>
      </c>
      <c r="D311" s="54">
        <v>9</v>
      </c>
      <c r="E311" s="95">
        <v>24</v>
      </c>
      <c r="F311" s="107">
        <f t="shared" si="57"/>
        <v>24</v>
      </c>
      <c r="G311" s="50" t="s">
        <v>37</v>
      </c>
      <c r="H311" s="61">
        <v>3</v>
      </c>
      <c r="I311" s="61"/>
      <c r="J311" s="61">
        <v>2</v>
      </c>
      <c r="K311" s="80">
        <f t="shared" si="60"/>
        <v>20.833333333333332</v>
      </c>
      <c r="L311" s="61">
        <v>3</v>
      </c>
      <c r="M311" s="61">
        <v>2</v>
      </c>
      <c r="N311" s="61">
        <v>2</v>
      </c>
      <c r="O311" s="80">
        <f t="shared" si="61"/>
        <v>29.166666666666668</v>
      </c>
      <c r="P311" s="61">
        <v>4</v>
      </c>
      <c r="Q311" s="61">
        <v>4</v>
      </c>
      <c r="R311" s="61">
        <v>3</v>
      </c>
      <c r="S311" s="80">
        <f t="shared" si="62"/>
        <v>45.833333333333336</v>
      </c>
      <c r="T311" s="61">
        <v>1</v>
      </c>
      <c r="U311" s="61"/>
      <c r="V311" s="61"/>
      <c r="W311" s="80">
        <f t="shared" si="55"/>
        <v>4.166666666666667</v>
      </c>
      <c r="X311" s="110">
        <f t="shared" si="63"/>
        <v>5.833333333333333</v>
      </c>
      <c r="Y311" s="67">
        <f t="shared" si="64"/>
        <v>50</v>
      </c>
    </row>
    <row r="312" spans="1:25">
      <c r="A312" s="76"/>
      <c r="B312" s="77" t="s">
        <v>61</v>
      </c>
      <c r="C312" s="76" t="s">
        <v>137</v>
      </c>
      <c r="D312" s="76">
        <v>10</v>
      </c>
      <c r="E312" s="152">
        <v>16</v>
      </c>
      <c r="F312" s="107">
        <f t="shared" si="57"/>
        <v>16</v>
      </c>
      <c r="G312" s="77" t="s">
        <v>37</v>
      </c>
      <c r="H312" s="79">
        <v>2</v>
      </c>
      <c r="I312" s="79"/>
      <c r="J312" s="79">
        <v>1</v>
      </c>
      <c r="K312" s="80">
        <f t="shared" si="60"/>
        <v>18.75</v>
      </c>
      <c r="L312" s="79">
        <v>1</v>
      </c>
      <c r="M312" s="79">
        <v>2</v>
      </c>
      <c r="N312" s="79">
        <v>1</v>
      </c>
      <c r="O312" s="80">
        <f t="shared" si="61"/>
        <v>25</v>
      </c>
      <c r="P312" s="79">
        <v>3</v>
      </c>
      <c r="Q312" s="79">
        <v>2</v>
      </c>
      <c r="R312" s="79">
        <v>3</v>
      </c>
      <c r="S312" s="80">
        <f t="shared" si="62"/>
        <v>50</v>
      </c>
      <c r="T312" s="79">
        <v>1</v>
      </c>
      <c r="U312" s="79"/>
      <c r="V312" s="79"/>
      <c r="W312" s="80">
        <f t="shared" si="55"/>
        <v>6.25</v>
      </c>
      <c r="X312" s="110">
        <f t="shared" si="63"/>
        <v>6.1875</v>
      </c>
      <c r="Y312" s="67">
        <f t="shared" si="64"/>
        <v>56.25</v>
      </c>
    </row>
    <row r="313" spans="1:25">
      <c r="A313" s="76"/>
      <c r="B313" s="267" t="s">
        <v>61</v>
      </c>
      <c r="C313" s="268" t="s">
        <v>164</v>
      </c>
      <c r="D313" s="76">
        <v>11</v>
      </c>
      <c r="E313" s="152">
        <v>13</v>
      </c>
      <c r="F313" s="107">
        <f t="shared" si="57"/>
        <v>13</v>
      </c>
      <c r="G313" s="267" t="s">
        <v>37</v>
      </c>
      <c r="H313" s="79"/>
      <c r="I313" s="79">
        <v>1</v>
      </c>
      <c r="J313" s="79"/>
      <c r="K313" s="80">
        <f t="shared" si="60"/>
        <v>7.6923076923076925</v>
      </c>
      <c r="L313" s="79"/>
      <c r="M313" s="79">
        <v>1</v>
      </c>
      <c r="N313" s="79">
        <v>3</v>
      </c>
      <c r="O313" s="80">
        <f t="shared" si="61"/>
        <v>30.76923076923077</v>
      </c>
      <c r="P313" s="79">
        <v>1</v>
      </c>
      <c r="Q313" s="79">
        <v>1</v>
      </c>
      <c r="R313" s="79">
        <v>4</v>
      </c>
      <c r="S313" s="80">
        <f t="shared" si="62"/>
        <v>46.153846153846153</v>
      </c>
      <c r="T313" s="79">
        <v>1</v>
      </c>
      <c r="U313" s="79">
        <v>1</v>
      </c>
      <c r="V313" s="79"/>
      <c r="W313" s="80">
        <f t="shared" si="55"/>
        <v>15.384615384615385</v>
      </c>
      <c r="X313" s="110">
        <f t="shared" si="63"/>
        <v>7.4615384615384617</v>
      </c>
      <c r="Y313" s="67">
        <f t="shared" si="64"/>
        <v>61.53846153846154</v>
      </c>
    </row>
    <row r="314" spans="1:25">
      <c r="A314" s="54"/>
      <c r="B314" s="50"/>
      <c r="C314" s="65"/>
      <c r="D314" s="54"/>
      <c r="E314" s="95"/>
      <c r="F314" s="107">
        <f t="shared" si="57"/>
        <v>0</v>
      </c>
      <c r="G314" s="50"/>
      <c r="H314" s="61"/>
      <c r="I314" s="61"/>
      <c r="J314" s="61"/>
      <c r="K314" s="80" t="e">
        <f t="shared" si="60"/>
        <v>#DIV/0!</v>
      </c>
      <c r="L314" s="61"/>
      <c r="M314" s="61"/>
      <c r="N314" s="61"/>
      <c r="O314" s="80" t="e">
        <f t="shared" si="61"/>
        <v>#DIV/0!</v>
      </c>
      <c r="P314" s="61"/>
      <c r="Q314" s="61"/>
      <c r="R314" s="61"/>
      <c r="S314" s="80" t="e">
        <f t="shared" si="62"/>
        <v>#DIV/0!</v>
      </c>
      <c r="T314" s="61"/>
      <c r="U314" s="61"/>
      <c r="V314" s="61"/>
      <c r="W314" s="80" t="e">
        <f t="shared" si="55"/>
        <v>#DIV/0!</v>
      </c>
      <c r="X314" s="90">
        <f>X313-X312</f>
        <v>1.2740384615384617</v>
      </c>
      <c r="Y314" s="90">
        <f>Y313-Y312</f>
        <v>5.2884615384615401</v>
      </c>
    </row>
    <row r="315" spans="1:25">
      <c r="A315" s="54">
        <v>5</v>
      </c>
      <c r="B315" s="70" t="s">
        <v>61</v>
      </c>
      <c r="C315" s="69" t="s">
        <v>88</v>
      </c>
      <c r="D315" s="91">
        <v>8</v>
      </c>
      <c r="E315" s="116">
        <v>17</v>
      </c>
      <c r="F315" s="107">
        <f t="shared" si="57"/>
        <v>17</v>
      </c>
      <c r="G315" s="70" t="s">
        <v>37</v>
      </c>
      <c r="H315" s="61"/>
      <c r="I315" s="61">
        <v>1</v>
      </c>
      <c r="J315" s="61"/>
      <c r="K315" s="80">
        <f t="shared" si="60"/>
        <v>5.882352941176471</v>
      </c>
      <c r="L315" s="61">
        <v>2</v>
      </c>
      <c r="M315" s="61">
        <v>2</v>
      </c>
      <c r="N315" s="61">
        <v>2</v>
      </c>
      <c r="O315" s="80">
        <f t="shared" si="61"/>
        <v>35.294117647058826</v>
      </c>
      <c r="P315" s="61">
        <v>3</v>
      </c>
      <c r="Q315" s="61"/>
      <c r="R315" s="61">
        <v>4</v>
      </c>
      <c r="S315" s="80">
        <f t="shared" si="62"/>
        <v>41.176470588235297</v>
      </c>
      <c r="T315" s="61">
        <v>2</v>
      </c>
      <c r="U315" s="61">
        <v>1</v>
      </c>
      <c r="V315" s="61"/>
      <c r="W315" s="80">
        <f t="shared" si="55"/>
        <v>17.647058823529413</v>
      </c>
      <c r="X315" s="110">
        <f t="shared" si="63"/>
        <v>7.0588235294117645</v>
      </c>
      <c r="Y315" s="67">
        <f t="shared" si="64"/>
        <v>58.82352941176471</v>
      </c>
    </row>
    <row r="316" spans="1:25">
      <c r="A316" s="54"/>
      <c r="B316" s="50" t="s">
        <v>61</v>
      </c>
      <c r="C316" s="65" t="s">
        <v>19</v>
      </c>
      <c r="D316" s="54">
        <v>9</v>
      </c>
      <c r="E316" s="54">
        <v>17</v>
      </c>
      <c r="F316" s="107">
        <f t="shared" si="57"/>
        <v>17</v>
      </c>
      <c r="G316" s="50" t="s">
        <v>37</v>
      </c>
      <c r="H316" s="61"/>
      <c r="I316" s="61">
        <v>1</v>
      </c>
      <c r="J316" s="61">
        <v>1</v>
      </c>
      <c r="K316" s="80">
        <f t="shared" si="60"/>
        <v>11.764705882352942</v>
      </c>
      <c r="L316" s="61">
        <v>2</v>
      </c>
      <c r="M316" s="61">
        <v>1</v>
      </c>
      <c r="N316" s="61">
        <v>2</v>
      </c>
      <c r="O316" s="80">
        <f t="shared" si="61"/>
        <v>29.411764705882351</v>
      </c>
      <c r="P316" s="61">
        <v>3</v>
      </c>
      <c r="Q316" s="61">
        <v>2</v>
      </c>
      <c r="R316" s="61">
        <v>3</v>
      </c>
      <c r="S316" s="80">
        <f t="shared" si="62"/>
        <v>47.058823529411768</v>
      </c>
      <c r="T316" s="61">
        <v>2</v>
      </c>
      <c r="U316" s="61"/>
      <c r="V316" s="61"/>
      <c r="W316" s="80">
        <f t="shared" si="55"/>
        <v>11.764705882352942</v>
      </c>
      <c r="X316" s="110">
        <f t="shared" si="63"/>
        <v>6.7058823529411766</v>
      </c>
      <c r="Y316" s="67">
        <f t="shared" si="64"/>
        <v>58.82352941176471</v>
      </c>
    </row>
    <row r="317" spans="1:25">
      <c r="A317" s="54"/>
      <c r="B317" s="50" t="s">
        <v>61</v>
      </c>
      <c r="C317" s="65" t="s">
        <v>100</v>
      </c>
      <c r="D317" s="54">
        <v>10</v>
      </c>
      <c r="E317" s="54">
        <v>9</v>
      </c>
      <c r="F317" s="107">
        <f t="shared" si="57"/>
        <v>9</v>
      </c>
      <c r="G317" s="50" t="s">
        <v>37</v>
      </c>
      <c r="H317" s="61"/>
      <c r="I317" s="61">
        <v>1</v>
      </c>
      <c r="J317" s="61"/>
      <c r="K317" s="80">
        <f t="shared" si="60"/>
        <v>11.111111111111111</v>
      </c>
      <c r="L317" s="61"/>
      <c r="M317" s="61">
        <v>1</v>
      </c>
      <c r="N317" s="61"/>
      <c r="O317" s="80">
        <f t="shared" si="61"/>
        <v>11.111111111111111</v>
      </c>
      <c r="P317" s="61">
        <v>4</v>
      </c>
      <c r="Q317" s="61">
        <v>1</v>
      </c>
      <c r="R317" s="61">
        <v>1</v>
      </c>
      <c r="S317" s="80">
        <f t="shared" si="62"/>
        <v>66.666666666666671</v>
      </c>
      <c r="T317" s="61">
        <v>1</v>
      </c>
      <c r="U317" s="61"/>
      <c r="V317" s="61"/>
      <c r="W317" s="80">
        <f t="shared" si="55"/>
        <v>11.111111111111111</v>
      </c>
      <c r="X317" s="110">
        <f t="shared" si="63"/>
        <v>6.8888888888888893</v>
      </c>
      <c r="Y317" s="67">
        <f t="shared" si="64"/>
        <v>77.777777777777786</v>
      </c>
    </row>
    <row r="318" spans="1:25">
      <c r="A318" s="76"/>
      <c r="B318" s="77" t="s">
        <v>61</v>
      </c>
      <c r="C318" s="76" t="s">
        <v>137</v>
      </c>
      <c r="D318" s="76">
        <v>11</v>
      </c>
      <c r="E318" s="76">
        <v>8</v>
      </c>
      <c r="F318" s="107">
        <f t="shared" si="57"/>
        <v>8</v>
      </c>
      <c r="G318" s="77" t="s">
        <v>37</v>
      </c>
      <c r="H318" s="79"/>
      <c r="I318" s="79"/>
      <c r="J318" s="79"/>
      <c r="K318" s="80">
        <f t="shared" si="60"/>
        <v>0</v>
      </c>
      <c r="L318" s="79"/>
      <c r="M318" s="79">
        <v>1</v>
      </c>
      <c r="N318" s="79">
        <v>2</v>
      </c>
      <c r="O318" s="80">
        <f t="shared" si="61"/>
        <v>37.5</v>
      </c>
      <c r="P318" s="79">
        <v>2</v>
      </c>
      <c r="Q318" s="79">
        <v>1</v>
      </c>
      <c r="R318" s="79">
        <v>2</v>
      </c>
      <c r="S318" s="80">
        <f t="shared" si="62"/>
        <v>62.5</v>
      </c>
      <c r="T318" s="79"/>
      <c r="U318" s="79"/>
      <c r="V318" s="79"/>
      <c r="W318" s="80">
        <f t="shared" si="55"/>
        <v>0</v>
      </c>
      <c r="X318" s="153">
        <f t="shared" ref="X318" si="65">((H318*1)+(I318*2)+(J318*3)+(L318*4)+(M318*5)+(N318*6)+(P318*7)+(Q318*8)+(R318*9)+(T318*10)+(U318*11)+(V318*12))/F318</f>
        <v>7.125</v>
      </c>
      <c r="Y318" s="82">
        <f t="shared" ref="Y318" si="66">S318+W318</f>
        <v>62.5</v>
      </c>
    </row>
    <row r="319" spans="1:25">
      <c r="A319" s="54"/>
      <c r="B319" s="50"/>
      <c r="C319" s="65"/>
      <c r="D319" s="54"/>
      <c r="E319" s="54"/>
      <c r="F319" s="107">
        <f t="shared" si="57"/>
        <v>0</v>
      </c>
      <c r="G319" s="50"/>
      <c r="H319" s="61"/>
      <c r="I319" s="61"/>
      <c r="J319" s="61"/>
      <c r="K319" s="80" t="e">
        <f t="shared" si="60"/>
        <v>#DIV/0!</v>
      </c>
      <c r="L319" s="61"/>
      <c r="M319" s="61"/>
      <c r="N319" s="61"/>
      <c r="O319" s="80" t="e">
        <f t="shared" si="61"/>
        <v>#DIV/0!</v>
      </c>
      <c r="P319" s="61"/>
      <c r="Q319" s="61"/>
      <c r="R319" s="61"/>
      <c r="S319" s="80" t="e">
        <f t="shared" si="62"/>
        <v>#DIV/0!</v>
      </c>
      <c r="T319" s="61"/>
      <c r="U319" s="61"/>
      <c r="V319" s="61"/>
      <c r="W319" s="80" t="e">
        <f t="shared" si="55"/>
        <v>#DIV/0!</v>
      </c>
      <c r="X319" s="90">
        <f>X318-X317</f>
        <v>0.23611111111111072</v>
      </c>
      <c r="Y319" s="90">
        <f>Y318-Y317</f>
        <v>-15.277777777777786</v>
      </c>
    </row>
    <row r="320" spans="1:25">
      <c r="A320" s="54">
        <v>6</v>
      </c>
      <c r="B320" s="70" t="s">
        <v>61</v>
      </c>
      <c r="C320" s="69" t="s">
        <v>88</v>
      </c>
      <c r="D320" s="91">
        <v>9</v>
      </c>
      <c r="E320" s="91">
        <v>8</v>
      </c>
      <c r="F320" s="107">
        <f t="shared" si="57"/>
        <v>8</v>
      </c>
      <c r="G320" s="70" t="s">
        <v>37</v>
      </c>
      <c r="H320" s="61"/>
      <c r="I320" s="61"/>
      <c r="J320" s="61"/>
      <c r="K320" s="80">
        <f t="shared" si="60"/>
        <v>0</v>
      </c>
      <c r="L320" s="61">
        <v>1</v>
      </c>
      <c r="M320" s="61"/>
      <c r="N320" s="61"/>
      <c r="O320" s="80">
        <f t="shared" si="61"/>
        <v>12.5</v>
      </c>
      <c r="P320" s="61">
        <v>2</v>
      </c>
      <c r="Q320" s="61">
        <v>2</v>
      </c>
      <c r="R320" s="61">
        <v>1</v>
      </c>
      <c r="S320" s="80">
        <f t="shared" si="62"/>
        <v>62.5</v>
      </c>
      <c r="T320" s="61">
        <v>2</v>
      </c>
      <c r="U320" s="61"/>
      <c r="V320" s="61"/>
      <c r="W320" s="80">
        <f t="shared" si="55"/>
        <v>25</v>
      </c>
      <c r="X320" s="110">
        <f t="shared" si="63"/>
        <v>7.875</v>
      </c>
      <c r="Y320" s="67">
        <f t="shared" si="64"/>
        <v>87.5</v>
      </c>
    </row>
    <row r="321" spans="1:25">
      <c r="A321" s="54"/>
      <c r="B321" s="50" t="s">
        <v>61</v>
      </c>
      <c r="C321" s="65" t="s">
        <v>19</v>
      </c>
      <c r="D321" s="54">
        <v>10</v>
      </c>
      <c r="E321" s="54">
        <v>8</v>
      </c>
      <c r="F321" s="107">
        <f t="shared" si="57"/>
        <v>8</v>
      </c>
      <c r="G321" s="50" t="s">
        <v>37</v>
      </c>
      <c r="H321" s="61"/>
      <c r="I321" s="61"/>
      <c r="J321" s="61"/>
      <c r="K321" s="80">
        <f t="shared" si="60"/>
        <v>0</v>
      </c>
      <c r="L321" s="61">
        <v>1</v>
      </c>
      <c r="M321" s="61"/>
      <c r="N321" s="61">
        <v>2</v>
      </c>
      <c r="O321" s="80">
        <f t="shared" si="61"/>
        <v>37.5</v>
      </c>
      <c r="P321" s="61"/>
      <c r="Q321" s="61">
        <v>1</v>
      </c>
      <c r="R321" s="61">
        <v>2</v>
      </c>
      <c r="S321" s="80">
        <f t="shared" si="62"/>
        <v>37.5</v>
      </c>
      <c r="T321" s="61">
        <v>1</v>
      </c>
      <c r="U321" s="61">
        <v>1</v>
      </c>
      <c r="V321" s="61"/>
      <c r="W321" s="80">
        <f t="shared" si="55"/>
        <v>25</v>
      </c>
      <c r="X321" s="110">
        <f t="shared" si="63"/>
        <v>7.875</v>
      </c>
      <c r="Y321" s="67">
        <f t="shared" si="64"/>
        <v>62.5</v>
      </c>
    </row>
    <row r="322" spans="1:25">
      <c r="A322" s="54"/>
      <c r="B322" s="50" t="s">
        <v>61</v>
      </c>
      <c r="C322" s="65" t="s">
        <v>100</v>
      </c>
      <c r="D322" s="54">
        <v>11</v>
      </c>
      <c r="E322" s="54">
        <v>7</v>
      </c>
      <c r="F322" s="107">
        <f t="shared" si="57"/>
        <v>7</v>
      </c>
      <c r="G322" s="50" t="s">
        <v>37</v>
      </c>
      <c r="H322" s="61"/>
      <c r="I322" s="61"/>
      <c r="J322" s="61"/>
      <c r="K322" s="80">
        <f t="shared" si="60"/>
        <v>0</v>
      </c>
      <c r="L322" s="61">
        <v>1</v>
      </c>
      <c r="M322" s="61"/>
      <c r="N322" s="61"/>
      <c r="O322" s="80">
        <f t="shared" si="61"/>
        <v>14.285714285714286</v>
      </c>
      <c r="P322" s="61">
        <v>2</v>
      </c>
      <c r="Q322" s="61">
        <v>1</v>
      </c>
      <c r="R322" s="61"/>
      <c r="S322" s="80">
        <f t="shared" si="62"/>
        <v>42.857142857142854</v>
      </c>
      <c r="T322" s="61">
        <v>2</v>
      </c>
      <c r="U322" s="61">
        <v>1</v>
      </c>
      <c r="V322" s="61"/>
      <c r="W322" s="80">
        <f t="shared" si="55"/>
        <v>42.857142857142854</v>
      </c>
      <c r="X322" s="110">
        <f t="shared" si="63"/>
        <v>8.1428571428571423</v>
      </c>
      <c r="Y322" s="67">
        <f t="shared" si="64"/>
        <v>85.714285714285708</v>
      </c>
    </row>
    <row r="323" spans="1:25">
      <c r="A323" s="54"/>
      <c r="B323" s="50"/>
      <c r="C323" s="65"/>
      <c r="D323" s="54"/>
      <c r="E323" s="54"/>
      <c r="F323" s="107">
        <f t="shared" si="57"/>
        <v>0</v>
      </c>
      <c r="G323" s="50"/>
      <c r="H323" s="61"/>
      <c r="I323" s="61"/>
      <c r="J323" s="61"/>
      <c r="K323" s="80" t="e">
        <f t="shared" si="60"/>
        <v>#DIV/0!</v>
      </c>
      <c r="L323" s="61"/>
      <c r="M323" s="61"/>
      <c r="N323" s="61"/>
      <c r="O323" s="80" t="e">
        <f t="shared" si="61"/>
        <v>#DIV/0!</v>
      </c>
      <c r="P323" s="61"/>
      <c r="Q323" s="61"/>
      <c r="R323" s="61"/>
      <c r="S323" s="80" t="e">
        <f t="shared" si="62"/>
        <v>#DIV/0!</v>
      </c>
      <c r="T323" s="61"/>
      <c r="U323" s="61"/>
      <c r="V323" s="61"/>
      <c r="W323" s="80" t="e">
        <f t="shared" si="55"/>
        <v>#DIV/0!</v>
      </c>
      <c r="X323" s="90">
        <f>X322-X321</f>
        <v>0.26785714285714235</v>
      </c>
      <c r="Y323" s="90">
        <f>Y322-Y321</f>
        <v>23.214285714285708</v>
      </c>
    </row>
    <row r="324" spans="1:25">
      <c r="A324" s="54">
        <v>7</v>
      </c>
      <c r="B324" s="70" t="s">
        <v>61</v>
      </c>
      <c r="C324" s="69" t="s">
        <v>88</v>
      </c>
      <c r="D324" s="91">
        <v>10</v>
      </c>
      <c r="E324" s="91">
        <v>14</v>
      </c>
      <c r="F324" s="107">
        <f t="shared" si="57"/>
        <v>14</v>
      </c>
      <c r="G324" s="70" t="s">
        <v>37</v>
      </c>
      <c r="H324" s="61"/>
      <c r="I324" s="61"/>
      <c r="J324" s="61">
        <v>3</v>
      </c>
      <c r="K324" s="80">
        <f t="shared" si="60"/>
        <v>21.428571428571427</v>
      </c>
      <c r="L324" s="61"/>
      <c r="M324" s="61">
        <v>2</v>
      </c>
      <c r="N324" s="61"/>
      <c r="O324" s="80">
        <f t="shared" si="61"/>
        <v>14.285714285714286</v>
      </c>
      <c r="P324" s="61">
        <v>3</v>
      </c>
      <c r="Q324" s="61">
        <v>2</v>
      </c>
      <c r="R324" s="61"/>
      <c r="S324" s="80">
        <f t="shared" si="62"/>
        <v>35.714285714285715</v>
      </c>
      <c r="T324" s="61">
        <v>3</v>
      </c>
      <c r="U324" s="61">
        <v>1</v>
      </c>
      <c r="V324" s="61"/>
      <c r="W324" s="80">
        <f t="shared" si="55"/>
        <v>28.571428571428573</v>
      </c>
      <c r="X324" s="110">
        <f t="shared" si="63"/>
        <v>6.9285714285714288</v>
      </c>
      <c r="Y324" s="67">
        <f t="shared" si="64"/>
        <v>64.285714285714292</v>
      </c>
    </row>
    <row r="325" spans="1:25">
      <c r="A325" s="54"/>
      <c r="B325" s="50" t="s">
        <v>61</v>
      </c>
      <c r="C325" s="65" t="s">
        <v>19</v>
      </c>
      <c r="D325" s="54">
        <v>11</v>
      </c>
      <c r="E325" s="54">
        <v>12</v>
      </c>
      <c r="F325" s="107">
        <f t="shared" si="57"/>
        <v>12</v>
      </c>
      <c r="G325" s="50" t="s">
        <v>37</v>
      </c>
      <c r="H325" s="61"/>
      <c r="I325" s="61"/>
      <c r="J325" s="61">
        <v>2</v>
      </c>
      <c r="K325" s="80">
        <f t="shared" si="60"/>
        <v>16.666666666666668</v>
      </c>
      <c r="L325" s="61">
        <v>1</v>
      </c>
      <c r="M325" s="61"/>
      <c r="N325" s="61"/>
      <c r="O325" s="80">
        <f t="shared" si="61"/>
        <v>8.3333333333333339</v>
      </c>
      <c r="P325" s="61">
        <v>3</v>
      </c>
      <c r="Q325" s="61">
        <v>2</v>
      </c>
      <c r="R325" s="61">
        <v>2</v>
      </c>
      <c r="S325" s="80">
        <f t="shared" si="62"/>
        <v>58.333333333333336</v>
      </c>
      <c r="T325" s="61">
        <v>1</v>
      </c>
      <c r="U325" s="61">
        <v>1</v>
      </c>
      <c r="V325" s="61"/>
      <c r="W325" s="80">
        <f t="shared" si="55"/>
        <v>16.666666666666668</v>
      </c>
      <c r="X325" s="110">
        <f t="shared" si="63"/>
        <v>7.166666666666667</v>
      </c>
      <c r="Y325" s="67">
        <f t="shared" si="64"/>
        <v>75</v>
      </c>
    </row>
    <row r="326" spans="1:25">
      <c r="A326" s="54"/>
      <c r="B326" s="50"/>
      <c r="C326" s="65"/>
      <c r="D326" s="54"/>
      <c r="E326" s="54"/>
      <c r="F326" s="107">
        <f t="shared" si="57"/>
        <v>0</v>
      </c>
      <c r="G326" s="50"/>
      <c r="H326" s="61"/>
      <c r="I326" s="61"/>
      <c r="J326" s="61"/>
      <c r="K326" s="80" t="e">
        <f t="shared" si="60"/>
        <v>#DIV/0!</v>
      </c>
      <c r="L326" s="61"/>
      <c r="M326" s="61"/>
      <c r="N326" s="61"/>
      <c r="O326" s="80" t="e">
        <f t="shared" si="61"/>
        <v>#DIV/0!</v>
      </c>
      <c r="P326" s="61"/>
      <c r="Q326" s="61"/>
      <c r="R326" s="61"/>
      <c r="S326" s="80" t="e">
        <f t="shared" si="62"/>
        <v>#DIV/0!</v>
      </c>
      <c r="T326" s="61"/>
      <c r="U326" s="61"/>
      <c r="V326" s="61"/>
      <c r="W326" s="80" t="e">
        <f t="shared" si="55"/>
        <v>#DIV/0!</v>
      </c>
      <c r="X326" s="90">
        <f>X325-X324</f>
        <v>0.23809523809523814</v>
      </c>
      <c r="Y326" s="90">
        <f>Y325-Y324</f>
        <v>10.714285714285708</v>
      </c>
    </row>
    <row r="327" spans="1:25">
      <c r="A327" s="54">
        <v>8</v>
      </c>
      <c r="B327" s="70" t="s">
        <v>61</v>
      </c>
      <c r="C327" s="69" t="s">
        <v>88</v>
      </c>
      <c r="D327" s="69">
        <v>11</v>
      </c>
      <c r="E327" s="69">
        <v>7</v>
      </c>
      <c r="F327" s="107">
        <f t="shared" si="57"/>
        <v>7</v>
      </c>
      <c r="G327" s="70" t="s">
        <v>37</v>
      </c>
      <c r="H327" s="61"/>
      <c r="I327" s="61"/>
      <c r="J327" s="61"/>
      <c r="K327" s="80">
        <f t="shared" si="60"/>
        <v>0</v>
      </c>
      <c r="L327" s="61"/>
      <c r="M327" s="61">
        <v>1</v>
      </c>
      <c r="N327" s="61"/>
      <c r="O327" s="80">
        <f t="shared" si="61"/>
        <v>14.285714285714286</v>
      </c>
      <c r="P327" s="61"/>
      <c r="Q327" s="61">
        <v>1</v>
      </c>
      <c r="R327" s="61">
        <v>2</v>
      </c>
      <c r="S327" s="80">
        <f t="shared" si="62"/>
        <v>42.857142857142854</v>
      </c>
      <c r="T327" s="61">
        <v>2</v>
      </c>
      <c r="U327" s="61">
        <v>1</v>
      </c>
      <c r="V327" s="61"/>
      <c r="W327" s="80">
        <f t="shared" si="55"/>
        <v>42.857142857142854</v>
      </c>
      <c r="X327" s="110">
        <f t="shared" si="63"/>
        <v>8.8571428571428577</v>
      </c>
      <c r="Y327" s="67">
        <f t="shared" si="64"/>
        <v>85.714285714285708</v>
      </c>
    </row>
    <row r="328" spans="1:25">
      <c r="A328" s="54"/>
      <c r="B328" s="50"/>
      <c r="C328" s="65"/>
      <c r="D328" s="54"/>
      <c r="E328" s="54"/>
      <c r="F328" s="107">
        <f t="shared" si="57"/>
        <v>0</v>
      </c>
      <c r="G328" s="50"/>
      <c r="H328" s="61"/>
      <c r="I328" s="61"/>
      <c r="J328" s="61"/>
      <c r="K328" s="80" t="e">
        <f t="shared" si="60"/>
        <v>#DIV/0!</v>
      </c>
      <c r="L328" s="61"/>
      <c r="M328" s="61"/>
      <c r="N328" s="61"/>
      <c r="O328" s="80" t="e">
        <f t="shared" si="61"/>
        <v>#DIV/0!</v>
      </c>
      <c r="P328" s="61"/>
      <c r="Q328" s="61"/>
      <c r="R328" s="61"/>
      <c r="S328" s="80" t="e">
        <f t="shared" si="62"/>
        <v>#DIV/0!</v>
      </c>
      <c r="T328" s="61"/>
      <c r="U328" s="61"/>
      <c r="V328" s="61"/>
      <c r="W328" s="80" t="e">
        <f t="shared" si="55"/>
        <v>#DIV/0!</v>
      </c>
      <c r="X328" s="110"/>
      <c r="Y328" s="67"/>
    </row>
    <row r="329" spans="1:25">
      <c r="A329" s="54"/>
      <c r="B329" s="50"/>
      <c r="C329" s="69" t="s">
        <v>88</v>
      </c>
      <c r="D329" s="54"/>
      <c r="E329" s="54"/>
      <c r="F329" s="107">
        <f t="shared" si="57"/>
        <v>0</v>
      </c>
      <c r="G329" s="70" t="s">
        <v>37</v>
      </c>
      <c r="H329" s="61"/>
      <c r="I329" s="61"/>
      <c r="J329" s="61"/>
      <c r="K329" s="80" t="e">
        <f t="shared" si="60"/>
        <v>#DIV/0!</v>
      </c>
      <c r="L329" s="61"/>
      <c r="M329" s="61"/>
      <c r="N329" s="61"/>
      <c r="O329" s="80" t="e">
        <f t="shared" si="61"/>
        <v>#DIV/0!</v>
      </c>
      <c r="P329" s="61"/>
      <c r="Q329" s="61"/>
      <c r="R329" s="61"/>
      <c r="S329" s="80" t="e">
        <f t="shared" si="62"/>
        <v>#DIV/0!</v>
      </c>
      <c r="T329" s="61"/>
      <c r="U329" s="61"/>
      <c r="V329" s="61"/>
      <c r="W329" s="80" t="e">
        <f t="shared" si="55"/>
        <v>#DIV/0!</v>
      </c>
      <c r="X329" s="98">
        <f>AVERAGE(X327,X324,X320,X315,X309,X293)</f>
        <v>7.3510340802987857</v>
      </c>
      <c r="Y329" s="98">
        <f>AVERAGE(Y327,Y324,Y320,Y315,Y309,Y293)</f>
        <v>67.990429505135396</v>
      </c>
    </row>
    <row r="330" spans="1:25">
      <c r="A330" s="54"/>
      <c r="B330" s="50"/>
      <c r="C330" s="65" t="s">
        <v>19</v>
      </c>
      <c r="D330" s="54"/>
      <c r="E330" s="54"/>
      <c r="F330" s="107">
        <f t="shared" si="57"/>
        <v>0</v>
      </c>
      <c r="G330" s="50" t="s">
        <v>37</v>
      </c>
      <c r="H330" s="61"/>
      <c r="I330" s="61"/>
      <c r="J330" s="61"/>
      <c r="K330" s="80" t="e">
        <f t="shared" si="60"/>
        <v>#DIV/0!</v>
      </c>
      <c r="L330" s="61"/>
      <c r="M330" s="61"/>
      <c r="N330" s="61"/>
      <c r="O330" s="80" t="e">
        <f t="shared" si="61"/>
        <v>#DIV/0!</v>
      </c>
      <c r="P330" s="61"/>
      <c r="Q330" s="61"/>
      <c r="R330" s="61"/>
      <c r="S330" s="80" t="e">
        <f t="shared" si="62"/>
        <v>#DIV/0!</v>
      </c>
      <c r="T330" s="61"/>
      <c r="U330" s="61"/>
      <c r="V330" s="61"/>
      <c r="W330" s="80" t="e">
        <f t="shared" si="55"/>
        <v>#DIV/0!</v>
      </c>
      <c r="X330" s="110">
        <f>AVERAGE(X325,X321,X316,X310,X304,X291)</f>
        <v>6.7483734218325013</v>
      </c>
      <c r="Y330" s="110">
        <f>AVERAGE(Y325,Y321,Y316,Y310,Y304,Y291)</f>
        <v>57.606716599683352</v>
      </c>
    </row>
    <row r="331" spans="1:25">
      <c r="A331" s="99"/>
      <c r="B331" s="100"/>
      <c r="C331" s="99" t="s">
        <v>100</v>
      </c>
      <c r="D331" s="99"/>
      <c r="E331" s="99"/>
      <c r="F331" s="107">
        <f t="shared" si="57"/>
        <v>0</v>
      </c>
      <c r="G331" s="100" t="s">
        <v>37</v>
      </c>
      <c r="H331" s="102"/>
      <c r="I331" s="102"/>
      <c r="J331" s="102"/>
      <c r="K331" s="80" t="e">
        <f t="shared" si="60"/>
        <v>#DIV/0!</v>
      </c>
      <c r="L331" s="102"/>
      <c r="M331" s="102"/>
      <c r="N331" s="102"/>
      <c r="O331" s="80" t="e">
        <f t="shared" si="61"/>
        <v>#DIV/0!</v>
      </c>
      <c r="P331" s="102"/>
      <c r="Q331" s="102"/>
      <c r="R331" s="102"/>
      <c r="S331" s="80" t="e">
        <f t="shared" si="62"/>
        <v>#DIV/0!</v>
      </c>
      <c r="T331" s="102"/>
      <c r="U331" s="102"/>
      <c r="V331" s="102"/>
      <c r="W331" s="80" t="e">
        <f t="shared" si="55"/>
        <v>#DIV/0!</v>
      </c>
      <c r="X331" s="112">
        <f>AVERAGE(X289,X300,X305,X311,X317,X322)</f>
        <v>6.9204619454619447</v>
      </c>
      <c r="Y331" s="112">
        <f>AVERAGE(Y289,Y300,Y305,Y311,Y317,Y322)</f>
        <v>64.235856735856729</v>
      </c>
    </row>
    <row r="332" spans="1:25">
      <c r="A332" s="76"/>
      <c r="B332" s="77"/>
      <c r="C332" s="76" t="s">
        <v>137</v>
      </c>
      <c r="D332" s="76"/>
      <c r="E332" s="76"/>
      <c r="F332" s="107">
        <f t="shared" si="57"/>
        <v>0</v>
      </c>
      <c r="G332" s="77" t="s">
        <v>37</v>
      </c>
      <c r="H332" s="79"/>
      <c r="I332" s="79"/>
      <c r="J332" s="79"/>
      <c r="K332" s="80" t="e">
        <f t="shared" si="60"/>
        <v>#DIV/0!</v>
      </c>
      <c r="L332" s="79"/>
      <c r="M332" s="79"/>
      <c r="N332" s="79"/>
      <c r="O332" s="80" t="e">
        <f t="shared" si="61"/>
        <v>#DIV/0!</v>
      </c>
      <c r="P332" s="79"/>
      <c r="Q332" s="79"/>
      <c r="R332" s="79"/>
      <c r="S332" s="80" t="e">
        <f t="shared" si="62"/>
        <v>#DIV/0!</v>
      </c>
      <c r="T332" s="79"/>
      <c r="U332" s="79"/>
      <c r="V332" s="79"/>
      <c r="W332" s="80" t="e">
        <f t="shared" si="55"/>
        <v>#DIV/0!</v>
      </c>
      <c r="X332" s="153">
        <f>AVERAGE(X287,X297,X301,X306,X312,X318)</f>
        <v>6.3656988939740655</v>
      </c>
      <c r="Y332" s="153">
        <f>AVERAGE(Y287,Y297,Y301,Y306,Y312,Y318)</f>
        <v>50.962528604118994</v>
      </c>
    </row>
    <row r="333" spans="1:25">
      <c r="A333" s="76"/>
      <c r="B333" s="77"/>
      <c r="C333" s="426" t="s">
        <v>164</v>
      </c>
      <c r="D333" s="76"/>
      <c r="E333" s="76"/>
      <c r="F333" s="107"/>
      <c r="G333" s="77" t="s">
        <v>37</v>
      </c>
      <c r="H333" s="79"/>
      <c r="I333" s="79"/>
      <c r="J333" s="79"/>
      <c r="K333" s="80"/>
      <c r="L333" s="79"/>
      <c r="M333" s="79"/>
      <c r="N333" s="79"/>
      <c r="O333" s="80"/>
      <c r="P333" s="79"/>
      <c r="Q333" s="79"/>
      <c r="R333" s="79"/>
      <c r="S333" s="80"/>
      <c r="T333" s="79"/>
      <c r="U333" s="79"/>
      <c r="V333" s="79"/>
      <c r="W333" s="80"/>
      <c r="X333" s="153">
        <f>AVERAGE(X288,X298,X302,X307,X313,X319)</f>
        <v>5.2905412220629611</v>
      </c>
      <c r="Y333" s="153">
        <f>AVERAGE(Y288,Y298,Y302,Y307,Y313,Y319)</f>
        <v>38.826909805170679</v>
      </c>
    </row>
    <row r="334" spans="1:25">
      <c r="A334" s="54"/>
      <c r="B334" s="50"/>
      <c r="C334" s="65"/>
      <c r="D334" s="54"/>
      <c r="E334" s="54"/>
      <c r="F334" s="107">
        <f t="shared" si="57"/>
        <v>0</v>
      </c>
      <c r="G334" s="50"/>
      <c r="H334" s="61"/>
      <c r="I334" s="61"/>
      <c r="J334" s="61"/>
      <c r="K334" s="80" t="e">
        <f t="shared" si="60"/>
        <v>#DIV/0!</v>
      </c>
      <c r="L334" s="61"/>
      <c r="M334" s="61"/>
      <c r="N334" s="61"/>
      <c r="O334" s="80" t="e">
        <f t="shared" si="61"/>
        <v>#DIV/0!</v>
      </c>
      <c r="P334" s="61"/>
      <c r="Q334" s="61"/>
      <c r="R334" s="61"/>
      <c r="S334" s="80" t="e">
        <f t="shared" si="62"/>
        <v>#DIV/0!</v>
      </c>
      <c r="T334" s="61"/>
      <c r="U334" s="61"/>
      <c r="V334" s="61"/>
      <c r="W334" s="80" t="e">
        <f t="shared" si="55"/>
        <v>#DIV/0!</v>
      </c>
      <c r="X334" s="90">
        <f>X333-X332</f>
        <v>-1.0751576719111045</v>
      </c>
      <c r="Y334" s="90">
        <f>Y333-Y332</f>
        <v>-12.135618798948315</v>
      </c>
    </row>
    <row r="335" spans="1:25">
      <c r="A335" s="54"/>
      <c r="B335" s="265" t="s">
        <v>61</v>
      </c>
      <c r="C335" s="266" t="s">
        <v>164</v>
      </c>
      <c r="D335" s="54">
        <v>6</v>
      </c>
      <c r="E335" s="54">
        <v>19</v>
      </c>
      <c r="F335" s="107">
        <f t="shared" si="57"/>
        <v>19</v>
      </c>
      <c r="G335" s="265" t="s">
        <v>38</v>
      </c>
      <c r="H335" s="61"/>
      <c r="I335" s="61">
        <v>2</v>
      </c>
      <c r="J335" s="61"/>
      <c r="K335" s="80">
        <f t="shared" si="60"/>
        <v>10.526315789473685</v>
      </c>
      <c r="L335" s="61">
        <v>1</v>
      </c>
      <c r="M335" s="61">
        <v>3</v>
      </c>
      <c r="N335" s="61">
        <v>4</v>
      </c>
      <c r="O335" s="80">
        <f t="shared" si="61"/>
        <v>42.10526315789474</v>
      </c>
      <c r="P335" s="61">
        <v>2</v>
      </c>
      <c r="Q335" s="61">
        <v>1</v>
      </c>
      <c r="R335" s="61">
        <v>2</v>
      </c>
      <c r="S335" s="80">
        <f t="shared" si="62"/>
        <v>26.315789473684209</v>
      </c>
      <c r="T335" s="61">
        <v>2</v>
      </c>
      <c r="U335" s="61">
        <v>2</v>
      </c>
      <c r="V335" s="61"/>
      <c r="W335" s="80">
        <f t="shared" si="55"/>
        <v>21.05263157894737</v>
      </c>
      <c r="X335" s="90"/>
      <c r="Y335" s="277"/>
    </row>
    <row r="336" spans="1:25">
      <c r="A336" s="54"/>
      <c r="B336" s="265"/>
      <c r="C336" s="266"/>
      <c r="D336" s="54"/>
      <c r="E336" s="54"/>
      <c r="F336" s="107"/>
      <c r="G336" s="265"/>
      <c r="H336" s="61"/>
      <c r="I336" s="61"/>
      <c r="J336" s="61"/>
      <c r="K336" s="80" t="e">
        <f t="shared" si="60"/>
        <v>#DIV/0!</v>
      </c>
      <c r="L336" s="61"/>
      <c r="M336" s="61"/>
      <c r="N336" s="61"/>
      <c r="O336" s="80" t="e">
        <f t="shared" si="61"/>
        <v>#DIV/0!</v>
      </c>
      <c r="P336" s="61"/>
      <c r="Q336" s="61"/>
      <c r="R336" s="61"/>
      <c r="S336" s="80" t="e">
        <f t="shared" si="62"/>
        <v>#DIV/0!</v>
      </c>
      <c r="T336" s="61"/>
      <c r="U336" s="61"/>
      <c r="V336" s="61"/>
      <c r="W336" s="80" t="e">
        <f t="shared" si="55"/>
        <v>#DIV/0!</v>
      </c>
      <c r="X336" s="90"/>
      <c r="Y336" s="277"/>
    </row>
    <row r="337" spans="1:25">
      <c r="A337" s="76"/>
      <c r="B337" s="77" t="s">
        <v>61</v>
      </c>
      <c r="C337" s="76" t="s">
        <v>137</v>
      </c>
      <c r="D337" s="76">
        <v>6</v>
      </c>
      <c r="E337" s="76">
        <v>14</v>
      </c>
      <c r="F337" s="107">
        <f t="shared" ref="F337:F380" si="67">H337+I337+J337+L337+M337+N337+P337+Q337+R337+T337+U337+V337</f>
        <v>14</v>
      </c>
      <c r="G337" s="77" t="s">
        <v>129</v>
      </c>
      <c r="H337" s="79"/>
      <c r="I337" s="79"/>
      <c r="J337" s="79">
        <v>2</v>
      </c>
      <c r="K337" s="80">
        <f t="shared" si="60"/>
        <v>14.285714285714286</v>
      </c>
      <c r="L337" s="79">
        <v>1</v>
      </c>
      <c r="M337" s="79">
        <v>1</v>
      </c>
      <c r="N337" s="79">
        <v>3</v>
      </c>
      <c r="O337" s="80">
        <f t="shared" si="61"/>
        <v>35.714285714285715</v>
      </c>
      <c r="P337" s="79">
        <v>1</v>
      </c>
      <c r="Q337" s="79">
        <v>2</v>
      </c>
      <c r="R337" s="79">
        <v>3</v>
      </c>
      <c r="S337" s="80">
        <f t="shared" si="62"/>
        <v>42.857142857142854</v>
      </c>
      <c r="T337" s="79">
        <v>1</v>
      </c>
      <c r="U337" s="79"/>
      <c r="V337" s="79"/>
      <c r="W337" s="80">
        <f t="shared" si="55"/>
        <v>7.1428571428571432</v>
      </c>
      <c r="X337" s="153">
        <f t="shared" ref="X337:X342" si="68">((H337*1)+(I337*2)+(J337*3)+(L337*4)+(M337*5)+(N337*6)+(P337*7)+(Q337*8)+(R337*9)+(T337*10)+(U337*11)+(V337*12))/F337</f>
        <v>6.6428571428571432</v>
      </c>
      <c r="Y337" s="82">
        <f t="shared" ref="Y337:Y342" si="69">S337+W337</f>
        <v>50</v>
      </c>
    </row>
    <row r="338" spans="1:25">
      <c r="A338" s="54"/>
      <c r="B338" s="265" t="s">
        <v>61</v>
      </c>
      <c r="C338" s="266" t="s">
        <v>164</v>
      </c>
      <c r="D338" s="54">
        <v>7</v>
      </c>
      <c r="E338" s="54">
        <v>13</v>
      </c>
      <c r="F338" s="107">
        <f t="shared" si="67"/>
        <v>13</v>
      </c>
      <c r="G338" s="265" t="s">
        <v>38</v>
      </c>
      <c r="H338" s="61"/>
      <c r="I338" s="61"/>
      <c r="J338" s="61">
        <v>1</v>
      </c>
      <c r="K338" s="80">
        <f t="shared" si="60"/>
        <v>7.6923076923076925</v>
      </c>
      <c r="L338" s="61">
        <v>2</v>
      </c>
      <c r="M338" s="61"/>
      <c r="N338" s="61">
        <v>2</v>
      </c>
      <c r="O338" s="80">
        <f t="shared" si="61"/>
        <v>30.76923076923077</v>
      </c>
      <c r="P338" s="61"/>
      <c r="Q338" s="61">
        <v>1</v>
      </c>
      <c r="R338" s="61">
        <v>5</v>
      </c>
      <c r="S338" s="80">
        <f t="shared" si="62"/>
        <v>46.153846153846153</v>
      </c>
      <c r="T338" s="61">
        <v>2</v>
      </c>
      <c r="U338" s="61"/>
      <c r="V338" s="61"/>
      <c r="W338" s="80">
        <f t="shared" ref="W338:W404" si="70">SUM(T338:V338)*100/F338</f>
        <v>15.384615384615385</v>
      </c>
      <c r="X338" s="153">
        <f t="shared" si="68"/>
        <v>7.384615384615385</v>
      </c>
      <c r="Y338" s="82">
        <f t="shared" si="69"/>
        <v>61.53846153846154</v>
      </c>
    </row>
    <row r="339" spans="1:25">
      <c r="A339" s="54"/>
      <c r="B339" s="265"/>
      <c r="C339" s="266"/>
      <c r="D339" s="54"/>
      <c r="E339" s="54"/>
      <c r="F339" s="107"/>
      <c r="G339" s="265"/>
      <c r="H339" s="61"/>
      <c r="I339" s="61"/>
      <c r="J339" s="61"/>
      <c r="K339" s="80" t="e">
        <f t="shared" si="60"/>
        <v>#DIV/0!</v>
      </c>
      <c r="L339" s="61"/>
      <c r="M339" s="61"/>
      <c r="N339" s="61"/>
      <c r="O339" s="80" t="e">
        <f t="shared" si="61"/>
        <v>#DIV/0!</v>
      </c>
      <c r="P339" s="61"/>
      <c r="Q339" s="61"/>
      <c r="R339" s="61"/>
      <c r="S339" s="80" t="e">
        <f t="shared" si="62"/>
        <v>#DIV/0!</v>
      </c>
      <c r="T339" s="61"/>
      <c r="U339" s="61"/>
      <c r="V339" s="61"/>
      <c r="W339" s="80" t="e">
        <f t="shared" si="70"/>
        <v>#DIV/0!</v>
      </c>
      <c r="X339" s="153" t="e">
        <f t="shared" si="68"/>
        <v>#DIV/0!</v>
      </c>
      <c r="Y339" s="82" t="e">
        <f t="shared" si="69"/>
        <v>#DIV/0!</v>
      </c>
    </row>
    <row r="340" spans="1:25">
      <c r="A340" s="54"/>
      <c r="B340" s="50" t="s">
        <v>61</v>
      </c>
      <c r="C340" s="65" t="s">
        <v>100</v>
      </c>
      <c r="D340" s="54">
        <v>6</v>
      </c>
      <c r="E340" s="54">
        <v>23</v>
      </c>
      <c r="F340" s="107">
        <f t="shared" si="67"/>
        <v>23</v>
      </c>
      <c r="G340" s="50" t="s">
        <v>129</v>
      </c>
      <c r="H340" s="61"/>
      <c r="I340" s="61">
        <v>1</v>
      </c>
      <c r="J340" s="61">
        <v>1</v>
      </c>
      <c r="K340" s="80">
        <f t="shared" si="60"/>
        <v>8.695652173913043</v>
      </c>
      <c r="L340" s="61">
        <v>5</v>
      </c>
      <c r="M340" s="61">
        <v>1</v>
      </c>
      <c r="N340" s="61">
        <v>5</v>
      </c>
      <c r="O340" s="80">
        <f t="shared" si="61"/>
        <v>47.826086956521742</v>
      </c>
      <c r="P340" s="61">
        <v>4</v>
      </c>
      <c r="Q340" s="61"/>
      <c r="R340" s="61">
        <v>2</v>
      </c>
      <c r="S340" s="80">
        <f t="shared" si="62"/>
        <v>26.086956521739129</v>
      </c>
      <c r="T340" s="61">
        <v>4</v>
      </c>
      <c r="U340" s="61"/>
      <c r="V340" s="61"/>
      <c r="W340" s="80">
        <f t="shared" si="70"/>
        <v>17.391304347826086</v>
      </c>
      <c r="X340" s="153">
        <f t="shared" si="68"/>
        <v>6.3478260869565215</v>
      </c>
      <c r="Y340" s="82">
        <f t="shared" si="69"/>
        <v>43.478260869565219</v>
      </c>
    </row>
    <row r="341" spans="1:25">
      <c r="A341" s="76"/>
      <c r="B341" s="77" t="s">
        <v>61</v>
      </c>
      <c r="C341" s="76" t="s">
        <v>137</v>
      </c>
      <c r="D341" s="76">
        <v>7</v>
      </c>
      <c r="E341" s="76">
        <v>23</v>
      </c>
      <c r="F341" s="107">
        <f t="shared" si="67"/>
        <v>23</v>
      </c>
      <c r="G341" s="77" t="s">
        <v>150</v>
      </c>
      <c r="H341" s="79"/>
      <c r="I341" s="79">
        <v>1</v>
      </c>
      <c r="J341" s="79">
        <v>3</v>
      </c>
      <c r="K341" s="80">
        <f t="shared" si="60"/>
        <v>17.391304347826086</v>
      </c>
      <c r="L341" s="79">
        <v>3</v>
      </c>
      <c r="M341" s="79">
        <v>2</v>
      </c>
      <c r="N341" s="79">
        <v>3</v>
      </c>
      <c r="O341" s="80">
        <f t="shared" si="61"/>
        <v>34.782608695652172</v>
      </c>
      <c r="P341" s="79">
        <v>5</v>
      </c>
      <c r="Q341" s="79"/>
      <c r="R341" s="79">
        <v>4</v>
      </c>
      <c r="S341" s="80">
        <f t="shared" si="62"/>
        <v>39.130434782608695</v>
      </c>
      <c r="T341" s="79">
        <v>2</v>
      </c>
      <c r="U341" s="79"/>
      <c r="V341" s="79"/>
      <c r="W341" s="80">
        <f t="shared" si="70"/>
        <v>8.695652173913043</v>
      </c>
      <c r="X341" s="153">
        <f t="shared" si="68"/>
        <v>6.1739130434782608</v>
      </c>
      <c r="Y341" s="82">
        <f t="shared" si="69"/>
        <v>47.826086956521735</v>
      </c>
    </row>
    <row r="342" spans="1:25">
      <c r="A342" s="76"/>
      <c r="B342" s="267" t="s">
        <v>61</v>
      </c>
      <c r="C342" s="268" t="s">
        <v>164</v>
      </c>
      <c r="D342" s="76">
        <v>8</v>
      </c>
      <c r="E342" s="76">
        <v>23</v>
      </c>
      <c r="F342" s="107">
        <f t="shared" si="67"/>
        <v>23</v>
      </c>
      <c r="G342" s="267" t="s">
        <v>172</v>
      </c>
      <c r="H342" s="79"/>
      <c r="I342" s="79">
        <v>3</v>
      </c>
      <c r="J342" s="79">
        <v>1</v>
      </c>
      <c r="K342" s="80">
        <f t="shared" si="60"/>
        <v>17.391304347826086</v>
      </c>
      <c r="L342" s="79">
        <v>5</v>
      </c>
      <c r="M342" s="79">
        <v>2</v>
      </c>
      <c r="N342" s="79">
        <v>2</v>
      </c>
      <c r="O342" s="80">
        <f t="shared" si="61"/>
        <v>39.130434782608695</v>
      </c>
      <c r="P342" s="79">
        <v>3</v>
      </c>
      <c r="Q342" s="79">
        <v>2</v>
      </c>
      <c r="R342" s="79">
        <v>3</v>
      </c>
      <c r="S342" s="80">
        <f t="shared" si="62"/>
        <v>34.782608695652172</v>
      </c>
      <c r="T342" s="79">
        <v>2</v>
      </c>
      <c r="U342" s="79"/>
      <c r="V342" s="79"/>
      <c r="W342" s="80">
        <f t="shared" si="70"/>
        <v>8.695652173913043</v>
      </c>
      <c r="X342" s="153">
        <f t="shared" si="68"/>
        <v>5.8695652173913047</v>
      </c>
      <c r="Y342" s="82">
        <f t="shared" si="69"/>
        <v>43.478260869565219</v>
      </c>
    </row>
    <row r="343" spans="1:25">
      <c r="A343" s="54"/>
      <c r="B343" s="50"/>
      <c r="C343" s="65"/>
      <c r="D343" s="58"/>
      <c r="E343" s="58"/>
      <c r="F343" s="107">
        <f t="shared" si="67"/>
        <v>0</v>
      </c>
      <c r="G343" s="51"/>
      <c r="H343" s="61"/>
      <c r="I343" s="61"/>
      <c r="J343" s="61"/>
      <c r="K343" s="80" t="e">
        <f t="shared" si="60"/>
        <v>#DIV/0!</v>
      </c>
      <c r="L343" s="61"/>
      <c r="M343" s="61"/>
      <c r="N343" s="61"/>
      <c r="O343" s="80" t="e">
        <f t="shared" si="61"/>
        <v>#DIV/0!</v>
      </c>
      <c r="P343" s="61"/>
      <c r="Q343" s="61"/>
      <c r="R343" s="61"/>
      <c r="S343" s="80" t="e">
        <f t="shared" si="62"/>
        <v>#DIV/0!</v>
      </c>
      <c r="T343" s="61"/>
      <c r="U343" s="61"/>
      <c r="V343" s="61"/>
      <c r="W343" s="80" t="e">
        <f t="shared" si="70"/>
        <v>#DIV/0!</v>
      </c>
      <c r="X343" s="90">
        <f>X342-X341</f>
        <v>-0.3043478260869561</v>
      </c>
      <c r="Y343" s="90">
        <f>Y342-Y341</f>
        <v>-4.3478260869565162</v>
      </c>
    </row>
    <row r="344" spans="1:25">
      <c r="A344" s="54">
        <v>1</v>
      </c>
      <c r="B344" s="50" t="s">
        <v>61</v>
      </c>
      <c r="C344" s="65" t="s">
        <v>19</v>
      </c>
      <c r="D344" s="54">
        <v>6</v>
      </c>
      <c r="E344" s="54">
        <v>21</v>
      </c>
      <c r="F344" s="107">
        <f t="shared" si="67"/>
        <v>21</v>
      </c>
      <c r="G344" s="50" t="s">
        <v>38</v>
      </c>
      <c r="H344" s="61">
        <v>1</v>
      </c>
      <c r="I344" s="61"/>
      <c r="J344" s="61">
        <v>1</v>
      </c>
      <c r="K344" s="80">
        <f t="shared" si="60"/>
        <v>9.5238095238095237</v>
      </c>
      <c r="L344" s="61">
        <v>3</v>
      </c>
      <c r="M344" s="61">
        <v>2</v>
      </c>
      <c r="N344" s="61">
        <v>4</v>
      </c>
      <c r="O344" s="80">
        <f t="shared" si="61"/>
        <v>42.857142857142854</v>
      </c>
      <c r="P344" s="61">
        <v>1</v>
      </c>
      <c r="Q344" s="61">
        <v>2</v>
      </c>
      <c r="R344" s="61">
        <v>3</v>
      </c>
      <c r="S344" s="80">
        <f t="shared" si="62"/>
        <v>28.571428571428573</v>
      </c>
      <c r="T344" s="61">
        <v>4</v>
      </c>
      <c r="U344" s="61"/>
      <c r="V344" s="61"/>
      <c r="W344" s="80">
        <f t="shared" si="70"/>
        <v>19.047619047619047</v>
      </c>
      <c r="X344" s="110">
        <f t="shared" ref="X344:X347" si="71">((H344*1)+(I344*2)+(J344*3)+(L344*4)+(M344*5)+(N344*6)+(P344*7)+(Q344*8)+(R344*9)+(T344*10)+(U344*11)+(V344*12))/F344</f>
        <v>6.666666666666667</v>
      </c>
      <c r="Y344" s="67">
        <f t="shared" ref="Y344:Y347" si="72">S344+W344</f>
        <v>47.61904761904762</v>
      </c>
    </row>
    <row r="345" spans="1:25">
      <c r="A345" s="54"/>
      <c r="B345" s="50" t="s">
        <v>61</v>
      </c>
      <c r="C345" s="65" t="s">
        <v>100</v>
      </c>
      <c r="D345" s="54">
        <v>7</v>
      </c>
      <c r="E345" s="54">
        <v>20</v>
      </c>
      <c r="F345" s="107">
        <f t="shared" si="67"/>
        <v>20</v>
      </c>
      <c r="G345" s="50" t="s">
        <v>38</v>
      </c>
      <c r="H345" s="61">
        <v>1</v>
      </c>
      <c r="I345" s="61"/>
      <c r="J345" s="61">
        <v>1</v>
      </c>
      <c r="K345" s="80">
        <f t="shared" si="60"/>
        <v>10</v>
      </c>
      <c r="L345" s="61">
        <v>3</v>
      </c>
      <c r="M345" s="61">
        <v>3</v>
      </c>
      <c r="N345" s="61">
        <v>2</v>
      </c>
      <c r="O345" s="80">
        <f t="shared" si="61"/>
        <v>40</v>
      </c>
      <c r="P345" s="61">
        <v>1</v>
      </c>
      <c r="Q345" s="61">
        <v>3</v>
      </c>
      <c r="R345" s="61">
        <v>4</v>
      </c>
      <c r="S345" s="80">
        <f t="shared" si="62"/>
        <v>40</v>
      </c>
      <c r="T345" s="61">
        <v>2</v>
      </c>
      <c r="U345" s="61"/>
      <c r="V345" s="61"/>
      <c r="W345" s="80">
        <f t="shared" si="70"/>
        <v>10</v>
      </c>
      <c r="X345" s="110">
        <f t="shared" si="71"/>
        <v>6.5</v>
      </c>
      <c r="Y345" s="67">
        <f t="shared" si="72"/>
        <v>50</v>
      </c>
    </row>
    <row r="346" spans="1:25">
      <c r="A346" s="76"/>
      <c r="B346" s="77" t="s">
        <v>61</v>
      </c>
      <c r="C346" s="76" t="s">
        <v>137</v>
      </c>
      <c r="D346" s="76">
        <v>8</v>
      </c>
      <c r="E346" s="76">
        <v>20</v>
      </c>
      <c r="F346" s="107">
        <f t="shared" si="67"/>
        <v>20</v>
      </c>
      <c r="G346" s="77" t="s">
        <v>151</v>
      </c>
      <c r="H346" s="79"/>
      <c r="I346" s="79">
        <v>1</v>
      </c>
      <c r="J346" s="79">
        <v>1</v>
      </c>
      <c r="K346" s="80">
        <f t="shared" si="60"/>
        <v>10</v>
      </c>
      <c r="L346" s="79">
        <v>3</v>
      </c>
      <c r="M346" s="79">
        <v>3</v>
      </c>
      <c r="N346" s="79">
        <v>3</v>
      </c>
      <c r="O346" s="80">
        <f t="shared" si="61"/>
        <v>45</v>
      </c>
      <c r="P346" s="79">
        <v>1</v>
      </c>
      <c r="Q346" s="79">
        <v>4</v>
      </c>
      <c r="R346" s="79">
        <v>4</v>
      </c>
      <c r="S346" s="80">
        <f t="shared" si="62"/>
        <v>45</v>
      </c>
      <c r="T346" s="79"/>
      <c r="U346" s="79"/>
      <c r="V346" s="79"/>
      <c r="W346" s="80">
        <f t="shared" si="70"/>
        <v>0</v>
      </c>
      <c r="X346" s="110">
        <f t="shared" si="71"/>
        <v>6.25</v>
      </c>
      <c r="Y346" s="67">
        <f t="shared" si="72"/>
        <v>45</v>
      </c>
    </row>
    <row r="347" spans="1:25">
      <c r="A347" s="76"/>
      <c r="B347" s="267" t="s">
        <v>61</v>
      </c>
      <c r="C347" s="268" t="s">
        <v>164</v>
      </c>
      <c r="D347" s="76">
        <v>9</v>
      </c>
      <c r="E347" s="76">
        <v>21</v>
      </c>
      <c r="F347" s="107">
        <f t="shared" si="67"/>
        <v>21</v>
      </c>
      <c r="G347" s="267" t="s">
        <v>38</v>
      </c>
      <c r="H347" s="79">
        <v>1</v>
      </c>
      <c r="I347" s="79"/>
      <c r="J347" s="79">
        <v>1</v>
      </c>
      <c r="K347" s="80">
        <f t="shared" si="60"/>
        <v>9.5238095238095237</v>
      </c>
      <c r="L347" s="79">
        <v>3</v>
      </c>
      <c r="M347" s="79">
        <v>4</v>
      </c>
      <c r="N347" s="79">
        <v>3</v>
      </c>
      <c r="O347" s="80">
        <f t="shared" si="61"/>
        <v>47.61904761904762</v>
      </c>
      <c r="P347" s="79">
        <v>1</v>
      </c>
      <c r="Q347" s="79">
        <v>2</v>
      </c>
      <c r="R347" s="79">
        <v>5</v>
      </c>
      <c r="S347" s="80">
        <f t="shared" si="62"/>
        <v>38.095238095238095</v>
      </c>
      <c r="T347" s="79">
        <v>1</v>
      </c>
      <c r="U347" s="79"/>
      <c r="V347" s="79"/>
      <c r="W347" s="80">
        <f t="shared" si="70"/>
        <v>4.7619047619047619</v>
      </c>
      <c r="X347" s="110">
        <f t="shared" si="71"/>
        <v>6.2857142857142856</v>
      </c>
      <c r="Y347" s="67">
        <f t="shared" si="72"/>
        <v>42.857142857142854</v>
      </c>
    </row>
    <row r="348" spans="1:25">
      <c r="A348" s="54"/>
      <c r="B348" s="50"/>
      <c r="C348" s="65"/>
      <c r="D348" s="54"/>
      <c r="E348" s="54"/>
      <c r="F348" s="107">
        <f t="shared" si="67"/>
        <v>0</v>
      </c>
      <c r="G348" s="50"/>
      <c r="H348" s="61"/>
      <c r="I348" s="61"/>
      <c r="J348" s="61"/>
      <c r="K348" s="80" t="e">
        <f t="shared" si="60"/>
        <v>#DIV/0!</v>
      </c>
      <c r="L348" s="61"/>
      <c r="M348" s="61"/>
      <c r="N348" s="61"/>
      <c r="O348" s="80" t="e">
        <f t="shared" si="61"/>
        <v>#DIV/0!</v>
      </c>
      <c r="P348" s="61"/>
      <c r="Q348" s="61"/>
      <c r="R348" s="61"/>
      <c r="S348" s="80" t="e">
        <f t="shared" si="62"/>
        <v>#DIV/0!</v>
      </c>
      <c r="T348" s="61"/>
      <c r="U348" s="61"/>
      <c r="V348" s="61"/>
      <c r="W348" s="80" t="e">
        <f t="shared" si="70"/>
        <v>#DIV/0!</v>
      </c>
      <c r="X348" s="90">
        <f>X347-X346</f>
        <v>3.5714285714285587E-2</v>
      </c>
      <c r="Y348" s="90">
        <f>Y347-Y346</f>
        <v>-2.1428571428571459</v>
      </c>
    </row>
    <row r="349" spans="1:25">
      <c r="A349" s="54"/>
      <c r="B349" s="70" t="s">
        <v>61</v>
      </c>
      <c r="C349" s="69" t="s">
        <v>88</v>
      </c>
      <c r="D349" s="69">
        <v>6</v>
      </c>
      <c r="E349" s="36">
        <v>21</v>
      </c>
      <c r="F349" s="107">
        <f t="shared" si="67"/>
        <v>21</v>
      </c>
      <c r="G349" s="71" t="s">
        <v>38</v>
      </c>
      <c r="H349" s="117"/>
      <c r="I349" s="117"/>
      <c r="J349" s="117">
        <v>1</v>
      </c>
      <c r="K349" s="80">
        <f t="shared" si="60"/>
        <v>4.7619047619047619</v>
      </c>
      <c r="L349" s="117">
        <v>3</v>
      </c>
      <c r="M349" s="117">
        <v>3</v>
      </c>
      <c r="N349" s="117">
        <v>4</v>
      </c>
      <c r="O349" s="80">
        <f t="shared" si="61"/>
        <v>47.61904761904762</v>
      </c>
      <c r="P349" s="117">
        <v>5</v>
      </c>
      <c r="Q349" s="117">
        <v>1</v>
      </c>
      <c r="R349" s="117"/>
      <c r="S349" s="80">
        <f t="shared" si="62"/>
        <v>28.571428571428573</v>
      </c>
      <c r="T349" s="117">
        <v>3</v>
      </c>
      <c r="U349" s="117">
        <v>1</v>
      </c>
      <c r="V349" s="117"/>
      <c r="W349" s="80">
        <f t="shared" si="70"/>
        <v>19.047619047619047</v>
      </c>
      <c r="X349" s="110">
        <f t="shared" ref="X349:X373" si="73">((H349*1)+(I349*2)+(J349*3)+(L349*4)+(M349*5)+(N349*6)+(P349*7)+(Q349*8)+(R349*9)+(T349*10)+(U349*11)+(V349*12))/F349</f>
        <v>6.5714285714285712</v>
      </c>
      <c r="Y349" s="67">
        <f t="shared" ref="Y349:Y373" si="74">S349+W349</f>
        <v>47.61904761904762</v>
      </c>
    </row>
    <row r="350" spans="1:25">
      <c r="A350" s="54"/>
      <c r="B350" s="50" t="s">
        <v>61</v>
      </c>
      <c r="C350" s="65" t="s">
        <v>19</v>
      </c>
      <c r="D350" s="54">
        <v>7</v>
      </c>
      <c r="E350" s="54">
        <v>21</v>
      </c>
      <c r="F350" s="107">
        <f t="shared" si="67"/>
        <v>21</v>
      </c>
      <c r="G350" s="50" t="s">
        <v>38</v>
      </c>
      <c r="H350" s="61"/>
      <c r="I350" s="61">
        <v>1</v>
      </c>
      <c r="J350" s="61">
        <v>2</v>
      </c>
      <c r="K350" s="80">
        <f t="shared" si="60"/>
        <v>14.285714285714286</v>
      </c>
      <c r="L350" s="61">
        <v>5</v>
      </c>
      <c r="M350" s="61"/>
      <c r="N350" s="61">
        <v>2</v>
      </c>
      <c r="O350" s="80">
        <f t="shared" si="61"/>
        <v>33.333333333333336</v>
      </c>
      <c r="P350" s="61">
        <v>2</v>
      </c>
      <c r="Q350" s="61">
        <v>3</v>
      </c>
      <c r="R350" s="61">
        <v>1</v>
      </c>
      <c r="S350" s="80">
        <f t="shared" si="62"/>
        <v>28.571428571428573</v>
      </c>
      <c r="T350" s="61">
        <v>4</v>
      </c>
      <c r="U350" s="61">
        <v>1</v>
      </c>
      <c r="V350" s="61"/>
      <c r="W350" s="80">
        <f t="shared" si="70"/>
        <v>23.80952380952381</v>
      </c>
      <c r="X350" s="110">
        <f t="shared" si="73"/>
        <v>6.5714285714285712</v>
      </c>
      <c r="Y350" s="67">
        <f t="shared" si="74"/>
        <v>52.38095238095238</v>
      </c>
    </row>
    <row r="351" spans="1:25">
      <c r="A351" s="54"/>
      <c r="B351" s="50" t="s">
        <v>61</v>
      </c>
      <c r="C351" s="65" t="s">
        <v>100</v>
      </c>
      <c r="D351" s="54">
        <v>8</v>
      </c>
      <c r="E351" s="54">
        <v>20</v>
      </c>
      <c r="F351" s="107">
        <f t="shared" si="67"/>
        <v>20</v>
      </c>
      <c r="G351" s="50" t="s">
        <v>38</v>
      </c>
      <c r="H351" s="61"/>
      <c r="I351" s="61">
        <v>1</v>
      </c>
      <c r="J351" s="61">
        <v>4</v>
      </c>
      <c r="K351" s="80">
        <f t="shared" si="60"/>
        <v>25</v>
      </c>
      <c r="L351" s="61">
        <v>1</v>
      </c>
      <c r="M351" s="61">
        <v>3</v>
      </c>
      <c r="N351" s="61">
        <v>1</v>
      </c>
      <c r="O351" s="80">
        <f t="shared" si="61"/>
        <v>25</v>
      </c>
      <c r="P351" s="61">
        <v>3</v>
      </c>
      <c r="Q351" s="61">
        <v>2</v>
      </c>
      <c r="R351" s="61">
        <v>3</v>
      </c>
      <c r="S351" s="80">
        <f t="shared" si="62"/>
        <v>40</v>
      </c>
      <c r="T351" s="61">
        <v>2</v>
      </c>
      <c r="U351" s="61"/>
      <c r="V351" s="61"/>
      <c r="W351" s="80">
        <f t="shared" si="70"/>
        <v>10</v>
      </c>
      <c r="X351" s="110">
        <f t="shared" si="73"/>
        <v>6.15</v>
      </c>
      <c r="Y351" s="67">
        <f t="shared" si="74"/>
        <v>50</v>
      </c>
    </row>
    <row r="352" spans="1:25">
      <c r="A352" s="76"/>
      <c r="B352" s="77" t="s">
        <v>61</v>
      </c>
      <c r="C352" s="76" t="s">
        <v>137</v>
      </c>
      <c r="D352" s="76">
        <v>9</v>
      </c>
      <c r="E352" s="76">
        <v>20</v>
      </c>
      <c r="F352" s="107">
        <f t="shared" si="67"/>
        <v>20</v>
      </c>
      <c r="G352" s="77" t="s">
        <v>38</v>
      </c>
      <c r="H352" s="79"/>
      <c r="I352" s="79"/>
      <c r="J352" s="79">
        <v>2</v>
      </c>
      <c r="K352" s="80">
        <f t="shared" si="60"/>
        <v>10</v>
      </c>
      <c r="L352" s="79">
        <v>2</v>
      </c>
      <c r="M352" s="79">
        <v>3</v>
      </c>
      <c r="N352" s="79">
        <v>2</v>
      </c>
      <c r="O352" s="80">
        <f t="shared" si="61"/>
        <v>35</v>
      </c>
      <c r="P352" s="79">
        <v>3</v>
      </c>
      <c r="Q352" s="79">
        <v>2</v>
      </c>
      <c r="R352" s="79">
        <v>3</v>
      </c>
      <c r="S352" s="80">
        <f t="shared" si="62"/>
        <v>40</v>
      </c>
      <c r="T352" s="79">
        <v>3</v>
      </c>
      <c r="U352" s="79"/>
      <c r="V352" s="79"/>
      <c r="W352" s="80">
        <f t="shared" si="70"/>
        <v>15</v>
      </c>
      <c r="X352" s="110">
        <f t="shared" si="73"/>
        <v>6.75</v>
      </c>
      <c r="Y352" s="67">
        <f t="shared" si="74"/>
        <v>55</v>
      </c>
    </row>
    <row r="353" spans="1:25">
      <c r="A353" s="76"/>
      <c r="B353" s="267" t="s">
        <v>61</v>
      </c>
      <c r="C353" s="268" t="s">
        <v>164</v>
      </c>
      <c r="D353" s="76">
        <v>10</v>
      </c>
      <c r="E353" s="76">
        <v>13</v>
      </c>
      <c r="F353" s="107">
        <f t="shared" si="67"/>
        <v>13</v>
      </c>
      <c r="G353" s="267" t="s">
        <v>151</v>
      </c>
      <c r="H353" s="79"/>
      <c r="I353" s="79"/>
      <c r="J353" s="79">
        <v>1</v>
      </c>
      <c r="K353" s="80">
        <f t="shared" si="60"/>
        <v>7.6923076923076925</v>
      </c>
      <c r="L353" s="79">
        <v>1</v>
      </c>
      <c r="M353" s="79">
        <v>2</v>
      </c>
      <c r="N353" s="79">
        <v>2</v>
      </c>
      <c r="O353" s="80">
        <f t="shared" si="61"/>
        <v>38.46153846153846</v>
      </c>
      <c r="P353" s="79">
        <v>2</v>
      </c>
      <c r="Q353" s="79"/>
      <c r="R353" s="79">
        <v>3</v>
      </c>
      <c r="S353" s="80">
        <f t="shared" si="62"/>
        <v>38.46153846153846</v>
      </c>
      <c r="T353" s="79">
        <v>2</v>
      </c>
      <c r="U353" s="79"/>
      <c r="V353" s="79"/>
      <c r="W353" s="80">
        <f t="shared" si="70"/>
        <v>15.384615384615385</v>
      </c>
      <c r="X353" s="110">
        <f t="shared" si="73"/>
        <v>6.9230769230769234</v>
      </c>
      <c r="Y353" s="67">
        <f t="shared" si="74"/>
        <v>53.846153846153847</v>
      </c>
    </row>
    <row r="354" spans="1:25">
      <c r="A354" s="54"/>
      <c r="B354" s="50"/>
      <c r="C354" s="65"/>
      <c r="D354" s="54"/>
      <c r="E354" s="54"/>
      <c r="F354" s="107">
        <f t="shared" si="67"/>
        <v>0</v>
      </c>
      <c r="G354" s="50"/>
      <c r="H354" s="61"/>
      <c r="I354" s="61"/>
      <c r="J354" s="61"/>
      <c r="K354" s="80" t="e">
        <f t="shared" si="60"/>
        <v>#DIV/0!</v>
      </c>
      <c r="L354" s="61"/>
      <c r="M354" s="61"/>
      <c r="N354" s="61"/>
      <c r="O354" s="80" t="e">
        <f t="shared" si="61"/>
        <v>#DIV/0!</v>
      </c>
      <c r="P354" s="61"/>
      <c r="Q354" s="61"/>
      <c r="R354" s="61"/>
      <c r="S354" s="80" t="e">
        <f t="shared" si="62"/>
        <v>#DIV/0!</v>
      </c>
      <c r="T354" s="61"/>
      <c r="U354" s="61"/>
      <c r="V354" s="61"/>
      <c r="W354" s="80" t="e">
        <f t="shared" si="70"/>
        <v>#DIV/0!</v>
      </c>
      <c r="X354" s="90">
        <f>X353-X352</f>
        <v>0.17307692307692335</v>
      </c>
      <c r="Y354" s="90">
        <f>Y353-Y352</f>
        <v>-1.1538461538461533</v>
      </c>
    </row>
    <row r="355" spans="1:25">
      <c r="A355" s="54"/>
      <c r="B355" s="70" t="s">
        <v>61</v>
      </c>
      <c r="C355" s="69" t="s">
        <v>88</v>
      </c>
      <c r="D355" s="69">
        <v>7</v>
      </c>
      <c r="E355" s="69">
        <v>25</v>
      </c>
      <c r="F355" s="107">
        <f t="shared" si="67"/>
        <v>25</v>
      </c>
      <c r="G355" s="70" t="s">
        <v>38</v>
      </c>
      <c r="H355" s="61">
        <v>1</v>
      </c>
      <c r="I355" s="61">
        <v>2</v>
      </c>
      <c r="J355" s="61"/>
      <c r="K355" s="80">
        <f t="shared" si="60"/>
        <v>12</v>
      </c>
      <c r="L355" s="61">
        <v>2</v>
      </c>
      <c r="M355" s="61">
        <v>1</v>
      </c>
      <c r="N355" s="61">
        <v>5</v>
      </c>
      <c r="O355" s="80">
        <f t="shared" si="61"/>
        <v>32</v>
      </c>
      <c r="P355" s="61">
        <v>5</v>
      </c>
      <c r="Q355" s="61">
        <v>3</v>
      </c>
      <c r="R355" s="61">
        <v>3</v>
      </c>
      <c r="S355" s="80">
        <f t="shared" si="62"/>
        <v>44</v>
      </c>
      <c r="T355" s="61">
        <v>3</v>
      </c>
      <c r="U355" s="61"/>
      <c r="V355" s="61"/>
      <c r="W355" s="80">
        <f t="shared" si="70"/>
        <v>12</v>
      </c>
      <c r="X355" s="110">
        <f t="shared" si="73"/>
        <v>6.56</v>
      </c>
      <c r="Y355" s="67">
        <f t="shared" si="74"/>
        <v>56</v>
      </c>
    </row>
    <row r="356" spans="1:25">
      <c r="A356" s="54"/>
      <c r="B356" s="50" t="s">
        <v>61</v>
      </c>
      <c r="C356" s="65" t="s">
        <v>19</v>
      </c>
      <c r="D356" s="54">
        <v>8</v>
      </c>
      <c r="E356" s="95">
        <v>25</v>
      </c>
      <c r="F356" s="107">
        <f t="shared" si="67"/>
        <v>25</v>
      </c>
      <c r="G356" s="50" t="s">
        <v>38</v>
      </c>
      <c r="H356" s="61">
        <v>1</v>
      </c>
      <c r="I356" s="61">
        <v>2</v>
      </c>
      <c r="J356" s="61">
        <v>2</v>
      </c>
      <c r="K356" s="80">
        <f t="shared" si="60"/>
        <v>20</v>
      </c>
      <c r="L356" s="61">
        <v>2</v>
      </c>
      <c r="M356" s="61">
        <v>2</v>
      </c>
      <c r="N356" s="61">
        <v>4</v>
      </c>
      <c r="O356" s="80">
        <f t="shared" si="61"/>
        <v>32</v>
      </c>
      <c r="P356" s="61">
        <v>2</v>
      </c>
      <c r="Q356" s="61">
        <v>2</v>
      </c>
      <c r="R356" s="61">
        <v>7</v>
      </c>
      <c r="S356" s="80">
        <f t="shared" si="62"/>
        <v>44</v>
      </c>
      <c r="T356" s="61">
        <v>1</v>
      </c>
      <c r="U356" s="61"/>
      <c r="V356" s="61"/>
      <c r="W356" s="80">
        <f t="shared" si="70"/>
        <v>4</v>
      </c>
      <c r="X356" s="110">
        <f t="shared" si="73"/>
        <v>6.24</v>
      </c>
      <c r="Y356" s="67">
        <f t="shared" si="74"/>
        <v>48</v>
      </c>
    </row>
    <row r="357" spans="1:25">
      <c r="A357" s="54"/>
      <c r="B357" s="50" t="s">
        <v>61</v>
      </c>
      <c r="C357" s="65" t="s">
        <v>100</v>
      </c>
      <c r="D357" s="54">
        <v>9</v>
      </c>
      <c r="E357" s="95">
        <v>24</v>
      </c>
      <c r="F357" s="107">
        <f t="shared" si="67"/>
        <v>24</v>
      </c>
      <c r="G357" s="50" t="s">
        <v>38</v>
      </c>
      <c r="H357" s="61">
        <v>1</v>
      </c>
      <c r="I357" s="61">
        <v>2</v>
      </c>
      <c r="J357" s="61">
        <v>2</v>
      </c>
      <c r="K357" s="80">
        <f t="shared" si="60"/>
        <v>20.833333333333332</v>
      </c>
      <c r="L357" s="61">
        <v>2</v>
      </c>
      <c r="M357" s="61">
        <v>3</v>
      </c>
      <c r="N357" s="61">
        <v>2</v>
      </c>
      <c r="O357" s="80">
        <f t="shared" si="61"/>
        <v>29.166666666666668</v>
      </c>
      <c r="P357" s="61">
        <v>4</v>
      </c>
      <c r="Q357" s="61">
        <v>1</v>
      </c>
      <c r="R357" s="61">
        <v>6</v>
      </c>
      <c r="S357" s="80">
        <f t="shared" si="62"/>
        <v>45.833333333333336</v>
      </c>
      <c r="T357" s="61">
        <v>1</v>
      </c>
      <c r="U357" s="61"/>
      <c r="V357" s="61"/>
      <c r="W357" s="80">
        <f t="shared" si="70"/>
        <v>4.166666666666667</v>
      </c>
      <c r="X357" s="110">
        <f t="shared" si="73"/>
        <v>6.083333333333333</v>
      </c>
      <c r="Y357" s="67">
        <f t="shared" si="74"/>
        <v>50</v>
      </c>
    </row>
    <row r="358" spans="1:25">
      <c r="A358" s="76"/>
      <c r="B358" s="77" t="s">
        <v>61</v>
      </c>
      <c r="C358" s="76" t="s">
        <v>137</v>
      </c>
      <c r="D358" s="76">
        <v>10</v>
      </c>
      <c r="E358" s="152">
        <v>16</v>
      </c>
      <c r="F358" s="107">
        <f t="shared" si="67"/>
        <v>16</v>
      </c>
      <c r="G358" s="77" t="s">
        <v>38</v>
      </c>
      <c r="H358" s="79">
        <v>2</v>
      </c>
      <c r="I358" s="79"/>
      <c r="J358" s="79">
        <v>1</v>
      </c>
      <c r="K358" s="80">
        <f t="shared" si="60"/>
        <v>18.75</v>
      </c>
      <c r="L358" s="79"/>
      <c r="M358" s="79">
        <v>2</v>
      </c>
      <c r="N358" s="79">
        <v>4</v>
      </c>
      <c r="O358" s="80">
        <f t="shared" si="61"/>
        <v>37.5</v>
      </c>
      <c r="P358" s="79">
        <v>1</v>
      </c>
      <c r="Q358" s="79">
        <v>2</v>
      </c>
      <c r="R358" s="79">
        <v>3</v>
      </c>
      <c r="S358" s="80">
        <f t="shared" si="62"/>
        <v>37.5</v>
      </c>
      <c r="T358" s="79">
        <v>1</v>
      </c>
      <c r="U358" s="79"/>
      <c r="V358" s="79"/>
      <c r="W358" s="80">
        <f t="shared" si="70"/>
        <v>6.25</v>
      </c>
      <c r="X358" s="110">
        <f t="shared" si="73"/>
        <v>6.1875</v>
      </c>
      <c r="Y358" s="67">
        <f t="shared" si="74"/>
        <v>43.75</v>
      </c>
    </row>
    <row r="359" spans="1:25">
      <c r="A359" s="76"/>
      <c r="B359" s="267" t="s">
        <v>61</v>
      </c>
      <c r="C359" s="268" t="s">
        <v>164</v>
      </c>
      <c r="D359" s="76">
        <v>11</v>
      </c>
      <c r="E359" s="152">
        <v>13</v>
      </c>
      <c r="F359" s="107">
        <f t="shared" si="67"/>
        <v>13</v>
      </c>
      <c r="G359" s="267" t="s">
        <v>151</v>
      </c>
      <c r="H359" s="79"/>
      <c r="I359" s="79"/>
      <c r="J359" s="79">
        <v>1</v>
      </c>
      <c r="K359" s="80">
        <f t="shared" si="60"/>
        <v>7.6923076923076925</v>
      </c>
      <c r="L359" s="79">
        <v>2</v>
      </c>
      <c r="M359" s="79"/>
      <c r="N359" s="79">
        <v>2</v>
      </c>
      <c r="O359" s="80">
        <f t="shared" si="61"/>
        <v>30.76923076923077</v>
      </c>
      <c r="P359" s="79">
        <v>1</v>
      </c>
      <c r="Q359" s="79">
        <v>2</v>
      </c>
      <c r="R359" s="79">
        <v>4</v>
      </c>
      <c r="S359" s="80">
        <f t="shared" si="62"/>
        <v>53.846153846153847</v>
      </c>
      <c r="T359" s="79">
        <v>1</v>
      </c>
      <c r="U359" s="79"/>
      <c r="V359" s="79"/>
      <c r="W359" s="80">
        <f t="shared" si="70"/>
        <v>7.6923076923076925</v>
      </c>
      <c r="X359" s="110">
        <f t="shared" si="73"/>
        <v>7.0769230769230766</v>
      </c>
      <c r="Y359" s="67">
        <f t="shared" si="74"/>
        <v>61.53846153846154</v>
      </c>
    </row>
    <row r="360" spans="1:25">
      <c r="A360" s="54"/>
      <c r="B360" s="50"/>
      <c r="C360" s="65"/>
      <c r="D360" s="54"/>
      <c r="E360" s="95"/>
      <c r="F360" s="107">
        <f t="shared" si="67"/>
        <v>0</v>
      </c>
      <c r="G360" s="50"/>
      <c r="H360" s="61"/>
      <c r="I360" s="61"/>
      <c r="J360" s="61"/>
      <c r="K360" s="80" t="e">
        <f t="shared" si="60"/>
        <v>#DIV/0!</v>
      </c>
      <c r="L360" s="61"/>
      <c r="M360" s="61"/>
      <c r="N360" s="61"/>
      <c r="O360" s="80" t="e">
        <f t="shared" si="61"/>
        <v>#DIV/0!</v>
      </c>
      <c r="P360" s="61"/>
      <c r="Q360" s="61"/>
      <c r="R360" s="61"/>
      <c r="S360" s="80" t="e">
        <f t="shared" si="62"/>
        <v>#DIV/0!</v>
      </c>
      <c r="T360" s="61"/>
      <c r="U360" s="61"/>
      <c r="V360" s="61"/>
      <c r="W360" s="80" t="e">
        <f t="shared" si="70"/>
        <v>#DIV/0!</v>
      </c>
      <c r="X360" s="90">
        <f>X359-X358</f>
        <v>0.88942307692307665</v>
      </c>
      <c r="Y360" s="90">
        <f>Y359-Y358</f>
        <v>17.78846153846154</v>
      </c>
    </row>
    <row r="361" spans="1:25">
      <c r="A361" s="54"/>
      <c r="B361" s="70" t="s">
        <v>61</v>
      </c>
      <c r="C361" s="69" t="s">
        <v>88</v>
      </c>
      <c r="D361" s="69">
        <v>8</v>
      </c>
      <c r="E361" s="96">
        <v>17</v>
      </c>
      <c r="F361" s="107">
        <f t="shared" si="67"/>
        <v>17</v>
      </c>
      <c r="G361" s="70" t="s">
        <v>38</v>
      </c>
      <c r="H361" s="61"/>
      <c r="I361" s="61"/>
      <c r="J361" s="61">
        <v>1</v>
      </c>
      <c r="K361" s="80">
        <f t="shared" si="60"/>
        <v>5.882352941176471</v>
      </c>
      <c r="L361" s="61">
        <v>3</v>
      </c>
      <c r="M361" s="61">
        <v>3</v>
      </c>
      <c r="N361" s="61"/>
      <c r="O361" s="80">
        <f t="shared" si="61"/>
        <v>35.294117647058826</v>
      </c>
      <c r="P361" s="61">
        <v>3</v>
      </c>
      <c r="Q361" s="61">
        <v>3</v>
      </c>
      <c r="R361" s="61"/>
      <c r="S361" s="80">
        <f t="shared" si="62"/>
        <v>35.294117647058826</v>
      </c>
      <c r="T361" s="61">
        <v>3</v>
      </c>
      <c r="U361" s="61">
        <v>1</v>
      </c>
      <c r="V361" s="61"/>
      <c r="W361" s="80">
        <f t="shared" si="70"/>
        <v>23.529411764705884</v>
      </c>
      <c r="X361" s="110">
        <f t="shared" si="73"/>
        <v>6.8235294117647056</v>
      </c>
      <c r="Y361" s="67">
        <f t="shared" si="74"/>
        <v>58.82352941176471</v>
      </c>
    </row>
    <row r="362" spans="1:25">
      <c r="A362" s="54"/>
      <c r="B362" s="50" t="s">
        <v>61</v>
      </c>
      <c r="C362" s="65" t="s">
        <v>19</v>
      </c>
      <c r="D362" s="54">
        <v>9</v>
      </c>
      <c r="E362" s="54">
        <v>17</v>
      </c>
      <c r="F362" s="107">
        <f t="shared" si="67"/>
        <v>17</v>
      </c>
      <c r="G362" s="50" t="s">
        <v>38</v>
      </c>
      <c r="H362" s="61">
        <v>1</v>
      </c>
      <c r="I362" s="61"/>
      <c r="J362" s="61">
        <v>2</v>
      </c>
      <c r="K362" s="80">
        <f t="shared" si="60"/>
        <v>17.647058823529413</v>
      </c>
      <c r="L362" s="61">
        <v>2</v>
      </c>
      <c r="M362" s="61"/>
      <c r="N362" s="61">
        <v>4</v>
      </c>
      <c r="O362" s="80">
        <f t="shared" si="61"/>
        <v>35.294117647058826</v>
      </c>
      <c r="P362" s="61">
        <v>2</v>
      </c>
      <c r="Q362" s="61">
        <v>1</v>
      </c>
      <c r="R362" s="61">
        <v>3</v>
      </c>
      <c r="S362" s="80">
        <f t="shared" si="62"/>
        <v>35.294117647058826</v>
      </c>
      <c r="T362" s="61">
        <v>2</v>
      </c>
      <c r="U362" s="61"/>
      <c r="V362" s="61"/>
      <c r="W362" s="80">
        <f t="shared" si="70"/>
        <v>11.764705882352942</v>
      </c>
      <c r="X362" s="110">
        <f t="shared" si="73"/>
        <v>6.3529411764705879</v>
      </c>
      <c r="Y362" s="67">
        <f t="shared" si="74"/>
        <v>47.058823529411768</v>
      </c>
    </row>
    <row r="363" spans="1:25">
      <c r="A363" s="54"/>
      <c r="B363" s="50" t="s">
        <v>61</v>
      </c>
      <c r="C363" s="65" t="s">
        <v>100</v>
      </c>
      <c r="D363" s="54">
        <v>10</v>
      </c>
      <c r="E363" s="54">
        <v>9</v>
      </c>
      <c r="F363" s="107">
        <f t="shared" si="67"/>
        <v>9</v>
      </c>
      <c r="G363" s="50" t="s">
        <v>38</v>
      </c>
      <c r="H363" s="61"/>
      <c r="I363" s="61">
        <v>1</v>
      </c>
      <c r="J363" s="61"/>
      <c r="K363" s="80">
        <f t="shared" si="60"/>
        <v>11.111111111111111</v>
      </c>
      <c r="L363" s="61"/>
      <c r="M363" s="61">
        <v>1</v>
      </c>
      <c r="N363" s="61"/>
      <c r="O363" s="80">
        <f t="shared" si="61"/>
        <v>11.111111111111111</v>
      </c>
      <c r="P363" s="61">
        <v>4</v>
      </c>
      <c r="Q363" s="61">
        <v>1</v>
      </c>
      <c r="R363" s="61">
        <v>1</v>
      </c>
      <c r="S363" s="80">
        <f t="shared" si="62"/>
        <v>66.666666666666671</v>
      </c>
      <c r="T363" s="61">
        <v>1</v>
      </c>
      <c r="U363" s="61"/>
      <c r="V363" s="61"/>
      <c r="W363" s="80">
        <f t="shared" si="70"/>
        <v>11.111111111111111</v>
      </c>
      <c r="X363" s="110">
        <f t="shared" si="73"/>
        <v>6.8888888888888893</v>
      </c>
      <c r="Y363" s="67">
        <f t="shared" si="74"/>
        <v>77.777777777777786</v>
      </c>
    </row>
    <row r="364" spans="1:25">
      <c r="A364" s="76"/>
      <c r="B364" s="77" t="s">
        <v>61</v>
      </c>
      <c r="C364" s="76" t="s">
        <v>137</v>
      </c>
      <c r="D364" s="76">
        <v>11</v>
      </c>
      <c r="E364" s="76">
        <v>8</v>
      </c>
      <c r="F364" s="107">
        <f t="shared" si="67"/>
        <v>8</v>
      </c>
      <c r="G364" s="77" t="s">
        <v>38</v>
      </c>
      <c r="H364" s="79"/>
      <c r="I364" s="79"/>
      <c r="J364" s="79"/>
      <c r="K364" s="80">
        <f t="shared" si="60"/>
        <v>0</v>
      </c>
      <c r="L364" s="79"/>
      <c r="M364" s="79">
        <v>1</v>
      </c>
      <c r="N364" s="79">
        <v>1</v>
      </c>
      <c r="O364" s="80">
        <f t="shared" si="61"/>
        <v>25</v>
      </c>
      <c r="P364" s="79">
        <v>2</v>
      </c>
      <c r="Q364" s="79">
        <v>2</v>
      </c>
      <c r="R364" s="79">
        <v>1</v>
      </c>
      <c r="S364" s="80">
        <f t="shared" si="62"/>
        <v>62.5</v>
      </c>
      <c r="T364" s="79">
        <v>1</v>
      </c>
      <c r="U364" s="79"/>
      <c r="V364" s="79"/>
      <c r="W364" s="80">
        <f t="shared" si="70"/>
        <v>12.5</v>
      </c>
      <c r="X364" s="153">
        <f t="shared" ref="X364" si="75">((H364*1)+(I364*2)+(J364*3)+(L364*4)+(M364*5)+(N364*6)+(P364*7)+(Q364*8)+(R364*9)+(T364*10)+(U364*11)+(V364*12))/F364</f>
        <v>7.5</v>
      </c>
      <c r="Y364" s="82">
        <f t="shared" ref="Y364" si="76">S364+W364</f>
        <v>75</v>
      </c>
    </row>
    <row r="365" spans="1:25">
      <c r="A365" s="54"/>
      <c r="B365" s="50"/>
      <c r="C365" s="65"/>
      <c r="D365" s="54"/>
      <c r="E365" s="54"/>
      <c r="F365" s="107">
        <f t="shared" si="67"/>
        <v>0</v>
      </c>
      <c r="G365" s="50"/>
      <c r="H365" s="61"/>
      <c r="I365" s="61"/>
      <c r="J365" s="61"/>
      <c r="K365" s="80" t="e">
        <f t="shared" si="60"/>
        <v>#DIV/0!</v>
      </c>
      <c r="L365" s="61"/>
      <c r="M365" s="61"/>
      <c r="N365" s="61"/>
      <c r="O365" s="80" t="e">
        <f t="shared" si="61"/>
        <v>#DIV/0!</v>
      </c>
      <c r="P365" s="61"/>
      <c r="Q365" s="61"/>
      <c r="R365" s="61"/>
      <c r="S365" s="80" t="e">
        <f t="shared" si="62"/>
        <v>#DIV/0!</v>
      </c>
      <c r="T365" s="61"/>
      <c r="U365" s="61"/>
      <c r="V365" s="61"/>
      <c r="W365" s="80" t="e">
        <f t="shared" si="70"/>
        <v>#DIV/0!</v>
      </c>
      <c r="X365" s="90">
        <f>X364-X363</f>
        <v>0.61111111111111072</v>
      </c>
      <c r="Y365" s="90">
        <f>Y364-Y363</f>
        <v>-2.7777777777777857</v>
      </c>
    </row>
    <row r="366" spans="1:25">
      <c r="A366" s="54"/>
      <c r="B366" s="70" t="s">
        <v>61</v>
      </c>
      <c r="C366" s="69" t="s">
        <v>88</v>
      </c>
      <c r="D366" s="69">
        <v>9</v>
      </c>
      <c r="E366" s="69">
        <v>8</v>
      </c>
      <c r="F366" s="107">
        <f t="shared" si="67"/>
        <v>8</v>
      </c>
      <c r="G366" s="71" t="s">
        <v>38</v>
      </c>
      <c r="H366" s="117"/>
      <c r="I366" s="117"/>
      <c r="J366" s="117"/>
      <c r="K366" s="80">
        <f t="shared" si="60"/>
        <v>0</v>
      </c>
      <c r="L366" s="117">
        <v>1</v>
      </c>
      <c r="M366" s="117"/>
      <c r="N366" s="117"/>
      <c r="O366" s="80">
        <f t="shared" si="61"/>
        <v>12.5</v>
      </c>
      <c r="P366" s="117">
        <v>2</v>
      </c>
      <c r="Q366" s="117">
        <v>1</v>
      </c>
      <c r="R366" s="117">
        <v>1</v>
      </c>
      <c r="S366" s="80">
        <f t="shared" si="62"/>
        <v>50</v>
      </c>
      <c r="T366" s="117">
        <v>3</v>
      </c>
      <c r="U366" s="117"/>
      <c r="V366" s="117"/>
      <c r="W366" s="80">
        <f t="shared" si="70"/>
        <v>37.5</v>
      </c>
      <c r="X366" s="110">
        <f t="shared" si="73"/>
        <v>8.125</v>
      </c>
      <c r="Y366" s="67">
        <f t="shared" si="74"/>
        <v>87.5</v>
      </c>
    </row>
    <row r="367" spans="1:25">
      <c r="A367" s="54"/>
      <c r="B367" s="50" t="s">
        <v>61</v>
      </c>
      <c r="C367" s="65" t="s">
        <v>19</v>
      </c>
      <c r="D367" s="54">
        <v>10</v>
      </c>
      <c r="E367" s="54">
        <v>8</v>
      </c>
      <c r="F367" s="107">
        <f t="shared" si="67"/>
        <v>8</v>
      </c>
      <c r="G367" s="50" t="s">
        <v>38</v>
      </c>
      <c r="H367" s="61"/>
      <c r="I367" s="61"/>
      <c r="J367" s="61"/>
      <c r="K367" s="80">
        <f t="shared" si="60"/>
        <v>0</v>
      </c>
      <c r="L367" s="61">
        <v>1</v>
      </c>
      <c r="M367" s="61"/>
      <c r="N367" s="61">
        <v>2</v>
      </c>
      <c r="O367" s="80">
        <f t="shared" si="61"/>
        <v>37.5</v>
      </c>
      <c r="P367" s="61">
        <v>1</v>
      </c>
      <c r="Q367" s="61"/>
      <c r="R367" s="61">
        <v>2</v>
      </c>
      <c r="S367" s="80">
        <f t="shared" si="62"/>
        <v>37.5</v>
      </c>
      <c r="T367" s="61">
        <v>1</v>
      </c>
      <c r="U367" s="61">
        <v>1</v>
      </c>
      <c r="V367" s="61"/>
      <c r="W367" s="80">
        <f t="shared" si="70"/>
        <v>25</v>
      </c>
      <c r="X367" s="110">
        <f t="shared" si="73"/>
        <v>7.75</v>
      </c>
      <c r="Y367" s="67">
        <f t="shared" si="74"/>
        <v>62.5</v>
      </c>
    </row>
    <row r="368" spans="1:25">
      <c r="A368" s="54"/>
      <c r="B368" s="50" t="s">
        <v>61</v>
      </c>
      <c r="C368" s="65" t="s">
        <v>100</v>
      </c>
      <c r="D368" s="54">
        <v>11</v>
      </c>
      <c r="E368" s="54">
        <v>7</v>
      </c>
      <c r="F368" s="107">
        <f t="shared" si="67"/>
        <v>7</v>
      </c>
      <c r="G368" s="50" t="s">
        <v>38</v>
      </c>
      <c r="H368" s="61"/>
      <c r="I368" s="61"/>
      <c r="J368" s="61"/>
      <c r="K368" s="80">
        <f t="shared" si="60"/>
        <v>0</v>
      </c>
      <c r="L368" s="61">
        <v>1</v>
      </c>
      <c r="M368" s="61"/>
      <c r="N368" s="61">
        <v>2</v>
      </c>
      <c r="O368" s="80">
        <f t="shared" si="61"/>
        <v>42.857142857142854</v>
      </c>
      <c r="P368" s="61"/>
      <c r="Q368" s="61">
        <v>1</v>
      </c>
      <c r="R368" s="61">
        <v>1</v>
      </c>
      <c r="S368" s="80">
        <f t="shared" si="62"/>
        <v>28.571428571428573</v>
      </c>
      <c r="T368" s="61">
        <v>2</v>
      </c>
      <c r="U368" s="61"/>
      <c r="V368" s="61"/>
      <c r="W368" s="80">
        <f t="shared" si="70"/>
        <v>28.571428571428573</v>
      </c>
      <c r="X368" s="110">
        <f t="shared" si="73"/>
        <v>7.5714285714285712</v>
      </c>
      <c r="Y368" s="67">
        <f t="shared" si="74"/>
        <v>57.142857142857146</v>
      </c>
    </row>
    <row r="369" spans="1:25">
      <c r="A369" s="54"/>
      <c r="B369" s="50"/>
      <c r="C369" s="65"/>
      <c r="D369" s="54"/>
      <c r="E369" s="54"/>
      <c r="F369" s="107">
        <f t="shared" si="67"/>
        <v>0</v>
      </c>
      <c r="G369" s="50"/>
      <c r="H369" s="61"/>
      <c r="I369" s="61"/>
      <c r="J369" s="61"/>
      <c r="K369" s="80" t="e">
        <f t="shared" si="60"/>
        <v>#DIV/0!</v>
      </c>
      <c r="L369" s="61"/>
      <c r="M369" s="61"/>
      <c r="N369" s="61"/>
      <c r="O369" s="80" t="e">
        <f t="shared" si="61"/>
        <v>#DIV/0!</v>
      </c>
      <c r="P369" s="61"/>
      <c r="Q369" s="61"/>
      <c r="R369" s="61"/>
      <c r="S369" s="80" t="e">
        <f t="shared" si="62"/>
        <v>#DIV/0!</v>
      </c>
      <c r="T369" s="61"/>
      <c r="U369" s="61"/>
      <c r="V369" s="61"/>
      <c r="W369" s="80" t="e">
        <f t="shared" si="70"/>
        <v>#DIV/0!</v>
      </c>
      <c r="X369" s="90">
        <f>X368-X367</f>
        <v>-0.17857142857142883</v>
      </c>
      <c r="Y369" s="90">
        <f>Y368-Y367</f>
        <v>-5.3571428571428541</v>
      </c>
    </row>
    <row r="370" spans="1:25">
      <c r="A370" s="54"/>
      <c r="B370" s="70" t="s">
        <v>61</v>
      </c>
      <c r="C370" s="69" t="s">
        <v>88</v>
      </c>
      <c r="D370" s="69">
        <v>10</v>
      </c>
      <c r="E370" s="69">
        <v>14</v>
      </c>
      <c r="F370" s="107">
        <f t="shared" si="67"/>
        <v>14</v>
      </c>
      <c r="G370" s="70" t="s">
        <v>38</v>
      </c>
      <c r="H370" s="61"/>
      <c r="I370" s="61"/>
      <c r="J370" s="61">
        <v>2</v>
      </c>
      <c r="K370" s="80">
        <f t="shared" si="60"/>
        <v>14.285714285714286</v>
      </c>
      <c r="L370" s="61">
        <v>1</v>
      </c>
      <c r="M370" s="61">
        <v>1</v>
      </c>
      <c r="N370" s="61">
        <v>1</v>
      </c>
      <c r="O370" s="80">
        <f t="shared" si="61"/>
        <v>21.428571428571427</v>
      </c>
      <c r="P370" s="61">
        <v>2</v>
      </c>
      <c r="Q370" s="61">
        <v>3</v>
      </c>
      <c r="R370" s="61"/>
      <c r="S370" s="80">
        <f t="shared" si="62"/>
        <v>35.714285714285715</v>
      </c>
      <c r="T370" s="61">
        <v>3</v>
      </c>
      <c r="U370" s="61">
        <v>1</v>
      </c>
      <c r="V370" s="61"/>
      <c r="W370" s="80">
        <f t="shared" si="70"/>
        <v>28.571428571428573</v>
      </c>
      <c r="X370" s="110">
        <f t="shared" si="73"/>
        <v>7.1428571428571432</v>
      </c>
      <c r="Y370" s="67">
        <f t="shared" si="74"/>
        <v>64.285714285714292</v>
      </c>
    </row>
    <row r="371" spans="1:25">
      <c r="A371" s="54"/>
      <c r="B371" s="50" t="s">
        <v>61</v>
      </c>
      <c r="C371" s="65" t="s">
        <v>19</v>
      </c>
      <c r="D371" s="54">
        <v>11</v>
      </c>
      <c r="E371" s="54">
        <v>12</v>
      </c>
      <c r="F371" s="107">
        <f t="shared" si="67"/>
        <v>12</v>
      </c>
      <c r="G371" s="50" t="s">
        <v>38</v>
      </c>
      <c r="H371" s="61"/>
      <c r="I371" s="61"/>
      <c r="J371" s="61">
        <v>2</v>
      </c>
      <c r="K371" s="80">
        <f t="shared" si="60"/>
        <v>16.666666666666668</v>
      </c>
      <c r="L371" s="61"/>
      <c r="M371" s="61">
        <v>1</v>
      </c>
      <c r="N371" s="61">
        <v>1</v>
      </c>
      <c r="O371" s="80">
        <f t="shared" si="61"/>
        <v>16.666666666666668</v>
      </c>
      <c r="P371" s="61">
        <v>3</v>
      </c>
      <c r="Q371" s="61">
        <v>1</v>
      </c>
      <c r="R371" s="61">
        <v>1</v>
      </c>
      <c r="S371" s="80">
        <f t="shared" si="62"/>
        <v>41.666666666666664</v>
      </c>
      <c r="T371" s="61">
        <v>2</v>
      </c>
      <c r="U371" s="61">
        <v>1</v>
      </c>
      <c r="V371" s="61"/>
      <c r="W371" s="80">
        <f t="shared" si="70"/>
        <v>25</v>
      </c>
      <c r="X371" s="110">
        <f t="shared" si="73"/>
        <v>7.166666666666667</v>
      </c>
      <c r="Y371" s="67">
        <f t="shared" si="74"/>
        <v>66.666666666666657</v>
      </c>
    </row>
    <row r="372" spans="1:25">
      <c r="A372" s="54"/>
      <c r="B372" s="50"/>
      <c r="C372" s="65"/>
      <c r="D372" s="54"/>
      <c r="E372" s="54"/>
      <c r="F372" s="107">
        <f t="shared" si="67"/>
        <v>0</v>
      </c>
      <c r="G372" s="50"/>
      <c r="H372" s="61"/>
      <c r="I372" s="61"/>
      <c r="J372" s="61"/>
      <c r="K372" s="80" t="e">
        <f t="shared" si="60"/>
        <v>#DIV/0!</v>
      </c>
      <c r="L372" s="61"/>
      <c r="M372" s="61"/>
      <c r="N372" s="61"/>
      <c r="O372" s="80" t="e">
        <f t="shared" si="61"/>
        <v>#DIV/0!</v>
      </c>
      <c r="P372" s="61"/>
      <c r="Q372" s="61"/>
      <c r="R372" s="61"/>
      <c r="S372" s="80" t="e">
        <f t="shared" si="62"/>
        <v>#DIV/0!</v>
      </c>
      <c r="T372" s="61"/>
      <c r="U372" s="61"/>
      <c r="V372" s="61"/>
      <c r="W372" s="80" t="e">
        <f t="shared" si="70"/>
        <v>#DIV/0!</v>
      </c>
      <c r="X372" s="90">
        <v>0.1</v>
      </c>
      <c r="Y372" s="90">
        <v>2.4</v>
      </c>
    </row>
    <row r="373" spans="1:25">
      <c r="A373" s="54"/>
      <c r="B373" s="70" t="s">
        <v>61</v>
      </c>
      <c r="C373" s="69" t="s">
        <v>88</v>
      </c>
      <c r="D373" s="91">
        <v>11</v>
      </c>
      <c r="E373" s="91">
        <v>7</v>
      </c>
      <c r="F373" s="107">
        <f t="shared" si="67"/>
        <v>7</v>
      </c>
      <c r="G373" s="71" t="s">
        <v>38</v>
      </c>
      <c r="H373" s="72"/>
      <c r="I373" s="72"/>
      <c r="J373" s="72"/>
      <c r="K373" s="80">
        <f t="shared" ref="K373:K405" si="77">SUM(H373:J373)*100/F373</f>
        <v>0</v>
      </c>
      <c r="L373" s="72"/>
      <c r="M373" s="72">
        <v>1</v>
      </c>
      <c r="N373" s="72"/>
      <c r="O373" s="80">
        <f t="shared" ref="O373:O405" si="78">SUM(L373:N373)*100/F373</f>
        <v>14.285714285714286</v>
      </c>
      <c r="P373" s="72"/>
      <c r="Q373" s="72">
        <v>2</v>
      </c>
      <c r="R373" s="72">
        <v>2</v>
      </c>
      <c r="S373" s="80">
        <f t="shared" ref="S373:S405" si="79">SUM(P373:R373)*100/F373</f>
        <v>57.142857142857146</v>
      </c>
      <c r="T373" s="72">
        <v>1</v>
      </c>
      <c r="U373" s="72">
        <v>1</v>
      </c>
      <c r="V373" s="72"/>
      <c r="W373" s="80">
        <f t="shared" si="70"/>
        <v>28.571428571428573</v>
      </c>
      <c r="X373" s="110">
        <f t="shared" si="73"/>
        <v>8.5714285714285712</v>
      </c>
      <c r="Y373" s="67">
        <f t="shared" si="74"/>
        <v>85.714285714285722</v>
      </c>
    </row>
    <row r="374" spans="1:25">
      <c r="A374" s="54"/>
      <c r="B374" s="50"/>
      <c r="C374" s="65"/>
      <c r="D374" s="54"/>
      <c r="E374" s="54"/>
      <c r="F374" s="107">
        <f t="shared" si="67"/>
        <v>0</v>
      </c>
      <c r="G374" s="50"/>
      <c r="H374" s="61"/>
      <c r="I374" s="61"/>
      <c r="J374" s="61"/>
      <c r="K374" s="80" t="e">
        <f t="shared" si="77"/>
        <v>#DIV/0!</v>
      </c>
      <c r="L374" s="61"/>
      <c r="M374" s="61"/>
      <c r="N374" s="61"/>
      <c r="O374" s="80" t="e">
        <f t="shared" si="78"/>
        <v>#DIV/0!</v>
      </c>
      <c r="P374" s="61"/>
      <c r="Q374" s="61"/>
      <c r="R374" s="61"/>
      <c r="S374" s="80" t="e">
        <f t="shared" si="79"/>
        <v>#DIV/0!</v>
      </c>
      <c r="T374" s="61"/>
      <c r="U374" s="61"/>
      <c r="V374" s="61"/>
      <c r="W374" s="80" t="e">
        <f t="shared" si="70"/>
        <v>#DIV/0!</v>
      </c>
      <c r="X374" s="110"/>
      <c r="Y374" s="67"/>
    </row>
    <row r="375" spans="1:25">
      <c r="A375" s="54"/>
      <c r="B375" s="50"/>
      <c r="C375" s="69" t="s">
        <v>88</v>
      </c>
      <c r="D375" s="54"/>
      <c r="E375" s="54"/>
      <c r="F375" s="107">
        <f t="shared" si="67"/>
        <v>0</v>
      </c>
      <c r="G375" s="70" t="s">
        <v>38</v>
      </c>
      <c r="H375" s="61"/>
      <c r="I375" s="61"/>
      <c r="J375" s="61"/>
      <c r="K375" s="80" t="e">
        <f t="shared" si="77"/>
        <v>#DIV/0!</v>
      </c>
      <c r="L375" s="61"/>
      <c r="M375" s="61"/>
      <c r="N375" s="61"/>
      <c r="O375" s="80" t="e">
        <f t="shared" si="78"/>
        <v>#DIV/0!</v>
      </c>
      <c r="P375" s="61"/>
      <c r="Q375" s="61"/>
      <c r="R375" s="61"/>
      <c r="S375" s="80" t="e">
        <f t="shared" si="79"/>
        <v>#DIV/0!</v>
      </c>
      <c r="T375" s="61"/>
      <c r="U375" s="61"/>
      <c r="V375" s="61"/>
      <c r="W375" s="80" t="e">
        <f t="shared" si="70"/>
        <v>#DIV/0!</v>
      </c>
      <c r="X375" s="111">
        <f>AVERAGE(X373,X370,X366,X361,X355,X349)</f>
        <v>7.299040616246498</v>
      </c>
      <c r="Y375" s="111">
        <f>AVERAGE(Y373,Y370,Y366,Y361,Y355,Y349)</f>
        <v>66.657096171802053</v>
      </c>
    </row>
    <row r="376" spans="1:25">
      <c r="A376" s="54"/>
      <c r="B376" s="50"/>
      <c r="C376" s="65" t="s">
        <v>19</v>
      </c>
      <c r="D376" s="54"/>
      <c r="E376" s="54"/>
      <c r="F376" s="107">
        <f t="shared" si="67"/>
        <v>0</v>
      </c>
      <c r="G376" s="50" t="s">
        <v>38</v>
      </c>
      <c r="H376" s="61"/>
      <c r="I376" s="61"/>
      <c r="J376" s="61"/>
      <c r="K376" s="80" t="e">
        <f t="shared" si="77"/>
        <v>#DIV/0!</v>
      </c>
      <c r="L376" s="61"/>
      <c r="M376" s="61"/>
      <c r="N376" s="61"/>
      <c r="O376" s="80" t="e">
        <f t="shared" si="78"/>
        <v>#DIV/0!</v>
      </c>
      <c r="P376" s="61"/>
      <c r="Q376" s="61"/>
      <c r="R376" s="61"/>
      <c r="S376" s="80" t="e">
        <f t="shared" si="79"/>
        <v>#DIV/0!</v>
      </c>
      <c r="T376" s="61"/>
      <c r="U376" s="61"/>
      <c r="V376" s="61"/>
      <c r="W376" s="80" t="e">
        <f t="shared" si="70"/>
        <v>#DIV/0!</v>
      </c>
      <c r="X376" s="110">
        <f>AVERAGE(X371,X367,X362,X356,X350,X344)</f>
        <v>6.7912838468720809</v>
      </c>
      <c r="Y376" s="110">
        <f>AVERAGE(Y371,Y367,Y362,Y356,Y350,Y344)</f>
        <v>54.037581699346411</v>
      </c>
    </row>
    <row r="377" spans="1:25">
      <c r="A377" s="99"/>
      <c r="B377" s="100"/>
      <c r="C377" s="99" t="s">
        <v>100</v>
      </c>
      <c r="D377" s="99"/>
      <c r="E377" s="99"/>
      <c r="F377" s="107">
        <f t="shared" si="67"/>
        <v>0</v>
      </c>
      <c r="G377" s="100" t="s">
        <v>38</v>
      </c>
      <c r="H377" s="102"/>
      <c r="I377" s="102"/>
      <c r="J377" s="102"/>
      <c r="K377" s="80" t="e">
        <f t="shared" si="77"/>
        <v>#DIV/0!</v>
      </c>
      <c r="L377" s="102"/>
      <c r="M377" s="102"/>
      <c r="N377" s="102"/>
      <c r="O377" s="80" t="e">
        <f t="shared" si="78"/>
        <v>#DIV/0!</v>
      </c>
      <c r="P377" s="102"/>
      <c r="Q377" s="102"/>
      <c r="R377" s="102"/>
      <c r="S377" s="80" t="e">
        <f t="shared" si="79"/>
        <v>#DIV/0!</v>
      </c>
      <c r="T377" s="102"/>
      <c r="U377" s="102"/>
      <c r="V377" s="102"/>
      <c r="W377" s="80" t="e">
        <f t="shared" si="70"/>
        <v>#DIV/0!</v>
      </c>
      <c r="X377" s="112">
        <f>AVERAGE(X340,X345,X351,X357,X363,X368)</f>
        <v>6.5902461467678854</v>
      </c>
      <c r="Y377" s="112">
        <f>AVERAGE(Y340,Y345,Y351,Y357,Y363,Y368)</f>
        <v>54.733149298366698</v>
      </c>
    </row>
    <row r="378" spans="1:25">
      <c r="A378" s="76"/>
      <c r="B378" s="77"/>
      <c r="C378" s="76" t="s">
        <v>137</v>
      </c>
      <c r="D378" s="76"/>
      <c r="E378" s="76"/>
      <c r="F378" s="107">
        <f t="shared" si="67"/>
        <v>0</v>
      </c>
      <c r="G378" s="77" t="s">
        <v>38</v>
      </c>
      <c r="H378" s="79"/>
      <c r="I378" s="79"/>
      <c r="J378" s="79"/>
      <c r="K378" s="80" t="e">
        <f t="shared" si="77"/>
        <v>#DIV/0!</v>
      </c>
      <c r="L378" s="79"/>
      <c r="M378" s="79"/>
      <c r="N378" s="79"/>
      <c r="O378" s="80" t="e">
        <f t="shared" si="78"/>
        <v>#DIV/0!</v>
      </c>
      <c r="P378" s="79"/>
      <c r="Q378" s="79"/>
      <c r="R378" s="79"/>
      <c r="S378" s="80" t="e">
        <f t="shared" si="79"/>
        <v>#DIV/0!</v>
      </c>
      <c r="T378" s="79"/>
      <c r="U378" s="79"/>
      <c r="V378" s="79"/>
      <c r="W378" s="80" t="e">
        <f t="shared" si="70"/>
        <v>#DIV/0!</v>
      </c>
      <c r="X378" s="153">
        <f>AVERAGE(X337,X341,X346,X352,X358,X364)</f>
        <v>6.5840450310559007</v>
      </c>
      <c r="Y378" s="153">
        <f>AVERAGE(Y337,Y341,Y346,Y352,Y358,Y364)</f>
        <v>52.762681159420289</v>
      </c>
    </row>
    <row r="379" spans="1:25">
      <c r="A379" s="76"/>
      <c r="B379" s="77"/>
      <c r="C379" s="426" t="s">
        <v>164</v>
      </c>
      <c r="D379" s="76"/>
      <c r="E379" s="76"/>
      <c r="F379" s="107"/>
      <c r="G379" s="77" t="s">
        <v>38</v>
      </c>
      <c r="H379" s="79"/>
      <c r="I379" s="79"/>
      <c r="J379" s="79"/>
      <c r="K379" s="80"/>
      <c r="L379" s="79"/>
      <c r="M379" s="79"/>
      <c r="N379" s="79"/>
      <c r="O379" s="80"/>
      <c r="P379" s="79"/>
      <c r="Q379" s="79"/>
      <c r="R379" s="79"/>
      <c r="S379" s="80"/>
      <c r="T379" s="79"/>
      <c r="U379" s="79"/>
      <c r="V379" s="79"/>
      <c r="W379" s="80"/>
      <c r="X379" s="153">
        <f>AVERAGE(X338,X342,X347,X353,X359,X365)</f>
        <v>5.691834333138682</v>
      </c>
      <c r="Y379" s="153">
        <f>AVERAGE(Y338,Y342,Y347,Y353,Y359,Y365)</f>
        <v>43.413450478667869</v>
      </c>
    </row>
    <row r="380" spans="1:25">
      <c r="A380" s="54"/>
      <c r="B380" s="50"/>
      <c r="C380" s="65"/>
      <c r="D380" s="54"/>
      <c r="E380" s="54"/>
      <c r="F380" s="107">
        <f t="shared" si="67"/>
        <v>0</v>
      </c>
      <c r="G380" s="50"/>
      <c r="H380" s="61"/>
      <c r="I380" s="61"/>
      <c r="J380" s="61"/>
      <c r="K380" s="80" t="e">
        <f t="shared" si="77"/>
        <v>#DIV/0!</v>
      </c>
      <c r="L380" s="61"/>
      <c r="M380" s="61"/>
      <c r="N380" s="61"/>
      <c r="O380" s="80" t="e">
        <f t="shared" si="78"/>
        <v>#DIV/0!</v>
      </c>
      <c r="P380" s="61"/>
      <c r="Q380" s="61"/>
      <c r="R380" s="61"/>
      <c r="S380" s="80" t="e">
        <f t="shared" si="79"/>
        <v>#DIV/0!</v>
      </c>
      <c r="T380" s="61"/>
      <c r="U380" s="61"/>
      <c r="V380" s="61"/>
      <c r="W380" s="80" t="e">
        <f t="shared" si="70"/>
        <v>#DIV/0!</v>
      </c>
      <c r="X380" s="90">
        <f>X379-X378</f>
        <v>-0.89221069791721863</v>
      </c>
      <c r="Y380" s="90">
        <f>Y379-Y378</f>
        <v>-9.3492306807524201</v>
      </c>
    </row>
    <row r="381" spans="1:25">
      <c r="A381" s="54"/>
    </row>
    <row r="382" spans="1:25">
      <c r="A382" s="54"/>
      <c r="B382" s="50" t="s">
        <v>107</v>
      </c>
      <c r="C382" s="65" t="s">
        <v>100</v>
      </c>
      <c r="D382" s="54">
        <v>9</v>
      </c>
      <c r="E382" s="54">
        <v>24</v>
      </c>
      <c r="F382" s="107">
        <f t="shared" ref="F382:F392" si="80">H382+I382+J382+L382+M382+N382+P382+Q382+R382+T382+U382+V382</f>
        <v>24</v>
      </c>
      <c r="G382" s="50" t="s">
        <v>39</v>
      </c>
      <c r="H382" s="61">
        <v>1</v>
      </c>
      <c r="I382" s="61">
        <v>4</v>
      </c>
      <c r="J382" s="61"/>
      <c r="K382" s="80">
        <f t="shared" si="77"/>
        <v>20.833333333333332</v>
      </c>
      <c r="L382" s="61">
        <v>4</v>
      </c>
      <c r="M382" s="61">
        <v>1</v>
      </c>
      <c r="N382" s="61">
        <v>2</v>
      </c>
      <c r="O382" s="80">
        <f t="shared" si="78"/>
        <v>29.166666666666668</v>
      </c>
      <c r="P382" s="61">
        <v>5</v>
      </c>
      <c r="Q382" s="61"/>
      <c r="R382" s="61">
        <v>7</v>
      </c>
      <c r="S382" s="80">
        <f t="shared" si="79"/>
        <v>50</v>
      </c>
      <c r="T382" s="61"/>
      <c r="U382" s="61"/>
      <c r="V382" s="61"/>
      <c r="W382" s="80">
        <f t="shared" si="70"/>
        <v>0</v>
      </c>
      <c r="X382" s="110">
        <f t="shared" ref="X382" si="81">((H382*1)+(I382*2)+(J382*3)+(L382*4)+(M382*5)+(N382*6)+(P382*7)+(Q382*8)+(R382*9)+(T382*10)+(U382*11)+(V382*12))/F382</f>
        <v>5.833333333333333</v>
      </c>
      <c r="Y382" s="120">
        <f t="shared" ref="Y382" si="82">S382+W382</f>
        <v>50</v>
      </c>
    </row>
    <row r="383" spans="1:25">
      <c r="A383" s="76"/>
      <c r="B383" s="77" t="s">
        <v>107</v>
      </c>
      <c r="C383" s="76" t="s">
        <v>137</v>
      </c>
      <c r="D383" s="76">
        <v>9</v>
      </c>
      <c r="E383" s="76">
        <v>20</v>
      </c>
      <c r="F383" s="107">
        <f t="shared" si="80"/>
        <v>20</v>
      </c>
      <c r="G383" s="77" t="s">
        <v>39</v>
      </c>
      <c r="H383" s="79"/>
      <c r="I383" s="79"/>
      <c r="J383" s="79">
        <v>1</v>
      </c>
      <c r="K383" s="80">
        <f t="shared" si="77"/>
        <v>5</v>
      </c>
      <c r="L383" s="79">
        <v>4</v>
      </c>
      <c r="M383" s="79">
        <v>2</v>
      </c>
      <c r="N383" s="79">
        <v>4</v>
      </c>
      <c r="O383" s="80">
        <f t="shared" si="78"/>
        <v>50</v>
      </c>
      <c r="P383" s="79">
        <v>2</v>
      </c>
      <c r="Q383" s="79">
        <v>2</v>
      </c>
      <c r="R383" s="79">
        <v>1</v>
      </c>
      <c r="S383" s="80">
        <f t="shared" si="79"/>
        <v>25</v>
      </c>
      <c r="T383" s="79">
        <v>3</v>
      </c>
      <c r="U383" s="79">
        <v>1</v>
      </c>
      <c r="V383" s="79"/>
      <c r="W383" s="80">
        <f t="shared" si="70"/>
        <v>20</v>
      </c>
      <c r="X383" s="153">
        <f t="shared" ref="X383:X392" si="83">((H383*1)+(I383*2)+(J383*3)+(L383*4)+(M383*5)+(N383*6)+(P383*7)+(Q383*8)+(R383*9)+(T383*10)+(U383*11)+(V383*12))/F383</f>
        <v>6.65</v>
      </c>
      <c r="Y383" s="158">
        <f t="shared" ref="Y383:Y392" si="84">S383+W383</f>
        <v>45</v>
      </c>
    </row>
    <row r="384" spans="1:25">
      <c r="A384" s="54"/>
      <c r="B384" s="265" t="s">
        <v>107</v>
      </c>
      <c r="C384" s="266" t="s">
        <v>164</v>
      </c>
      <c r="D384" s="54">
        <v>9</v>
      </c>
      <c r="E384" s="54">
        <v>21</v>
      </c>
      <c r="F384" s="107">
        <f>H384+I384+J384+L384+M384+N384+P384+Q384+R384+T384+U384+V384</f>
        <v>21</v>
      </c>
      <c r="G384" s="265" t="s">
        <v>95</v>
      </c>
      <c r="H384" s="61"/>
      <c r="I384" s="61">
        <v>1</v>
      </c>
      <c r="J384" s="61">
        <v>1</v>
      </c>
      <c r="K384" s="80">
        <f>SUM(H384:J384)*100/F384</f>
        <v>9.5238095238095237</v>
      </c>
      <c r="L384" s="61">
        <v>3</v>
      </c>
      <c r="M384" s="61">
        <v>5</v>
      </c>
      <c r="N384" s="61">
        <v>2</v>
      </c>
      <c r="O384" s="80">
        <f>SUM(L384:N384)*100/F384</f>
        <v>47.61904761904762</v>
      </c>
      <c r="P384" s="61">
        <v>3</v>
      </c>
      <c r="Q384" s="61">
        <v>1</v>
      </c>
      <c r="R384" s="61">
        <v>3</v>
      </c>
      <c r="S384" s="80">
        <f>SUM(P384:R384)*100/F384</f>
        <v>33.333333333333336</v>
      </c>
      <c r="T384" s="61">
        <v>2</v>
      </c>
      <c r="U384" s="61"/>
      <c r="V384" s="61"/>
      <c r="W384" s="80">
        <f>SUM(T384:V384)*100/F384</f>
        <v>9.5238095238095237</v>
      </c>
      <c r="X384" s="153">
        <f t="shared" si="83"/>
        <v>6.1904761904761907</v>
      </c>
      <c r="Y384" s="158">
        <f t="shared" si="84"/>
        <v>42.857142857142861</v>
      </c>
    </row>
    <row r="385" spans="1:25">
      <c r="A385" s="54"/>
      <c r="B385" s="265"/>
      <c r="C385" s="266"/>
      <c r="D385" s="54"/>
      <c r="E385" s="54"/>
      <c r="F385" s="107"/>
      <c r="G385" s="265"/>
      <c r="H385" s="61"/>
      <c r="I385" s="61"/>
      <c r="J385" s="61"/>
      <c r="K385" s="80"/>
      <c r="L385" s="61"/>
      <c r="M385" s="61"/>
      <c r="N385" s="61"/>
      <c r="O385" s="80"/>
      <c r="P385" s="61"/>
      <c r="Q385" s="61"/>
      <c r="R385" s="61"/>
      <c r="S385" s="80"/>
      <c r="T385" s="61"/>
      <c r="U385" s="61"/>
      <c r="V385" s="61"/>
      <c r="W385" s="80"/>
      <c r="X385" s="90"/>
      <c r="Y385" s="90"/>
    </row>
    <row r="386" spans="1:25">
      <c r="A386" s="54">
        <v>1</v>
      </c>
      <c r="B386" s="50" t="s">
        <v>57</v>
      </c>
      <c r="C386" s="65" t="s">
        <v>19</v>
      </c>
      <c r="D386" s="54">
        <v>9</v>
      </c>
      <c r="E386" s="54">
        <v>17</v>
      </c>
      <c r="F386" s="107">
        <f t="shared" si="80"/>
        <v>17</v>
      </c>
      <c r="G386" s="50" t="s">
        <v>39</v>
      </c>
      <c r="H386" s="61"/>
      <c r="I386" s="61"/>
      <c r="J386" s="61">
        <v>1</v>
      </c>
      <c r="K386" s="80">
        <f t="shared" si="77"/>
        <v>5.882352941176471</v>
      </c>
      <c r="L386" s="61"/>
      <c r="M386" s="61">
        <v>3</v>
      </c>
      <c r="N386" s="61">
        <v>1</v>
      </c>
      <c r="O386" s="80">
        <f t="shared" si="78"/>
        <v>23.529411764705884</v>
      </c>
      <c r="P386" s="61"/>
      <c r="Q386" s="61">
        <v>4</v>
      </c>
      <c r="R386" s="61">
        <v>4</v>
      </c>
      <c r="S386" s="80">
        <f t="shared" si="79"/>
        <v>47.058823529411768</v>
      </c>
      <c r="T386" s="61">
        <v>2</v>
      </c>
      <c r="U386" s="61">
        <v>2</v>
      </c>
      <c r="V386" s="61"/>
      <c r="W386" s="80">
        <f t="shared" si="70"/>
        <v>23.529411764705884</v>
      </c>
      <c r="X386" s="110">
        <f t="shared" si="83"/>
        <v>7.882352941176471</v>
      </c>
      <c r="Y386" s="120">
        <f t="shared" si="84"/>
        <v>70.588235294117652</v>
      </c>
    </row>
    <row r="387" spans="1:25">
      <c r="A387" s="54"/>
      <c r="B387" s="50" t="s">
        <v>57</v>
      </c>
      <c r="C387" s="65" t="s">
        <v>100</v>
      </c>
      <c r="D387" s="54">
        <v>10</v>
      </c>
      <c r="E387" s="54">
        <v>9</v>
      </c>
      <c r="F387" s="107">
        <f t="shared" si="80"/>
        <v>9</v>
      </c>
      <c r="G387" s="50" t="s">
        <v>39</v>
      </c>
      <c r="H387" s="61"/>
      <c r="I387" s="61"/>
      <c r="J387" s="61">
        <v>1</v>
      </c>
      <c r="K387" s="80">
        <f t="shared" si="77"/>
        <v>11.111111111111111</v>
      </c>
      <c r="L387" s="61"/>
      <c r="M387" s="61">
        <v>1</v>
      </c>
      <c r="N387" s="61"/>
      <c r="O387" s="80">
        <f t="shared" si="78"/>
        <v>11.111111111111111</v>
      </c>
      <c r="P387" s="61">
        <v>1</v>
      </c>
      <c r="Q387" s="61">
        <v>3</v>
      </c>
      <c r="R387" s="61">
        <v>2</v>
      </c>
      <c r="S387" s="80">
        <f t="shared" si="79"/>
        <v>66.666666666666671</v>
      </c>
      <c r="T387" s="61"/>
      <c r="U387" s="61">
        <v>1</v>
      </c>
      <c r="V387" s="61"/>
      <c r="W387" s="80">
        <f t="shared" si="70"/>
        <v>11.111111111111111</v>
      </c>
      <c r="X387" s="110">
        <f t="shared" si="83"/>
        <v>7.5555555555555554</v>
      </c>
      <c r="Y387" s="120">
        <f t="shared" si="84"/>
        <v>77.777777777777786</v>
      </c>
    </row>
    <row r="388" spans="1:25">
      <c r="A388" s="54"/>
      <c r="B388" s="50"/>
      <c r="C388" s="65"/>
      <c r="D388" s="54"/>
      <c r="E388" s="54"/>
      <c r="F388" s="107">
        <f t="shared" si="80"/>
        <v>0</v>
      </c>
      <c r="G388" s="50"/>
      <c r="H388" s="61"/>
      <c r="I388" s="61"/>
      <c r="J388" s="61"/>
      <c r="K388" s="80" t="e">
        <f t="shared" si="77"/>
        <v>#DIV/0!</v>
      </c>
      <c r="L388" s="61"/>
      <c r="M388" s="61"/>
      <c r="N388" s="61"/>
      <c r="O388" s="80" t="e">
        <f t="shared" si="78"/>
        <v>#DIV/0!</v>
      </c>
      <c r="P388" s="61"/>
      <c r="Q388" s="61"/>
      <c r="R388" s="61"/>
      <c r="S388" s="80" t="e">
        <f t="shared" si="79"/>
        <v>#DIV/0!</v>
      </c>
      <c r="T388" s="61"/>
      <c r="U388" s="61"/>
      <c r="V388" s="61"/>
      <c r="W388" s="80" t="e">
        <f t="shared" si="70"/>
        <v>#DIV/0!</v>
      </c>
      <c r="X388" s="90">
        <f>X387-X386</f>
        <v>-0.32679738562091565</v>
      </c>
      <c r="Y388" s="90">
        <f>Y387-Y386</f>
        <v>7.1895424836601336</v>
      </c>
    </row>
    <row r="389" spans="1:25">
      <c r="A389" s="54">
        <v>2</v>
      </c>
      <c r="B389" s="70" t="s">
        <v>57</v>
      </c>
      <c r="C389" s="69" t="s">
        <v>88</v>
      </c>
      <c r="D389" s="69">
        <v>9</v>
      </c>
      <c r="E389" s="69">
        <v>16</v>
      </c>
      <c r="F389" s="107">
        <f t="shared" si="80"/>
        <v>16</v>
      </c>
      <c r="G389" s="70" t="s">
        <v>95</v>
      </c>
      <c r="H389" s="61"/>
      <c r="I389" s="61"/>
      <c r="J389" s="61">
        <v>1</v>
      </c>
      <c r="K389" s="80">
        <f t="shared" si="77"/>
        <v>6.25</v>
      </c>
      <c r="L389" s="61">
        <v>2</v>
      </c>
      <c r="M389" s="61">
        <v>1</v>
      </c>
      <c r="N389" s="61">
        <v>1</v>
      </c>
      <c r="O389" s="80">
        <f t="shared" si="78"/>
        <v>25</v>
      </c>
      <c r="P389" s="61">
        <v>1</v>
      </c>
      <c r="Q389" s="61">
        <v>2</v>
      </c>
      <c r="R389" s="61">
        <v>2</v>
      </c>
      <c r="S389" s="80">
        <f t="shared" si="79"/>
        <v>31.25</v>
      </c>
      <c r="T389" s="61">
        <v>3</v>
      </c>
      <c r="U389" s="61">
        <v>2</v>
      </c>
      <c r="V389" s="61">
        <v>1</v>
      </c>
      <c r="W389" s="80">
        <f t="shared" si="70"/>
        <v>37.5</v>
      </c>
      <c r="X389" s="110">
        <f t="shared" si="83"/>
        <v>7.9375</v>
      </c>
      <c r="Y389" s="120">
        <f t="shared" si="84"/>
        <v>68.75</v>
      </c>
    </row>
    <row r="390" spans="1:25">
      <c r="A390" s="54"/>
      <c r="B390" s="50" t="s">
        <v>57</v>
      </c>
      <c r="C390" s="65" t="s">
        <v>19</v>
      </c>
      <c r="D390" s="54">
        <v>10</v>
      </c>
      <c r="E390" s="54">
        <v>8</v>
      </c>
      <c r="F390" s="107">
        <f t="shared" si="80"/>
        <v>8</v>
      </c>
      <c r="G390" s="50" t="s">
        <v>39</v>
      </c>
      <c r="H390" s="61"/>
      <c r="I390" s="61"/>
      <c r="J390" s="61"/>
      <c r="K390" s="80">
        <f t="shared" si="77"/>
        <v>0</v>
      </c>
      <c r="L390" s="61">
        <v>2</v>
      </c>
      <c r="M390" s="61"/>
      <c r="N390" s="61">
        <v>1</v>
      </c>
      <c r="O390" s="80">
        <f t="shared" si="78"/>
        <v>37.5</v>
      </c>
      <c r="P390" s="61"/>
      <c r="Q390" s="61">
        <v>1</v>
      </c>
      <c r="R390" s="61">
        <v>1</v>
      </c>
      <c r="S390" s="80">
        <f t="shared" si="79"/>
        <v>25</v>
      </c>
      <c r="T390" s="61">
        <v>1</v>
      </c>
      <c r="U390" s="61">
        <v>2</v>
      </c>
      <c r="V390" s="61"/>
      <c r="W390" s="80">
        <f t="shared" si="70"/>
        <v>37.5</v>
      </c>
      <c r="X390" s="110">
        <f t="shared" si="83"/>
        <v>7.875</v>
      </c>
      <c r="Y390" s="120">
        <f t="shared" si="84"/>
        <v>62.5</v>
      </c>
    </row>
    <row r="391" spans="1:25">
      <c r="A391" s="54"/>
      <c r="B391" s="50"/>
      <c r="C391" s="65"/>
      <c r="D391" s="54"/>
      <c r="E391" s="54"/>
      <c r="F391" s="107">
        <f t="shared" si="80"/>
        <v>0</v>
      </c>
      <c r="G391" s="50"/>
      <c r="H391" s="61"/>
      <c r="I391" s="61"/>
      <c r="J391" s="61"/>
      <c r="K391" s="80" t="e">
        <f t="shared" si="77"/>
        <v>#DIV/0!</v>
      </c>
      <c r="L391" s="61"/>
      <c r="M391" s="61"/>
      <c r="N391" s="61"/>
      <c r="O391" s="80" t="e">
        <f t="shared" si="78"/>
        <v>#DIV/0!</v>
      </c>
      <c r="P391" s="61"/>
      <c r="Q391" s="61"/>
      <c r="R391" s="61"/>
      <c r="S391" s="80" t="e">
        <f t="shared" si="79"/>
        <v>#DIV/0!</v>
      </c>
      <c r="T391" s="61"/>
      <c r="U391" s="61"/>
      <c r="V391" s="61"/>
      <c r="W391" s="80" t="e">
        <f t="shared" si="70"/>
        <v>#DIV/0!</v>
      </c>
      <c r="X391" s="90">
        <f>X390-X389</f>
        <v>-6.25E-2</v>
      </c>
      <c r="Y391" s="90">
        <f>Y390-Y389</f>
        <v>-6.25</v>
      </c>
    </row>
    <row r="392" spans="1:25">
      <c r="A392" s="54">
        <v>3</v>
      </c>
      <c r="B392" s="70" t="s">
        <v>57</v>
      </c>
      <c r="C392" s="69" t="s">
        <v>88</v>
      </c>
      <c r="D392" s="115">
        <v>10</v>
      </c>
      <c r="E392" s="115">
        <v>14</v>
      </c>
      <c r="F392" s="107">
        <f t="shared" si="80"/>
        <v>14</v>
      </c>
      <c r="G392" s="70" t="s">
        <v>95</v>
      </c>
      <c r="H392" s="61"/>
      <c r="I392" s="61"/>
      <c r="J392" s="61"/>
      <c r="K392" s="80">
        <f t="shared" si="77"/>
        <v>0</v>
      </c>
      <c r="L392" s="61">
        <v>1</v>
      </c>
      <c r="M392" s="61">
        <v>4</v>
      </c>
      <c r="N392" s="61"/>
      <c r="O392" s="80">
        <f t="shared" si="78"/>
        <v>35.714285714285715</v>
      </c>
      <c r="P392" s="61">
        <v>2</v>
      </c>
      <c r="Q392" s="61">
        <v>2</v>
      </c>
      <c r="R392" s="61"/>
      <c r="S392" s="80">
        <f t="shared" si="79"/>
        <v>28.571428571428573</v>
      </c>
      <c r="T392" s="61">
        <v>4</v>
      </c>
      <c r="U392" s="61">
        <v>1</v>
      </c>
      <c r="V392" s="61"/>
      <c r="W392" s="80">
        <f t="shared" si="70"/>
        <v>35.714285714285715</v>
      </c>
      <c r="X392" s="110">
        <f t="shared" si="83"/>
        <v>7.5</v>
      </c>
      <c r="Y392" s="120">
        <f t="shared" si="84"/>
        <v>64.285714285714292</v>
      </c>
    </row>
    <row r="393" spans="1:25">
      <c r="A393" s="54"/>
      <c r="B393" s="50"/>
      <c r="C393" s="65"/>
      <c r="D393" s="54"/>
      <c r="E393" s="54"/>
      <c r="F393" s="97"/>
      <c r="G393" s="50"/>
      <c r="H393" s="61"/>
      <c r="I393" s="61"/>
      <c r="J393" s="61"/>
      <c r="K393" s="80" t="e">
        <f t="shared" si="77"/>
        <v>#DIV/0!</v>
      </c>
      <c r="L393" s="61"/>
      <c r="M393" s="61"/>
      <c r="N393" s="61"/>
      <c r="O393" s="80" t="e">
        <f t="shared" si="78"/>
        <v>#DIV/0!</v>
      </c>
      <c r="P393" s="61"/>
      <c r="Q393" s="61"/>
      <c r="R393" s="61"/>
      <c r="S393" s="80" t="e">
        <f t="shared" si="79"/>
        <v>#DIV/0!</v>
      </c>
      <c r="T393" s="61"/>
      <c r="U393" s="61"/>
      <c r="V393" s="61"/>
      <c r="W393" s="80" t="e">
        <f t="shared" si="70"/>
        <v>#DIV/0!</v>
      </c>
      <c r="X393" s="110"/>
      <c r="Y393" s="67"/>
    </row>
    <row r="394" spans="1:25">
      <c r="A394" s="54"/>
      <c r="B394" s="50"/>
      <c r="C394" s="69" t="s">
        <v>88</v>
      </c>
      <c r="D394" s="54"/>
      <c r="E394" s="54"/>
      <c r="F394" s="97"/>
      <c r="G394" s="70" t="s">
        <v>95</v>
      </c>
      <c r="H394" s="61"/>
      <c r="I394" s="61"/>
      <c r="J394" s="61"/>
      <c r="K394" s="80" t="e">
        <f t="shared" si="77"/>
        <v>#DIV/0!</v>
      </c>
      <c r="L394" s="61"/>
      <c r="M394" s="61"/>
      <c r="N394" s="61"/>
      <c r="O394" s="80" t="e">
        <f t="shared" si="78"/>
        <v>#DIV/0!</v>
      </c>
      <c r="P394" s="61"/>
      <c r="Q394" s="61"/>
      <c r="R394" s="61"/>
      <c r="S394" s="80" t="e">
        <f t="shared" si="79"/>
        <v>#DIV/0!</v>
      </c>
      <c r="T394" s="61"/>
      <c r="U394" s="61"/>
      <c r="V394" s="61"/>
      <c r="W394" s="80" t="e">
        <f t="shared" si="70"/>
        <v>#DIV/0!</v>
      </c>
      <c r="X394" s="111">
        <f>AVERAGE(X392,X389)</f>
        <v>7.71875</v>
      </c>
      <c r="Y394" s="111">
        <f>AVERAGE(Y392,Y389)</f>
        <v>66.517857142857139</v>
      </c>
    </row>
    <row r="395" spans="1:25">
      <c r="A395" s="54"/>
      <c r="B395" s="50"/>
      <c r="C395" s="65" t="s">
        <v>19</v>
      </c>
      <c r="D395" s="54"/>
      <c r="E395" s="54"/>
      <c r="F395" s="97"/>
      <c r="G395" s="50" t="s">
        <v>39</v>
      </c>
      <c r="H395" s="61"/>
      <c r="I395" s="61"/>
      <c r="J395" s="61"/>
      <c r="K395" s="80" t="e">
        <f t="shared" si="77"/>
        <v>#DIV/0!</v>
      </c>
      <c r="L395" s="61"/>
      <c r="M395" s="61"/>
      <c r="N395" s="61"/>
      <c r="O395" s="80" t="e">
        <f t="shared" si="78"/>
        <v>#DIV/0!</v>
      </c>
      <c r="P395" s="61"/>
      <c r="Q395" s="61"/>
      <c r="R395" s="61"/>
      <c r="S395" s="80" t="e">
        <f t="shared" si="79"/>
        <v>#DIV/0!</v>
      </c>
      <c r="T395" s="61"/>
      <c r="U395" s="61"/>
      <c r="V395" s="61"/>
      <c r="W395" s="80" t="e">
        <f t="shared" si="70"/>
        <v>#DIV/0!</v>
      </c>
      <c r="X395" s="110">
        <f>AVERAGE(X390,X386)</f>
        <v>7.8786764705882355</v>
      </c>
      <c r="Y395" s="110">
        <f>AVERAGE(Y390,Y386)</f>
        <v>66.544117647058826</v>
      </c>
    </row>
    <row r="396" spans="1:25">
      <c r="A396" s="99"/>
      <c r="B396" s="100"/>
      <c r="C396" s="99" t="s">
        <v>100</v>
      </c>
      <c r="D396" s="99"/>
      <c r="E396" s="99"/>
      <c r="F396" s="101"/>
      <c r="G396" s="100" t="s">
        <v>39</v>
      </c>
      <c r="H396" s="102"/>
      <c r="I396" s="102"/>
      <c r="J396" s="102"/>
      <c r="K396" s="80" t="e">
        <f t="shared" si="77"/>
        <v>#DIV/0!</v>
      </c>
      <c r="L396" s="102"/>
      <c r="M396" s="102"/>
      <c r="N396" s="102"/>
      <c r="O396" s="80" t="e">
        <f t="shared" si="78"/>
        <v>#DIV/0!</v>
      </c>
      <c r="P396" s="102"/>
      <c r="Q396" s="102"/>
      <c r="R396" s="102"/>
      <c r="S396" s="80" t="e">
        <f t="shared" si="79"/>
        <v>#DIV/0!</v>
      </c>
      <c r="T396" s="102"/>
      <c r="U396" s="102"/>
      <c r="V396" s="102"/>
      <c r="W396" s="80" t="e">
        <f t="shared" si="70"/>
        <v>#DIV/0!</v>
      </c>
      <c r="X396" s="112">
        <f>AVERAGE(X382,X387)</f>
        <v>6.6944444444444446</v>
      </c>
      <c r="Y396" s="112">
        <f>AVERAGE(Y382,Y387)</f>
        <v>63.888888888888893</v>
      </c>
    </row>
    <row r="397" spans="1:25">
      <c r="A397" s="76"/>
      <c r="B397" s="77"/>
      <c r="C397" s="76" t="s">
        <v>137</v>
      </c>
      <c r="D397" s="76"/>
      <c r="E397" s="76"/>
      <c r="F397" s="144"/>
      <c r="G397" s="77" t="s">
        <v>39</v>
      </c>
      <c r="H397" s="79"/>
      <c r="I397" s="79"/>
      <c r="J397" s="79"/>
      <c r="K397" s="80" t="e">
        <f t="shared" si="77"/>
        <v>#DIV/0!</v>
      </c>
      <c r="L397" s="79"/>
      <c r="M397" s="79"/>
      <c r="N397" s="79"/>
      <c r="O397" s="80" t="e">
        <f t="shared" si="78"/>
        <v>#DIV/0!</v>
      </c>
      <c r="P397" s="79"/>
      <c r="Q397" s="79"/>
      <c r="R397" s="79"/>
      <c r="S397" s="80" t="e">
        <f t="shared" si="79"/>
        <v>#DIV/0!</v>
      </c>
      <c r="T397" s="79"/>
      <c r="U397" s="79"/>
      <c r="V397" s="79"/>
      <c r="W397" s="80" t="e">
        <f t="shared" si="70"/>
        <v>#DIV/0!</v>
      </c>
      <c r="X397" s="153">
        <f>AVERAGE(X383)</f>
        <v>6.65</v>
      </c>
      <c r="Y397" s="153">
        <f>AVERAGE(Y383)</f>
        <v>45</v>
      </c>
    </row>
    <row r="398" spans="1:25">
      <c r="A398" s="76"/>
      <c r="B398" s="77"/>
      <c r="C398" s="426" t="s">
        <v>164</v>
      </c>
      <c r="D398" s="76"/>
      <c r="E398" s="76"/>
      <c r="F398" s="144"/>
      <c r="G398" s="77" t="s">
        <v>39</v>
      </c>
      <c r="H398" s="79"/>
      <c r="I398" s="79"/>
      <c r="J398" s="79"/>
      <c r="K398" s="80"/>
      <c r="L398" s="79"/>
      <c r="M398" s="79"/>
      <c r="N398" s="79"/>
      <c r="O398" s="80"/>
      <c r="P398" s="79"/>
      <c r="Q398" s="79"/>
      <c r="R398" s="79"/>
      <c r="S398" s="80"/>
      <c r="T398" s="79"/>
      <c r="U398" s="79"/>
      <c r="V398" s="79"/>
      <c r="W398" s="80"/>
      <c r="X398" s="153">
        <f>AVERAGE(X384)</f>
        <v>6.1904761904761907</v>
      </c>
      <c r="Y398" s="153">
        <f>AVERAGE(Y384)</f>
        <v>42.857142857142861</v>
      </c>
    </row>
    <row r="399" spans="1:25">
      <c r="A399" s="54"/>
      <c r="B399" s="50"/>
      <c r="C399" s="65"/>
      <c r="D399" s="54"/>
      <c r="E399" s="54"/>
      <c r="F399" s="97"/>
      <c r="G399" s="50"/>
      <c r="H399" s="61"/>
      <c r="I399" s="61"/>
      <c r="J399" s="61"/>
      <c r="K399" s="80" t="e">
        <f t="shared" si="77"/>
        <v>#DIV/0!</v>
      </c>
      <c r="L399" s="61"/>
      <c r="M399" s="61"/>
      <c r="N399" s="61"/>
      <c r="O399" s="80" t="e">
        <f t="shared" si="78"/>
        <v>#DIV/0!</v>
      </c>
      <c r="P399" s="61"/>
      <c r="Q399" s="61"/>
      <c r="R399" s="61"/>
      <c r="S399" s="80" t="e">
        <f t="shared" si="79"/>
        <v>#DIV/0!</v>
      </c>
      <c r="T399" s="61"/>
      <c r="U399" s="61"/>
      <c r="V399" s="61"/>
      <c r="W399" s="80" t="e">
        <f t="shared" si="70"/>
        <v>#DIV/0!</v>
      </c>
      <c r="X399" s="90">
        <f>X398-X397</f>
        <v>-0.45952380952380967</v>
      </c>
      <c r="Y399" s="90">
        <f>Y398-Y397</f>
        <v>-2.1428571428571388</v>
      </c>
    </row>
    <row r="400" spans="1:25">
      <c r="A400" s="54"/>
      <c r="B400" s="70" t="s">
        <v>61</v>
      </c>
      <c r="C400" s="69" t="s">
        <v>88</v>
      </c>
      <c r="D400" s="69">
        <v>11</v>
      </c>
      <c r="E400" s="69">
        <v>7</v>
      </c>
      <c r="F400" s="107">
        <f t="shared" ref="F400:F405" si="85">H400+I400+J400+L400+M400+N400+P400+Q400+R400+T400+U400+V400</f>
        <v>7</v>
      </c>
      <c r="G400" s="70" t="s">
        <v>91</v>
      </c>
      <c r="H400" s="61"/>
      <c r="I400" s="61"/>
      <c r="J400" s="61"/>
      <c r="K400" s="80">
        <f t="shared" si="77"/>
        <v>0</v>
      </c>
      <c r="L400" s="61"/>
      <c r="M400" s="61"/>
      <c r="N400" s="61">
        <v>1</v>
      </c>
      <c r="O400" s="80">
        <f t="shared" si="78"/>
        <v>14.285714285714286</v>
      </c>
      <c r="P400" s="61"/>
      <c r="Q400" s="61"/>
      <c r="R400" s="61">
        <v>4</v>
      </c>
      <c r="S400" s="80">
        <f t="shared" si="79"/>
        <v>57.142857142857146</v>
      </c>
      <c r="T400" s="61">
        <v>2</v>
      </c>
      <c r="U400" s="61"/>
      <c r="V400" s="61"/>
      <c r="W400" s="80">
        <f t="shared" si="70"/>
        <v>28.571428571428573</v>
      </c>
      <c r="X400" s="121">
        <f t="shared" ref="X400" si="86">((H400*1)+(I400*2)+(J400*3)+(L400*4)+(M400*5)+(N400*6)+(P400*7)+(Q400*8)+(R400*9)+(T400*10)+(U400*11)+(V400*12))/F400</f>
        <v>8.8571428571428577</v>
      </c>
      <c r="Y400" s="60">
        <f t="shared" ref="Y400" si="87">S400+W400</f>
        <v>85.714285714285722</v>
      </c>
    </row>
    <row r="401" spans="1:26">
      <c r="A401" s="54"/>
      <c r="B401" s="51" t="s">
        <v>61</v>
      </c>
      <c r="C401" s="58" t="s">
        <v>19</v>
      </c>
      <c r="D401" s="58">
        <v>11</v>
      </c>
      <c r="E401" s="58">
        <v>12</v>
      </c>
      <c r="F401" s="107">
        <f t="shared" si="85"/>
        <v>12</v>
      </c>
      <c r="G401" s="51" t="s">
        <v>91</v>
      </c>
      <c r="H401" s="61"/>
      <c r="I401" s="61"/>
      <c r="J401" s="61">
        <v>2</v>
      </c>
      <c r="K401" s="80">
        <f t="shared" si="77"/>
        <v>16.666666666666668</v>
      </c>
      <c r="L401" s="61"/>
      <c r="M401" s="61">
        <v>1</v>
      </c>
      <c r="N401" s="61"/>
      <c r="O401" s="80">
        <f t="shared" si="78"/>
        <v>8.3333333333333339</v>
      </c>
      <c r="P401" s="61">
        <v>3</v>
      </c>
      <c r="Q401" s="61"/>
      <c r="R401" s="61">
        <v>3</v>
      </c>
      <c r="S401" s="80">
        <f t="shared" si="79"/>
        <v>50</v>
      </c>
      <c r="T401" s="61">
        <v>1</v>
      </c>
      <c r="U401" s="61">
        <v>2</v>
      </c>
      <c r="V401" s="61"/>
      <c r="W401" s="80">
        <f t="shared" si="70"/>
        <v>25</v>
      </c>
      <c r="X401" s="121">
        <f t="shared" ref="X401:X402" si="88">((H401*1)+(I401*2)+(J401*3)+(L401*4)+(M401*5)+(N401*6)+(P401*7)+(Q401*8)+(R401*9)+(T401*10)+(U401*11)+(V401*12))/F401</f>
        <v>7.583333333333333</v>
      </c>
      <c r="Y401" s="60">
        <f t="shared" ref="Y401:Y402" si="89">S401+W401</f>
        <v>75</v>
      </c>
    </row>
    <row r="402" spans="1:26">
      <c r="A402" s="99"/>
      <c r="B402" s="100" t="s">
        <v>61</v>
      </c>
      <c r="C402" s="122" t="s">
        <v>100</v>
      </c>
      <c r="D402" s="99">
        <v>11</v>
      </c>
      <c r="E402" s="99">
        <v>7</v>
      </c>
      <c r="F402" s="107">
        <f t="shared" si="85"/>
        <v>7</v>
      </c>
      <c r="G402" s="100" t="s">
        <v>91</v>
      </c>
      <c r="H402" s="102"/>
      <c r="I402" s="102"/>
      <c r="J402" s="102"/>
      <c r="K402" s="80">
        <f t="shared" si="77"/>
        <v>0</v>
      </c>
      <c r="L402" s="102">
        <v>1</v>
      </c>
      <c r="M402" s="102"/>
      <c r="N402" s="102"/>
      <c r="O402" s="80">
        <f t="shared" si="78"/>
        <v>14.285714285714286</v>
      </c>
      <c r="P402" s="102">
        <v>2</v>
      </c>
      <c r="Q402" s="102">
        <v>1</v>
      </c>
      <c r="R402" s="102"/>
      <c r="S402" s="80">
        <f t="shared" si="79"/>
        <v>42.857142857142854</v>
      </c>
      <c r="T402" s="102">
        <v>2</v>
      </c>
      <c r="U402" s="102">
        <v>1</v>
      </c>
      <c r="V402" s="102"/>
      <c r="W402" s="80">
        <f t="shared" si="70"/>
        <v>42.857142857142854</v>
      </c>
      <c r="X402" s="112">
        <f t="shared" si="88"/>
        <v>8.1428571428571423</v>
      </c>
      <c r="Y402" s="123">
        <f t="shared" si="89"/>
        <v>85.714285714285708</v>
      </c>
    </row>
    <row r="403" spans="1:26">
      <c r="A403" s="76"/>
      <c r="B403" s="77" t="s">
        <v>61</v>
      </c>
      <c r="C403" s="149" t="s">
        <v>137</v>
      </c>
      <c r="D403" s="76">
        <v>11</v>
      </c>
      <c r="E403" s="76">
        <v>8</v>
      </c>
      <c r="F403" s="107">
        <f t="shared" si="85"/>
        <v>8</v>
      </c>
      <c r="G403" s="77" t="s">
        <v>91</v>
      </c>
      <c r="H403" s="79"/>
      <c r="I403" s="79"/>
      <c r="J403" s="79"/>
      <c r="K403" s="80">
        <f t="shared" si="77"/>
        <v>0</v>
      </c>
      <c r="L403" s="79"/>
      <c r="M403" s="79">
        <v>1</v>
      </c>
      <c r="N403" s="79">
        <v>2</v>
      </c>
      <c r="O403" s="80">
        <f t="shared" si="78"/>
        <v>37.5</v>
      </c>
      <c r="P403" s="79">
        <v>2</v>
      </c>
      <c r="Q403" s="79">
        <v>1</v>
      </c>
      <c r="R403" s="79">
        <v>1</v>
      </c>
      <c r="S403" s="80">
        <f t="shared" si="79"/>
        <v>50</v>
      </c>
      <c r="T403" s="79">
        <v>1</v>
      </c>
      <c r="U403" s="79"/>
      <c r="V403" s="79"/>
      <c r="W403" s="80">
        <f t="shared" si="70"/>
        <v>12.5</v>
      </c>
      <c r="X403" s="153">
        <f t="shared" ref="X403:X405" si="90">((H403*1)+(I403*2)+(J403*3)+(L403*4)+(M403*5)+(N403*6)+(P403*7)+(Q403*8)+(R403*9)+(T403*10)+(U403*11)+(V403*12))/F403</f>
        <v>7.25</v>
      </c>
      <c r="Y403" s="82">
        <f t="shared" ref="Y403:Y405" si="91">S403+W403</f>
        <v>62.5</v>
      </c>
    </row>
    <row r="404" spans="1:26">
      <c r="A404" s="76"/>
      <c r="B404" s="77"/>
      <c r="C404" s="149"/>
      <c r="D404" s="76"/>
      <c r="E404" s="76"/>
      <c r="F404" s="107">
        <f t="shared" si="85"/>
        <v>0</v>
      </c>
      <c r="G404" s="77"/>
      <c r="H404" s="79"/>
      <c r="I404" s="79"/>
      <c r="J404" s="79"/>
      <c r="K404" s="80" t="e">
        <f t="shared" si="77"/>
        <v>#DIV/0!</v>
      </c>
      <c r="L404" s="79"/>
      <c r="M404" s="79"/>
      <c r="N404" s="79"/>
      <c r="O404" s="80" t="e">
        <f t="shared" si="78"/>
        <v>#DIV/0!</v>
      </c>
      <c r="P404" s="79"/>
      <c r="Q404" s="79"/>
      <c r="R404" s="79"/>
      <c r="S404" s="80" t="e">
        <f t="shared" si="79"/>
        <v>#DIV/0!</v>
      </c>
      <c r="T404" s="79"/>
      <c r="U404" s="79"/>
      <c r="V404" s="79"/>
      <c r="W404" s="80" t="e">
        <f t="shared" si="70"/>
        <v>#DIV/0!</v>
      </c>
      <c r="X404" s="153" t="e">
        <f t="shared" si="90"/>
        <v>#DIV/0!</v>
      </c>
      <c r="Y404" s="82" t="e">
        <f t="shared" si="91"/>
        <v>#DIV/0!</v>
      </c>
    </row>
    <row r="405" spans="1:26">
      <c r="A405" s="76"/>
      <c r="B405" s="267" t="s">
        <v>74</v>
      </c>
      <c r="C405" s="269" t="s">
        <v>164</v>
      </c>
      <c r="D405" s="76">
        <v>10</v>
      </c>
      <c r="E405" s="76">
        <v>13</v>
      </c>
      <c r="F405" s="107">
        <f t="shared" si="85"/>
        <v>13</v>
      </c>
      <c r="G405" s="267" t="s">
        <v>173</v>
      </c>
      <c r="H405" s="79"/>
      <c r="I405" s="79"/>
      <c r="J405" s="79"/>
      <c r="K405" s="80">
        <f t="shared" si="77"/>
        <v>0</v>
      </c>
      <c r="L405" s="79"/>
      <c r="M405" s="79"/>
      <c r="N405" s="79"/>
      <c r="O405" s="80">
        <f t="shared" si="78"/>
        <v>0</v>
      </c>
      <c r="P405" s="79">
        <v>5</v>
      </c>
      <c r="Q405" s="79">
        <v>3</v>
      </c>
      <c r="R405" s="79">
        <v>1</v>
      </c>
      <c r="S405" s="80">
        <f t="shared" si="79"/>
        <v>69.230769230769226</v>
      </c>
      <c r="T405" s="79">
        <v>3</v>
      </c>
      <c r="U405" s="79">
        <v>1</v>
      </c>
      <c r="V405" s="79"/>
      <c r="W405" s="80">
        <f t="shared" ref="W405" si="92">SUM(T405:V405)*100/F405</f>
        <v>30.76923076923077</v>
      </c>
      <c r="X405" s="153">
        <f t="shared" si="90"/>
        <v>8.384615384615385</v>
      </c>
      <c r="Y405" s="82">
        <f t="shared" si="91"/>
        <v>100</v>
      </c>
    </row>
    <row r="406" spans="1:26" ht="45">
      <c r="A406" s="54"/>
      <c r="B406" s="125" t="s">
        <v>94</v>
      </c>
      <c r="C406" s="126" t="s">
        <v>88</v>
      </c>
      <c r="D406" s="58"/>
      <c r="E406" s="58"/>
      <c r="F406" s="97"/>
      <c r="G406" s="51"/>
      <c r="H406" s="61"/>
      <c r="I406" s="61"/>
      <c r="J406" s="61"/>
      <c r="K406" s="124"/>
      <c r="L406" s="61"/>
      <c r="M406" s="61"/>
      <c r="N406" s="61"/>
      <c r="O406" s="108"/>
      <c r="P406" s="61"/>
      <c r="Q406" s="61"/>
      <c r="R406" s="61"/>
      <c r="S406" s="108"/>
      <c r="T406" s="61"/>
      <c r="U406" s="61"/>
      <c r="V406" s="61"/>
      <c r="W406" s="127"/>
      <c r="X406" s="34">
        <f t="shared" ref="X406:Y409" si="93">AVERAGE(X79,X154,X207,X279,X329,X375,X394,X400)</f>
        <v>7.7055099094124841</v>
      </c>
      <c r="Y406" s="34">
        <f t="shared" si="93"/>
        <v>71.963129578627843</v>
      </c>
    </row>
    <row r="407" spans="1:26" ht="45">
      <c r="A407" s="62"/>
      <c r="B407" s="49" t="s">
        <v>94</v>
      </c>
      <c r="C407" s="92" t="s">
        <v>130</v>
      </c>
      <c r="D407" s="62"/>
      <c r="E407" s="62"/>
      <c r="F407" s="62"/>
      <c r="G407" s="63"/>
      <c r="H407" s="64"/>
      <c r="I407" s="64"/>
      <c r="J407" s="64"/>
      <c r="K407" s="64"/>
      <c r="L407" s="64"/>
      <c r="M407" s="64"/>
      <c r="N407" s="64"/>
      <c r="O407" s="64"/>
      <c r="P407" s="64"/>
      <c r="Q407" s="64"/>
      <c r="R407" s="64"/>
      <c r="S407" s="64"/>
      <c r="T407" s="64"/>
      <c r="U407" s="64"/>
      <c r="V407" s="64"/>
      <c r="W407" s="62"/>
      <c r="X407" s="45">
        <f t="shared" si="93"/>
        <v>7.2574439906118533</v>
      </c>
      <c r="Y407" s="45">
        <f t="shared" si="93"/>
        <v>63.507771249525454</v>
      </c>
      <c r="Z407" s="42"/>
    </row>
    <row r="408" spans="1:26" ht="45">
      <c r="A408" s="132"/>
      <c r="B408" s="128" t="s">
        <v>94</v>
      </c>
      <c r="C408" s="122" t="s">
        <v>100</v>
      </c>
      <c r="D408" s="132"/>
      <c r="E408" s="132"/>
      <c r="F408" s="132"/>
      <c r="G408" s="143"/>
      <c r="H408" s="132"/>
      <c r="I408" s="132"/>
      <c r="J408" s="132"/>
      <c r="K408" s="132"/>
      <c r="L408" s="132"/>
      <c r="M408" s="132"/>
      <c r="N408" s="132"/>
      <c r="O408" s="132"/>
      <c r="P408" s="132"/>
      <c r="Q408" s="132"/>
      <c r="R408" s="132"/>
      <c r="S408" s="132"/>
      <c r="T408" s="132"/>
      <c r="U408" s="132"/>
      <c r="V408" s="132"/>
      <c r="W408" s="132"/>
      <c r="X408" s="41">
        <f t="shared" si="93"/>
        <v>7.1874320533464893</v>
      </c>
      <c r="Y408" s="41">
        <f t="shared" si="93"/>
        <v>66.245368633247693</v>
      </c>
      <c r="Z408" s="42"/>
    </row>
    <row r="409" spans="1:26" ht="45">
      <c r="A409" s="147"/>
      <c r="B409" s="146" t="s">
        <v>94</v>
      </c>
      <c r="C409" s="149" t="s">
        <v>137</v>
      </c>
      <c r="D409" s="147"/>
      <c r="E409" s="147"/>
      <c r="F409" s="147"/>
      <c r="G409" s="159"/>
      <c r="H409" s="147"/>
      <c r="I409" s="147"/>
      <c r="J409" s="147"/>
      <c r="K409" s="147"/>
      <c r="L409" s="147"/>
      <c r="M409" s="147"/>
      <c r="N409" s="147"/>
      <c r="O409" s="147"/>
      <c r="P409" s="147"/>
      <c r="Q409" s="147"/>
      <c r="R409" s="147"/>
      <c r="S409" s="147"/>
      <c r="T409" s="147"/>
      <c r="U409" s="147"/>
      <c r="V409" s="147"/>
      <c r="W409" s="147"/>
      <c r="X409" s="160">
        <f t="shared" si="93"/>
        <v>6.9464234896825756</v>
      </c>
      <c r="Y409" s="160">
        <f t="shared" si="93"/>
        <v>58.522395431497486</v>
      </c>
      <c r="Z409" s="42"/>
    </row>
    <row r="410" spans="1:26" ht="45">
      <c r="A410" s="147"/>
      <c r="B410" s="146" t="s">
        <v>94</v>
      </c>
      <c r="C410" s="427" t="s">
        <v>164</v>
      </c>
      <c r="D410" s="147"/>
      <c r="E410" s="147"/>
      <c r="F410" s="147"/>
      <c r="G410" s="159"/>
      <c r="H410" s="147"/>
      <c r="I410" s="147"/>
      <c r="J410" s="147"/>
      <c r="K410" s="147"/>
      <c r="L410" s="147"/>
      <c r="M410" s="147"/>
      <c r="N410" s="147"/>
      <c r="O410" s="147"/>
      <c r="P410" s="147"/>
      <c r="Q410" s="147"/>
      <c r="R410" s="147"/>
      <c r="S410" s="147"/>
      <c r="T410" s="147"/>
      <c r="U410" s="147"/>
      <c r="V410" s="147"/>
      <c r="W410" s="147"/>
      <c r="X410" s="160">
        <f>AVERAGE(X83,X158,X211,X283,X333,X379,X398)</f>
        <v>6.1542604618310195</v>
      </c>
      <c r="Y410" s="160">
        <f>AVERAGE(Y83,Y158,Y211,Y283,Y333,Y379,Y398)</f>
        <v>51.641880438989674</v>
      </c>
      <c r="Z410" s="42"/>
    </row>
    <row r="411" spans="1:26">
      <c r="A411" s="62"/>
      <c r="B411" s="63"/>
      <c r="C411" s="62"/>
      <c r="D411" s="105"/>
      <c r="E411" s="105"/>
      <c r="F411" s="105"/>
      <c r="G411" s="63"/>
      <c r="H411" s="89"/>
      <c r="I411" s="89"/>
      <c r="J411" s="89"/>
      <c r="K411" s="89"/>
      <c r="L411" s="89"/>
      <c r="M411" s="89"/>
      <c r="N411" s="89"/>
      <c r="O411" s="89"/>
      <c r="P411" s="89"/>
      <c r="Q411" s="89"/>
      <c r="R411" s="89"/>
      <c r="S411" s="89"/>
      <c r="T411" s="89"/>
      <c r="U411" s="89"/>
      <c r="V411" s="89"/>
      <c r="W411" s="105"/>
      <c r="X411" s="90">
        <f>X410-X409</f>
        <v>-0.79216302785155612</v>
      </c>
      <c r="Y411" s="90">
        <f>Y410-Y409</f>
        <v>-6.8805149925078126</v>
      </c>
    </row>
    <row r="412" spans="1:26">
      <c r="A412" s="130"/>
      <c r="B412" s="52"/>
      <c r="C412" s="130"/>
      <c r="D412" s="130"/>
      <c r="E412" s="130"/>
      <c r="F412" s="130"/>
      <c r="G412" s="52"/>
      <c r="H412" s="131"/>
      <c r="I412" s="131"/>
      <c r="J412" s="131"/>
      <c r="K412" s="131"/>
      <c r="L412" s="131"/>
      <c r="M412" s="131"/>
      <c r="N412" s="131"/>
      <c r="O412" s="131"/>
      <c r="P412" s="131"/>
      <c r="Q412" s="131"/>
      <c r="R412" s="131"/>
      <c r="S412" s="131"/>
      <c r="T412" s="131"/>
      <c r="U412" s="131"/>
      <c r="V412" s="131"/>
      <c r="W412" s="130"/>
      <c r="X412" s="130"/>
      <c r="Y412" s="130"/>
    </row>
    <row r="413" spans="1:26">
      <c r="A413" s="130"/>
      <c r="B413" s="52"/>
      <c r="C413" s="130"/>
      <c r="D413" s="130"/>
      <c r="E413" s="130"/>
      <c r="F413" s="130"/>
      <c r="G413" s="52"/>
      <c r="H413" s="131"/>
      <c r="I413" s="131"/>
      <c r="J413" s="131"/>
      <c r="K413" s="131"/>
      <c r="L413" s="131"/>
      <c r="M413" s="131"/>
      <c r="N413" s="131"/>
      <c r="O413" s="131"/>
      <c r="P413" s="131"/>
      <c r="Q413" s="131"/>
      <c r="R413" s="131"/>
      <c r="S413" s="131"/>
      <c r="T413" s="131"/>
      <c r="U413" s="131"/>
      <c r="V413" s="131"/>
      <c r="W413" s="130"/>
      <c r="X413" s="130"/>
      <c r="Y413" s="130"/>
    </row>
    <row r="414" spans="1:26">
      <c r="A414" s="130"/>
      <c r="B414" s="52"/>
      <c r="C414" s="130"/>
      <c r="D414" s="130"/>
      <c r="E414" s="130"/>
      <c r="F414" s="130"/>
      <c r="G414" s="52"/>
      <c r="H414" s="131"/>
      <c r="I414" s="131"/>
      <c r="J414" s="131"/>
      <c r="K414" s="131"/>
      <c r="L414" s="131"/>
      <c r="M414" s="131"/>
      <c r="N414" s="131"/>
      <c r="O414" s="131"/>
      <c r="P414" s="131"/>
      <c r="Q414" s="131"/>
      <c r="R414" s="131"/>
      <c r="S414" s="131"/>
      <c r="T414" s="131"/>
      <c r="U414" s="131"/>
      <c r="V414" s="131"/>
      <c r="W414" s="130"/>
      <c r="X414" s="130"/>
      <c r="Y414" s="130"/>
    </row>
    <row r="415" spans="1:26">
      <c r="A415" s="130"/>
      <c r="B415" s="52"/>
      <c r="C415" s="130"/>
      <c r="D415" s="130"/>
      <c r="E415" s="130"/>
      <c r="F415" s="130"/>
      <c r="G415" s="52"/>
      <c r="H415" s="131"/>
      <c r="I415" s="131"/>
      <c r="J415" s="131"/>
      <c r="K415" s="131"/>
      <c r="L415" s="131"/>
      <c r="M415" s="131"/>
      <c r="N415" s="131"/>
      <c r="O415" s="131"/>
      <c r="P415" s="131"/>
      <c r="Q415" s="131"/>
      <c r="R415" s="131"/>
      <c r="S415" s="131"/>
      <c r="T415" s="131"/>
      <c r="U415" s="131"/>
      <c r="V415" s="131"/>
      <c r="W415" s="130"/>
      <c r="X415" s="130"/>
      <c r="Y415" s="130"/>
    </row>
    <row r="416" spans="1:26">
      <c r="A416" s="130"/>
      <c r="B416" s="52"/>
      <c r="C416" s="130"/>
      <c r="D416" s="130"/>
      <c r="E416" s="130"/>
      <c r="F416" s="130"/>
      <c r="G416" s="52"/>
      <c r="H416" s="131"/>
      <c r="I416" s="131"/>
      <c r="J416" s="131"/>
      <c r="K416" s="131"/>
      <c r="L416" s="131"/>
      <c r="M416" s="131"/>
      <c r="N416" s="131"/>
      <c r="O416" s="131"/>
      <c r="P416" s="131"/>
      <c r="Q416" s="131"/>
      <c r="R416" s="131"/>
      <c r="S416" s="131"/>
      <c r="T416" s="131"/>
      <c r="U416" s="131"/>
      <c r="V416" s="131"/>
      <c r="W416" s="130"/>
      <c r="X416" s="130"/>
      <c r="Y416" s="130"/>
    </row>
  </sheetData>
  <mergeCells count="27">
    <mergeCell ref="H10:J10"/>
    <mergeCell ref="L10:N10"/>
    <mergeCell ref="P10:R10"/>
    <mergeCell ref="T10:V10"/>
    <mergeCell ref="X10:X11"/>
    <mergeCell ref="A7:Y7"/>
    <mergeCell ref="A8:A11"/>
    <mergeCell ref="B8:B11"/>
    <mergeCell ref="C8:C11"/>
    <mergeCell ref="D8:D11"/>
    <mergeCell ref="E8:E11"/>
    <mergeCell ref="F8:F11"/>
    <mergeCell ref="G8:G11"/>
    <mergeCell ref="H8:W8"/>
    <mergeCell ref="X8:Y8"/>
    <mergeCell ref="Y10:Y11"/>
    <mergeCell ref="H9:K9"/>
    <mergeCell ref="L9:O9"/>
    <mergeCell ref="P9:S9"/>
    <mergeCell ref="T9:W9"/>
    <mergeCell ref="X9:Y9"/>
    <mergeCell ref="A6:Y6"/>
    <mergeCell ref="X1:Y1"/>
    <mergeCell ref="A2:Y2"/>
    <mergeCell ref="A3:Y3"/>
    <mergeCell ref="A4:Y4"/>
    <mergeCell ref="A5:Y5"/>
  </mergeCells>
  <pageMargins left="0.7" right="0.7" top="0.75" bottom="0.75" header="0.3" footer="0.3"/>
  <pageSetup paperSize="9" scale="44" orientation="portrait" verticalDpi="0" r:id="rId1"/>
  <rowBreaks count="1" manualBreakCount="1">
    <brk id="196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39"/>
  <sheetViews>
    <sheetView workbookViewId="0">
      <selection activeCell="O11" sqref="O11"/>
    </sheetView>
  </sheetViews>
  <sheetFormatPr defaultRowHeight="15"/>
  <cols>
    <col min="1" max="1" width="4.28515625" style="32" customWidth="1"/>
    <col min="2" max="2" width="17.5703125" style="163" customWidth="1"/>
    <col min="3" max="3" width="13" style="131" customWidth="1"/>
    <col min="4" max="4" width="5.5703125" style="131" customWidth="1"/>
    <col min="5" max="5" width="6.85546875" style="131" customWidth="1"/>
    <col min="6" max="6" width="5.7109375" customWidth="1"/>
    <col min="7" max="7" width="12.85546875" style="163" customWidth="1"/>
    <col min="8" max="8" width="4" style="118" customWidth="1"/>
    <col min="9" max="9" width="3.5703125" style="118" customWidth="1"/>
    <col min="10" max="10" width="4.140625" style="118" customWidth="1"/>
    <col min="11" max="11" width="9.140625" style="118"/>
    <col min="12" max="12" width="3.85546875" style="118" customWidth="1"/>
    <col min="13" max="13" width="4.28515625" style="118" customWidth="1"/>
    <col min="14" max="14" width="3.7109375" style="118" customWidth="1"/>
    <col min="15" max="15" width="9.140625" style="118"/>
    <col min="16" max="16" width="4" style="118" customWidth="1"/>
    <col min="17" max="17" width="4.140625" style="118" customWidth="1"/>
    <col min="18" max="18" width="4.5703125" style="118" customWidth="1"/>
    <col min="19" max="19" width="9.140625" style="118"/>
    <col min="20" max="20" width="4.28515625" style="118" customWidth="1"/>
    <col min="21" max="21" width="4.140625" style="118" customWidth="1"/>
    <col min="22" max="22" width="3.85546875" style="118" customWidth="1"/>
    <col min="23" max="23" width="9.140625" style="118"/>
    <col min="24" max="24" width="10.42578125" style="118" customWidth="1"/>
    <col min="25" max="25" width="8.7109375" style="118" customWidth="1"/>
  </cols>
  <sheetData>
    <row r="1" spans="1:25">
      <c r="A1" s="56"/>
      <c r="X1" s="473" t="s">
        <v>41</v>
      </c>
      <c r="Y1" s="473"/>
    </row>
    <row r="2" spans="1:25">
      <c r="A2" s="458" t="s">
        <v>119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  <c r="Q2" s="459"/>
      <c r="R2" s="459"/>
      <c r="S2" s="459"/>
      <c r="T2" s="459"/>
      <c r="U2" s="459"/>
      <c r="V2" s="459"/>
      <c r="W2" s="459"/>
      <c r="X2" s="459"/>
      <c r="Y2" s="459"/>
    </row>
    <row r="3" spans="1:25">
      <c r="A3" s="460" t="s">
        <v>120</v>
      </c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  <c r="P3" s="460"/>
      <c r="Q3" s="460"/>
      <c r="R3" s="460"/>
      <c r="S3" s="460"/>
      <c r="T3" s="460"/>
      <c r="U3" s="460"/>
      <c r="V3" s="460"/>
      <c r="W3" s="460"/>
      <c r="X3" s="460"/>
      <c r="Y3" s="460"/>
    </row>
    <row r="4" spans="1:25">
      <c r="A4" s="461" t="s">
        <v>2</v>
      </c>
      <c r="B4" s="461"/>
      <c r="C4" s="461"/>
      <c r="D4" s="461"/>
      <c r="E4" s="461"/>
      <c r="F4" s="461"/>
      <c r="G4" s="461"/>
      <c r="H4" s="461"/>
      <c r="I4" s="461"/>
      <c r="J4" s="461"/>
      <c r="K4" s="461"/>
      <c r="L4" s="461"/>
      <c r="M4" s="461"/>
      <c r="N4" s="461"/>
      <c r="O4" s="461"/>
      <c r="P4" s="461"/>
      <c r="Q4" s="461"/>
      <c r="R4" s="461"/>
      <c r="S4" s="461"/>
      <c r="T4" s="461"/>
      <c r="U4" s="461"/>
      <c r="V4" s="461"/>
      <c r="W4" s="461"/>
      <c r="X4" s="461"/>
      <c r="Y4" s="461"/>
    </row>
    <row r="5" spans="1:25" ht="30.75" customHeight="1">
      <c r="A5" s="455" t="s">
        <v>42</v>
      </c>
      <c r="B5" s="455"/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  <c r="O5" s="455"/>
      <c r="P5" s="455"/>
      <c r="Q5" s="455"/>
      <c r="R5" s="455"/>
      <c r="S5" s="455"/>
      <c r="T5" s="455"/>
      <c r="U5" s="455"/>
      <c r="V5" s="455"/>
      <c r="W5" s="455"/>
      <c r="X5" s="455"/>
      <c r="Y5" s="455"/>
    </row>
    <row r="6" spans="1:25" ht="18.75" customHeight="1">
      <c r="A6" s="462" t="s">
        <v>3</v>
      </c>
      <c r="B6" s="462"/>
      <c r="C6" s="462"/>
      <c r="D6" s="462"/>
      <c r="E6" s="462"/>
      <c r="F6" s="462"/>
      <c r="G6" s="462"/>
      <c r="H6" s="462"/>
      <c r="I6" s="462"/>
      <c r="J6" s="462"/>
      <c r="K6" s="462"/>
      <c r="L6" s="462"/>
      <c r="M6" s="462"/>
      <c r="N6" s="462"/>
      <c r="O6" s="462"/>
      <c r="P6" s="462"/>
      <c r="Q6" s="462"/>
      <c r="R6" s="462"/>
      <c r="S6" s="462"/>
      <c r="T6" s="462"/>
      <c r="U6" s="462"/>
      <c r="V6" s="462"/>
      <c r="W6" s="462"/>
      <c r="X6" s="462"/>
      <c r="Y6" s="462"/>
    </row>
    <row r="7" spans="1:25" ht="15" customHeight="1">
      <c r="A7" s="472" t="s">
        <v>4</v>
      </c>
      <c r="B7" s="474" t="s">
        <v>5</v>
      </c>
      <c r="C7" s="475" t="s">
        <v>6</v>
      </c>
      <c r="D7" s="476" t="s">
        <v>7</v>
      </c>
      <c r="E7" s="475" t="s">
        <v>8</v>
      </c>
      <c r="F7" s="468" t="s">
        <v>9</v>
      </c>
      <c r="G7" s="474" t="s">
        <v>10</v>
      </c>
      <c r="H7" s="476" t="s">
        <v>11</v>
      </c>
      <c r="I7" s="476"/>
      <c r="J7" s="476"/>
      <c r="K7" s="476"/>
      <c r="L7" s="476"/>
      <c r="M7" s="476"/>
      <c r="N7" s="476"/>
      <c r="O7" s="476"/>
      <c r="P7" s="476"/>
      <c r="Q7" s="476"/>
      <c r="R7" s="476"/>
      <c r="S7" s="476"/>
      <c r="T7" s="476"/>
      <c r="U7" s="476"/>
      <c r="V7" s="476"/>
      <c r="W7" s="476"/>
      <c r="X7" s="475" t="s">
        <v>99</v>
      </c>
      <c r="Y7" s="475"/>
    </row>
    <row r="8" spans="1:25">
      <c r="A8" s="472"/>
      <c r="B8" s="474"/>
      <c r="C8" s="475"/>
      <c r="D8" s="476"/>
      <c r="E8" s="475"/>
      <c r="F8" s="469"/>
      <c r="G8" s="474"/>
      <c r="H8" s="476" t="s">
        <v>12</v>
      </c>
      <c r="I8" s="476"/>
      <c r="J8" s="476"/>
      <c r="K8" s="476"/>
      <c r="L8" s="476" t="s">
        <v>13</v>
      </c>
      <c r="M8" s="476"/>
      <c r="N8" s="476"/>
      <c r="O8" s="476"/>
      <c r="P8" s="476" t="s">
        <v>14</v>
      </c>
      <c r="Q8" s="476"/>
      <c r="R8" s="476"/>
      <c r="S8" s="476"/>
      <c r="T8" s="476" t="s">
        <v>15</v>
      </c>
      <c r="U8" s="476"/>
      <c r="V8" s="476"/>
      <c r="W8" s="476"/>
      <c r="X8" s="476"/>
      <c r="Y8" s="476"/>
    </row>
    <row r="9" spans="1:25" ht="15" customHeight="1">
      <c r="A9" s="472"/>
      <c r="B9" s="474"/>
      <c r="C9" s="475"/>
      <c r="D9" s="476"/>
      <c r="E9" s="475"/>
      <c r="F9" s="469"/>
      <c r="G9" s="474"/>
      <c r="H9" s="475" t="s">
        <v>16</v>
      </c>
      <c r="I9" s="475"/>
      <c r="J9" s="475"/>
      <c r="K9" s="165"/>
      <c r="L9" s="475" t="s">
        <v>16</v>
      </c>
      <c r="M9" s="475"/>
      <c r="N9" s="475"/>
      <c r="O9" s="165"/>
      <c r="P9" s="475" t="s">
        <v>16</v>
      </c>
      <c r="Q9" s="475"/>
      <c r="R9" s="475"/>
      <c r="S9" s="165"/>
      <c r="T9" s="475" t="s">
        <v>16</v>
      </c>
      <c r="U9" s="475"/>
      <c r="V9" s="475"/>
      <c r="W9" s="165"/>
      <c r="X9" s="475" t="s">
        <v>31</v>
      </c>
      <c r="Y9" s="475" t="s">
        <v>17</v>
      </c>
    </row>
    <row r="10" spans="1:25">
      <c r="A10" s="472"/>
      <c r="B10" s="474"/>
      <c r="C10" s="475"/>
      <c r="D10" s="476"/>
      <c r="E10" s="475"/>
      <c r="F10" s="469"/>
      <c r="G10" s="474"/>
      <c r="H10" s="164">
        <v>1</v>
      </c>
      <c r="I10" s="164">
        <v>2</v>
      </c>
      <c r="J10" s="165">
        <v>3</v>
      </c>
      <c r="K10" s="165" t="s">
        <v>18</v>
      </c>
      <c r="L10" s="164">
        <v>4</v>
      </c>
      <c r="M10" s="164">
        <v>5</v>
      </c>
      <c r="N10" s="165">
        <v>6</v>
      </c>
      <c r="O10" s="165" t="s">
        <v>18</v>
      </c>
      <c r="P10" s="164">
        <v>7</v>
      </c>
      <c r="Q10" s="164">
        <v>8</v>
      </c>
      <c r="R10" s="165">
        <v>9</v>
      </c>
      <c r="S10" s="165" t="s">
        <v>18</v>
      </c>
      <c r="T10" s="164">
        <v>10</v>
      </c>
      <c r="U10" s="164">
        <v>11</v>
      </c>
      <c r="V10" s="165">
        <v>12</v>
      </c>
      <c r="W10" s="165" t="s">
        <v>18</v>
      </c>
      <c r="X10" s="475"/>
      <c r="Y10" s="475"/>
    </row>
    <row r="11" spans="1:25">
      <c r="A11" s="252"/>
      <c r="B11" s="429" t="s">
        <v>63</v>
      </c>
      <c r="C11" s="281" t="s">
        <v>164</v>
      </c>
      <c r="D11" s="255">
        <v>5</v>
      </c>
      <c r="E11" s="254">
        <v>20</v>
      </c>
      <c r="F11" s="10">
        <f>H11+I11+J11+L11+M11+N11+P11+Q11+R11+T11+U11+V11</f>
        <v>20</v>
      </c>
      <c r="G11" s="280" t="s">
        <v>43</v>
      </c>
      <c r="H11" s="254"/>
      <c r="I11" s="254"/>
      <c r="J11" s="255"/>
      <c r="K11" s="255">
        <f>SUM(H11,I11,J11)*100/F11</f>
        <v>0</v>
      </c>
      <c r="L11" s="254"/>
      <c r="M11" s="254">
        <v>1</v>
      </c>
      <c r="N11" s="255">
        <v>3</v>
      </c>
      <c r="O11" s="255">
        <f>SUM(L11,M11,N11)*100/F11</f>
        <v>20</v>
      </c>
      <c r="P11" s="254">
        <v>2</v>
      </c>
      <c r="Q11" s="254">
        <v>9</v>
      </c>
      <c r="R11" s="255">
        <v>1</v>
      </c>
      <c r="S11" s="255">
        <f>SUM(P11,Q11,R11)*100/F11</f>
        <v>60</v>
      </c>
      <c r="T11" s="254">
        <v>4</v>
      </c>
      <c r="U11" s="254"/>
      <c r="V11" s="255"/>
      <c r="W11" s="255">
        <f>SUM(T11,U11,V11)*100/F11</f>
        <v>20</v>
      </c>
      <c r="X11" s="153">
        <f>((H11*1)+(I11*2)+(J11*3)+(L11*4)+(M11*5)+(N11*6)+(P11*7)+(Q11*8)+(R11*9)+(T11*10)+(U11*11)+(V11*12))/F11</f>
        <v>7.9</v>
      </c>
      <c r="Y11" s="279">
        <f>S11+W11</f>
        <v>80</v>
      </c>
    </row>
    <row r="12" spans="1:25">
      <c r="A12" s="252"/>
      <c r="B12" s="280"/>
      <c r="C12" s="281"/>
      <c r="D12" s="255"/>
      <c r="E12" s="254"/>
      <c r="F12" s="10"/>
      <c r="G12" s="280"/>
      <c r="H12" s="254"/>
      <c r="I12" s="254"/>
      <c r="J12" s="255"/>
      <c r="K12" s="294" t="e">
        <f t="shared" ref="K12:K76" si="0">SUM(H12,I12,J12)*100/F12</f>
        <v>#DIV/0!</v>
      </c>
      <c r="L12" s="254"/>
      <c r="M12" s="254"/>
      <c r="N12" s="255"/>
      <c r="O12" s="294" t="e">
        <f t="shared" ref="O12:O76" si="1">SUM(L12,M12,N12)*100/F12</f>
        <v>#DIV/0!</v>
      </c>
      <c r="P12" s="254"/>
      <c r="Q12" s="254"/>
      <c r="R12" s="255"/>
      <c r="S12" s="255"/>
      <c r="T12" s="254"/>
      <c r="U12" s="254"/>
      <c r="V12" s="255"/>
      <c r="W12" s="255"/>
      <c r="X12" s="153" t="e">
        <f t="shared" ref="X12:X14" si="2">((H12*1)+(I12*2)+(J12*3)+(L12*4)+(M12*5)+(N12*6)+(P12*7)+(Q12*8)+(R12*9)+(T12*10)+(U12*11)+(V12*12))/F12</f>
        <v>#DIV/0!</v>
      </c>
      <c r="Y12" s="279">
        <f t="shared" ref="Y12:Y14" si="3">S12+W12</f>
        <v>0</v>
      </c>
    </row>
    <row r="13" spans="1:25">
      <c r="A13" s="47"/>
      <c r="B13" s="166" t="s">
        <v>152</v>
      </c>
      <c r="C13" s="145" t="s">
        <v>137</v>
      </c>
      <c r="D13" s="165">
        <v>5</v>
      </c>
      <c r="E13" s="164">
        <v>19</v>
      </c>
      <c r="F13" s="6">
        <f>H11+I11+J11+L11+M11+N11+P11+Q11+R11+T11+U11+V11</f>
        <v>20</v>
      </c>
      <c r="G13" s="166" t="s">
        <v>43</v>
      </c>
      <c r="H13" s="164"/>
      <c r="I13" s="164"/>
      <c r="J13" s="165"/>
      <c r="K13" s="294">
        <f t="shared" si="0"/>
        <v>0</v>
      </c>
      <c r="L13" s="164">
        <v>3</v>
      </c>
      <c r="M13" s="164"/>
      <c r="N13" s="165">
        <v>1</v>
      </c>
      <c r="O13" s="294">
        <f t="shared" si="1"/>
        <v>20</v>
      </c>
      <c r="P13" s="164">
        <v>2</v>
      </c>
      <c r="Q13" s="164">
        <v>3</v>
      </c>
      <c r="R13" s="165">
        <v>3</v>
      </c>
      <c r="S13" s="119">
        <f>SUM(P13:R13)*100/F13</f>
        <v>40</v>
      </c>
      <c r="T13" s="164">
        <v>4</v>
      </c>
      <c r="U13" s="164">
        <v>3</v>
      </c>
      <c r="V13" s="165"/>
      <c r="W13" s="119">
        <f t="shared" ref="W13:W77" si="4">SUM(T13:V13)*100/F13</f>
        <v>35</v>
      </c>
      <c r="X13" s="153">
        <f t="shared" si="2"/>
        <v>7.8</v>
      </c>
      <c r="Y13" s="279">
        <f t="shared" si="3"/>
        <v>75</v>
      </c>
    </row>
    <row r="14" spans="1:25">
      <c r="A14" s="252"/>
      <c r="B14" s="280" t="s">
        <v>63</v>
      </c>
      <c r="C14" s="282" t="s">
        <v>164</v>
      </c>
      <c r="D14" s="255">
        <v>6</v>
      </c>
      <c r="E14" s="254">
        <v>19</v>
      </c>
      <c r="F14" s="6">
        <f t="shared" ref="F14:F34" si="5">H14+I14+J14+L14+M14+N14+P14+Q14+R14+T14+U14+V14</f>
        <v>19</v>
      </c>
      <c r="G14" s="280" t="s">
        <v>43</v>
      </c>
      <c r="H14" s="254"/>
      <c r="I14" s="254"/>
      <c r="J14" s="255">
        <v>3</v>
      </c>
      <c r="K14" s="119">
        <f t="shared" si="0"/>
        <v>15.789473684210526</v>
      </c>
      <c r="L14" s="254">
        <v>2</v>
      </c>
      <c r="M14" s="254">
        <v>2</v>
      </c>
      <c r="N14" s="255">
        <v>1</v>
      </c>
      <c r="O14" s="119">
        <f t="shared" si="1"/>
        <v>26.315789473684209</v>
      </c>
      <c r="P14" s="254">
        <v>3</v>
      </c>
      <c r="Q14" s="254">
        <v>4</v>
      </c>
      <c r="R14" s="255">
        <v>1</v>
      </c>
      <c r="S14" s="119">
        <f t="shared" ref="S14:S78" si="6">SUM(P14:R14)*100/F14</f>
        <v>42.10526315789474</v>
      </c>
      <c r="T14" s="254">
        <v>1</v>
      </c>
      <c r="U14" s="254">
        <v>2</v>
      </c>
      <c r="V14" s="255"/>
      <c r="W14" s="119">
        <f t="shared" si="4"/>
        <v>15.789473684210526</v>
      </c>
      <c r="X14" s="153">
        <f t="shared" si="2"/>
        <v>6.6842105263157894</v>
      </c>
      <c r="Y14" s="279">
        <f t="shared" si="3"/>
        <v>57.894736842105267</v>
      </c>
    </row>
    <row r="15" spans="1:25">
      <c r="A15" s="47"/>
      <c r="B15" s="253"/>
      <c r="C15" s="57"/>
      <c r="D15" s="165"/>
      <c r="E15" s="164"/>
      <c r="F15" s="6">
        <f t="shared" si="5"/>
        <v>0</v>
      </c>
      <c r="G15" s="166"/>
      <c r="H15" s="164"/>
      <c r="I15" s="164"/>
      <c r="J15" s="165"/>
      <c r="K15" s="119" t="e">
        <f t="shared" si="0"/>
        <v>#DIV/0!</v>
      </c>
      <c r="L15" s="164"/>
      <c r="M15" s="164"/>
      <c r="N15" s="165"/>
      <c r="O15" s="119" t="e">
        <f t="shared" si="1"/>
        <v>#DIV/0!</v>
      </c>
      <c r="P15" s="164"/>
      <c r="Q15" s="164"/>
      <c r="R15" s="165"/>
      <c r="S15" s="119" t="e">
        <f t="shared" si="6"/>
        <v>#DIV/0!</v>
      </c>
      <c r="T15" s="164"/>
      <c r="U15" s="164"/>
      <c r="V15" s="165"/>
      <c r="W15" s="119" t="e">
        <f t="shared" si="4"/>
        <v>#DIV/0!</v>
      </c>
      <c r="X15" s="121"/>
      <c r="Y15" s="60"/>
    </row>
    <row r="16" spans="1:25">
      <c r="A16" s="5">
        <v>1</v>
      </c>
      <c r="B16" s="51" t="s">
        <v>109</v>
      </c>
      <c r="C16" s="58" t="s">
        <v>100</v>
      </c>
      <c r="D16" s="165">
        <v>5</v>
      </c>
      <c r="E16" s="165">
        <v>13</v>
      </c>
      <c r="F16" s="6">
        <f t="shared" si="5"/>
        <v>13</v>
      </c>
      <c r="G16" s="51" t="s">
        <v>43</v>
      </c>
      <c r="H16" s="165"/>
      <c r="I16" s="61"/>
      <c r="J16" s="61"/>
      <c r="K16" s="119">
        <f t="shared" si="0"/>
        <v>0</v>
      </c>
      <c r="L16" s="61"/>
      <c r="M16" s="61">
        <v>2</v>
      </c>
      <c r="N16" s="61"/>
      <c r="O16" s="119">
        <f t="shared" si="1"/>
        <v>15.384615384615385</v>
      </c>
      <c r="P16" s="61"/>
      <c r="Q16" s="61">
        <v>3</v>
      </c>
      <c r="R16" s="61">
        <v>4</v>
      </c>
      <c r="S16" s="119">
        <f t="shared" si="6"/>
        <v>53.846153846153847</v>
      </c>
      <c r="T16" s="61">
        <v>3</v>
      </c>
      <c r="U16" s="61">
        <v>1</v>
      </c>
      <c r="V16" s="61"/>
      <c r="W16" s="119">
        <f t="shared" si="4"/>
        <v>30.76923076923077</v>
      </c>
      <c r="X16" s="121">
        <f>((H16*1)+(I16*2)+(J16*3)+(L16*4)+(M16*5)+(N16*6)+(P16*7)+(Q16*8)+(R16*9)+(T16*10)+(U16*11)+(V16*12))/F16</f>
        <v>8.5384615384615383</v>
      </c>
      <c r="Y16" s="60">
        <f>S16+W16</f>
        <v>84.615384615384613</v>
      </c>
    </row>
    <row r="17" spans="1:25">
      <c r="A17" s="5"/>
      <c r="B17" s="51" t="s">
        <v>152</v>
      </c>
      <c r="C17" s="76" t="s">
        <v>137</v>
      </c>
      <c r="D17" s="165">
        <v>6</v>
      </c>
      <c r="E17" s="165">
        <v>14</v>
      </c>
      <c r="F17" s="6">
        <f t="shared" si="5"/>
        <v>14</v>
      </c>
      <c r="G17" s="51" t="s">
        <v>43</v>
      </c>
      <c r="H17" s="165"/>
      <c r="I17" s="61"/>
      <c r="J17" s="61"/>
      <c r="K17" s="119">
        <f t="shared" si="0"/>
        <v>0</v>
      </c>
      <c r="L17" s="61">
        <v>1</v>
      </c>
      <c r="M17" s="61">
        <v>1</v>
      </c>
      <c r="N17" s="61"/>
      <c r="O17" s="119">
        <f t="shared" si="1"/>
        <v>14.285714285714286</v>
      </c>
      <c r="P17" s="61">
        <v>3</v>
      </c>
      <c r="Q17" s="61">
        <v>1</v>
      </c>
      <c r="R17" s="61">
        <v>3</v>
      </c>
      <c r="S17" s="119">
        <f t="shared" si="6"/>
        <v>50</v>
      </c>
      <c r="T17" s="61">
        <v>3</v>
      </c>
      <c r="U17" s="61">
        <v>2</v>
      </c>
      <c r="V17" s="61"/>
      <c r="W17" s="119">
        <f t="shared" si="4"/>
        <v>35.714285714285715</v>
      </c>
      <c r="X17" s="153">
        <f t="shared" ref="X17:X43" si="7">((H17*1)+(I17*2)+(J17*3)+(L17*4)+(M17*5)+(N17*6)+(P17*7)+(Q17*8)+(R17*9)+(T17*10)+(U17*11)+(V17*12))/F17</f>
        <v>8.3571428571428577</v>
      </c>
      <c r="Y17" s="82">
        <f t="shared" ref="Y17:Y43" si="8">S17+W17</f>
        <v>85.714285714285722</v>
      </c>
    </row>
    <row r="18" spans="1:25">
      <c r="A18" s="5"/>
      <c r="B18" s="283" t="s">
        <v>63</v>
      </c>
      <c r="C18" s="284" t="s">
        <v>164</v>
      </c>
      <c r="D18" s="255">
        <v>7</v>
      </c>
      <c r="E18" s="255">
        <v>13</v>
      </c>
      <c r="F18" s="6">
        <f t="shared" si="5"/>
        <v>13</v>
      </c>
      <c r="G18" s="283" t="s">
        <v>43</v>
      </c>
      <c r="H18" s="255"/>
      <c r="I18" s="61"/>
      <c r="J18" s="61">
        <v>2</v>
      </c>
      <c r="K18" s="119">
        <f t="shared" si="0"/>
        <v>15.384615384615385</v>
      </c>
      <c r="L18" s="61"/>
      <c r="M18" s="61">
        <v>2</v>
      </c>
      <c r="N18" s="61">
        <v>1</v>
      </c>
      <c r="O18" s="119">
        <f t="shared" si="1"/>
        <v>23.076923076923077</v>
      </c>
      <c r="P18" s="61"/>
      <c r="Q18" s="61">
        <v>1</v>
      </c>
      <c r="R18" s="61">
        <v>2</v>
      </c>
      <c r="S18" s="119">
        <f t="shared" si="6"/>
        <v>23.076923076923077</v>
      </c>
      <c r="T18" s="61">
        <v>3</v>
      </c>
      <c r="U18" s="61">
        <v>2</v>
      </c>
      <c r="V18" s="61"/>
      <c r="W18" s="119">
        <f t="shared" si="4"/>
        <v>38.46153846153846</v>
      </c>
      <c r="X18" s="153">
        <f t="shared" si="7"/>
        <v>7.6923076923076925</v>
      </c>
      <c r="Y18" s="82">
        <f t="shared" si="8"/>
        <v>61.538461538461533</v>
      </c>
    </row>
    <row r="19" spans="1:25">
      <c r="A19" s="5"/>
      <c r="B19" s="51"/>
      <c r="C19" s="58"/>
      <c r="D19" s="165"/>
      <c r="E19" s="165"/>
      <c r="F19" s="6">
        <f t="shared" si="5"/>
        <v>0</v>
      </c>
      <c r="G19" s="51"/>
      <c r="H19" s="165"/>
      <c r="I19" s="61"/>
      <c r="J19" s="61"/>
      <c r="K19" s="119" t="e">
        <f t="shared" si="0"/>
        <v>#DIV/0!</v>
      </c>
      <c r="L19" s="61"/>
      <c r="M19" s="61"/>
      <c r="N19" s="61"/>
      <c r="O19" s="119" t="e">
        <f t="shared" si="1"/>
        <v>#DIV/0!</v>
      </c>
      <c r="P19" s="61"/>
      <c r="Q19" s="61"/>
      <c r="R19" s="61"/>
      <c r="S19" s="119" t="e">
        <f t="shared" si="6"/>
        <v>#DIV/0!</v>
      </c>
      <c r="T19" s="61"/>
      <c r="U19" s="61"/>
      <c r="V19" s="61"/>
      <c r="W19" s="119" t="e">
        <f t="shared" si="4"/>
        <v>#DIV/0!</v>
      </c>
      <c r="X19" s="109">
        <f>X18-X17</f>
        <v>-0.66483516483516514</v>
      </c>
      <c r="Y19" s="109">
        <f>Y18-Y17</f>
        <v>-24.175824175824189</v>
      </c>
    </row>
    <row r="20" spans="1:25">
      <c r="A20" s="5">
        <v>2</v>
      </c>
      <c r="B20" s="51" t="s">
        <v>56</v>
      </c>
      <c r="C20" s="58" t="s">
        <v>19</v>
      </c>
      <c r="D20" s="165">
        <v>5</v>
      </c>
      <c r="E20" s="165">
        <v>21</v>
      </c>
      <c r="F20" s="6">
        <f t="shared" si="5"/>
        <v>21</v>
      </c>
      <c r="G20" s="51" t="s">
        <v>43</v>
      </c>
      <c r="H20" s="165"/>
      <c r="I20" s="61"/>
      <c r="J20" s="61">
        <v>1</v>
      </c>
      <c r="K20" s="119">
        <f t="shared" si="0"/>
        <v>4.7619047619047619</v>
      </c>
      <c r="L20" s="61">
        <v>1</v>
      </c>
      <c r="M20" s="61">
        <v>2</v>
      </c>
      <c r="N20" s="61">
        <v>4</v>
      </c>
      <c r="O20" s="119">
        <f t="shared" si="1"/>
        <v>33.333333333333336</v>
      </c>
      <c r="P20" s="61">
        <v>3</v>
      </c>
      <c r="Q20" s="61">
        <v>3</v>
      </c>
      <c r="R20" s="61">
        <v>3</v>
      </c>
      <c r="S20" s="119">
        <f t="shared" si="6"/>
        <v>42.857142857142854</v>
      </c>
      <c r="T20" s="61">
        <v>3</v>
      </c>
      <c r="U20" s="61">
        <v>1</v>
      </c>
      <c r="V20" s="61"/>
      <c r="W20" s="119">
        <f t="shared" si="4"/>
        <v>19.047619047619047</v>
      </c>
      <c r="X20" s="121">
        <f t="shared" si="7"/>
        <v>7.333333333333333</v>
      </c>
      <c r="Y20" s="60">
        <f t="shared" si="8"/>
        <v>61.904761904761898</v>
      </c>
    </row>
    <row r="21" spans="1:25">
      <c r="A21" s="5"/>
      <c r="B21" s="51" t="s">
        <v>56</v>
      </c>
      <c r="C21" s="58" t="s">
        <v>100</v>
      </c>
      <c r="D21" s="165">
        <v>6</v>
      </c>
      <c r="E21" s="165">
        <v>23</v>
      </c>
      <c r="F21" s="6">
        <f t="shared" si="5"/>
        <v>23</v>
      </c>
      <c r="G21" s="51" t="s">
        <v>43</v>
      </c>
      <c r="H21" s="165"/>
      <c r="I21" s="61"/>
      <c r="J21" s="61"/>
      <c r="K21" s="119">
        <f t="shared" si="0"/>
        <v>0</v>
      </c>
      <c r="L21" s="61">
        <v>1</v>
      </c>
      <c r="M21" s="61">
        <v>1</v>
      </c>
      <c r="N21" s="61">
        <v>8</v>
      </c>
      <c r="O21" s="119">
        <f t="shared" si="1"/>
        <v>43.478260869565219</v>
      </c>
      <c r="P21" s="61">
        <v>3</v>
      </c>
      <c r="Q21" s="61">
        <v>1</v>
      </c>
      <c r="R21" s="61">
        <v>3</v>
      </c>
      <c r="S21" s="119">
        <f t="shared" si="6"/>
        <v>30.434782608695652</v>
      </c>
      <c r="T21" s="61">
        <v>6</v>
      </c>
      <c r="U21" s="61"/>
      <c r="V21" s="61"/>
      <c r="W21" s="119">
        <f t="shared" si="4"/>
        <v>26.086956521739129</v>
      </c>
      <c r="X21" s="121">
        <f t="shared" si="7"/>
        <v>7.5217391304347823</v>
      </c>
      <c r="Y21" s="60">
        <f t="shared" si="8"/>
        <v>56.521739130434781</v>
      </c>
    </row>
    <row r="22" spans="1:25">
      <c r="A22" s="5"/>
      <c r="B22" s="51" t="s">
        <v>152</v>
      </c>
      <c r="C22" s="76" t="s">
        <v>137</v>
      </c>
      <c r="D22" s="165">
        <v>7</v>
      </c>
      <c r="E22" s="165">
        <v>23</v>
      </c>
      <c r="F22" s="6">
        <f t="shared" si="5"/>
        <v>23</v>
      </c>
      <c r="G22" s="51" t="s">
        <v>43</v>
      </c>
      <c r="H22" s="165"/>
      <c r="I22" s="61"/>
      <c r="J22" s="61"/>
      <c r="K22" s="119">
        <f t="shared" si="0"/>
        <v>0</v>
      </c>
      <c r="L22" s="61"/>
      <c r="M22" s="61">
        <v>3</v>
      </c>
      <c r="N22" s="61">
        <v>3</v>
      </c>
      <c r="O22" s="119">
        <f t="shared" si="1"/>
        <v>26.086956521739129</v>
      </c>
      <c r="P22" s="61">
        <v>2</v>
      </c>
      <c r="Q22" s="61">
        <v>7</v>
      </c>
      <c r="R22" s="61">
        <v>1</v>
      </c>
      <c r="S22" s="119">
        <f t="shared" si="6"/>
        <v>43.478260869565219</v>
      </c>
      <c r="T22" s="61">
        <v>2</v>
      </c>
      <c r="U22" s="61">
        <v>5</v>
      </c>
      <c r="V22" s="61"/>
      <c r="W22" s="119">
        <f t="shared" si="4"/>
        <v>30.434782608695652</v>
      </c>
      <c r="X22" s="153">
        <f t="shared" si="7"/>
        <v>8.1304347826086953</v>
      </c>
      <c r="Y22" s="82">
        <f t="shared" si="8"/>
        <v>73.913043478260875</v>
      </c>
    </row>
    <row r="23" spans="1:25">
      <c r="A23" s="5"/>
      <c r="B23" s="283" t="s">
        <v>63</v>
      </c>
      <c r="C23" s="284" t="s">
        <v>164</v>
      </c>
      <c r="D23" s="255">
        <v>8</v>
      </c>
      <c r="E23" s="255">
        <v>23</v>
      </c>
      <c r="F23" s="6">
        <f t="shared" si="5"/>
        <v>23</v>
      </c>
      <c r="G23" s="283" t="s">
        <v>43</v>
      </c>
      <c r="H23" s="255"/>
      <c r="I23" s="61"/>
      <c r="J23" s="61">
        <v>2</v>
      </c>
      <c r="K23" s="119">
        <f t="shared" si="0"/>
        <v>8.695652173913043</v>
      </c>
      <c r="L23" s="61">
        <v>2</v>
      </c>
      <c r="M23" s="61">
        <v>3</v>
      </c>
      <c r="N23" s="61">
        <v>3</v>
      </c>
      <c r="O23" s="119">
        <f t="shared" si="1"/>
        <v>34.782608695652172</v>
      </c>
      <c r="P23" s="61">
        <v>2</v>
      </c>
      <c r="Q23" s="61">
        <v>5</v>
      </c>
      <c r="R23" s="61">
        <v>2</v>
      </c>
      <c r="S23" s="119">
        <f t="shared" si="6"/>
        <v>39.130434782608695</v>
      </c>
      <c r="T23" s="61">
        <v>4</v>
      </c>
      <c r="U23" s="61"/>
      <c r="V23" s="61"/>
      <c r="W23" s="119">
        <f t="shared" si="4"/>
        <v>17.391304347826086</v>
      </c>
      <c r="X23" s="153">
        <f t="shared" si="7"/>
        <v>6.9130434782608692</v>
      </c>
      <c r="Y23" s="82">
        <f t="shared" si="8"/>
        <v>56.521739130434781</v>
      </c>
    </row>
    <row r="24" spans="1:25">
      <c r="A24" s="5"/>
      <c r="B24" s="51"/>
      <c r="C24" s="58"/>
      <c r="D24" s="165"/>
      <c r="E24" s="165"/>
      <c r="F24" s="6">
        <f t="shared" si="5"/>
        <v>0</v>
      </c>
      <c r="G24" s="51"/>
      <c r="H24" s="165"/>
      <c r="I24" s="61"/>
      <c r="J24" s="61"/>
      <c r="K24" s="119" t="e">
        <f t="shared" si="0"/>
        <v>#DIV/0!</v>
      </c>
      <c r="L24" s="61"/>
      <c r="M24" s="61"/>
      <c r="N24" s="61"/>
      <c r="O24" s="119" t="e">
        <f t="shared" si="1"/>
        <v>#DIV/0!</v>
      </c>
      <c r="P24" s="61"/>
      <c r="Q24" s="61"/>
      <c r="R24" s="61"/>
      <c r="S24" s="119" t="e">
        <f t="shared" si="6"/>
        <v>#DIV/0!</v>
      </c>
      <c r="T24" s="61"/>
      <c r="U24" s="61"/>
      <c r="V24" s="61"/>
      <c r="W24" s="119" t="e">
        <f t="shared" si="4"/>
        <v>#DIV/0!</v>
      </c>
      <c r="X24" s="109">
        <f>X23-X22</f>
        <v>-1.2173913043478262</v>
      </c>
      <c r="Y24" s="109">
        <f>Y23-Y22</f>
        <v>-17.391304347826093</v>
      </c>
    </row>
    <row r="25" spans="1:25">
      <c r="A25" s="239">
        <v>3</v>
      </c>
      <c r="B25" s="51" t="s">
        <v>74</v>
      </c>
      <c r="C25" s="58" t="s">
        <v>88</v>
      </c>
      <c r="D25" s="165">
        <v>5</v>
      </c>
      <c r="E25" s="165">
        <v>21</v>
      </c>
      <c r="F25" s="6">
        <f t="shared" si="5"/>
        <v>21</v>
      </c>
      <c r="G25" s="51" t="s">
        <v>43</v>
      </c>
      <c r="H25" s="165"/>
      <c r="I25" s="61">
        <v>1</v>
      </c>
      <c r="J25" s="61">
        <v>1</v>
      </c>
      <c r="K25" s="119">
        <f t="shared" si="0"/>
        <v>9.5238095238095237</v>
      </c>
      <c r="L25" s="61"/>
      <c r="M25" s="61"/>
      <c r="N25" s="61"/>
      <c r="O25" s="119">
        <f t="shared" si="1"/>
        <v>0</v>
      </c>
      <c r="P25" s="61">
        <v>2</v>
      </c>
      <c r="Q25" s="61">
        <v>7</v>
      </c>
      <c r="R25" s="61">
        <v>3</v>
      </c>
      <c r="S25" s="119">
        <f t="shared" si="6"/>
        <v>57.142857142857146</v>
      </c>
      <c r="T25" s="61">
        <v>5</v>
      </c>
      <c r="U25" s="61">
        <v>2</v>
      </c>
      <c r="V25" s="61"/>
      <c r="W25" s="119">
        <f t="shared" si="4"/>
        <v>33.333333333333336</v>
      </c>
      <c r="X25" s="121">
        <f t="shared" si="7"/>
        <v>8.2857142857142865</v>
      </c>
      <c r="Y25" s="60">
        <f t="shared" si="8"/>
        <v>90.476190476190482</v>
      </c>
    </row>
    <row r="26" spans="1:25">
      <c r="A26" s="5"/>
      <c r="B26" s="51" t="s">
        <v>56</v>
      </c>
      <c r="C26" s="58" t="s">
        <v>19</v>
      </c>
      <c r="D26" s="165">
        <v>6</v>
      </c>
      <c r="E26" s="165">
        <v>21</v>
      </c>
      <c r="F26" s="6">
        <f t="shared" si="5"/>
        <v>21</v>
      </c>
      <c r="G26" s="51" t="s">
        <v>43</v>
      </c>
      <c r="H26" s="165"/>
      <c r="I26" s="61"/>
      <c r="J26" s="61">
        <v>1</v>
      </c>
      <c r="K26" s="119">
        <f t="shared" si="0"/>
        <v>4.7619047619047619</v>
      </c>
      <c r="L26" s="61">
        <v>1</v>
      </c>
      <c r="M26" s="61">
        <v>2</v>
      </c>
      <c r="N26" s="61">
        <v>4</v>
      </c>
      <c r="O26" s="119">
        <f t="shared" si="1"/>
        <v>33.333333333333336</v>
      </c>
      <c r="P26" s="61">
        <v>5</v>
      </c>
      <c r="Q26" s="61">
        <v>2</v>
      </c>
      <c r="R26" s="61">
        <v>3</v>
      </c>
      <c r="S26" s="119">
        <f t="shared" si="6"/>
        <v>47.61904761904762</v>
      </c>
      <c r="T26" s="61">
        <v>3</v>
      </c>
      <c r="U26" s="61"/>
      <c r="V26" s="61"/>
      <c r="W26" s="119">
        <f t="shared" si="4"/>
        <v>14.285714285714286</v>
      </c>
      <c r="X26" s="121">
        <f t="shared" si="7"/>
        <v>7.0952380952380949</v>
      </c>
      <c r="Y26" s="60">
        <f t="shared" si="8"/>
        <v>61.904761904761905</v>
      </c>
    </row>
    <row r="27" spans="1:25">
      <c r="A27" s="5"/>
      <c r="B27" s="51" t="s">
        <v>56</v>
      </c>
      <c r="C27" s="58" t="s">
        <v>100</v>
      </c>
      <c r="D27" s="165">
        <v>7</v>
      </c>
      <c r="E27" s="165">
        <v>20</v>
      </c>
      <c r="F27" s="6">
        <f t="shared" si="5"/>
        <v>20</v>
      </c>
      <c r="G27" s="51" t="s">
        <v>43</v>
      </c>
      <c r="H27" s="165"/>
      <c r="I27" s="61"/>
      <c r="J27" s="61"/>
      <c r="K27" s="119">
        <f t="shared" si="0"/>
        <v>0</v>
      </c>
      <c r="L27" s="61">
        <v>3</v>
      </c>
      <c r="M27" s="61"/>
      <c r="N27" s="61">
        <v>8</v>
      </c>
      <c r="O27" s="119">
        <f t="shared" si="1"/>
        <v>55</v>
      </c>
      <c r="P27" s="61">
        <v>1</v>
      </c>
      <c r="Q27" s="61">
        <v>2</v>
      </c>
      <c r="R27" s="61">
        <v>2</v>
      </c>
      <c r="S27" s="119">
        <f t="shared" si="6"/>
        <v>25</v>
      </c>
      <c r="T27" s="61">
        <v>4</v>
      </c>
      <c r="U27" s="61"/>
      <c r="V27" s="61"/>
      <c r="W27" s="119">
        <f t="shared" si="4"/>
        <v>20</v>
      </c>
      <c r="X27" s="121">
        <f t="shared" si="7"/>
        <v>7.05</v>
      </c>
      <c r="Y27" s="60">
        <f t="shared" si="8"/>
        <v>45</v>
      </c>
    </row>
    <row r="28" spans="1:25">
      <c r="A28" s="5"/>
      <c r="B28" s="51" t="s">
        <v>152</v>
      </c>
      <c r="C28" s="76" t="s">
        <v>137</v>
      </c>
      <c r="D28" s="165">
        <v>8</v>
      </c>
      <c r="E28" s="165">
        <v>20</v>
      </c>
      <c r="F28" s="6">
        <f t="shared" si="5"/>
        <v>20</v>
      </c>
      <c r="G28" s="51" t="s">
        <v>43</v>
      </c>
      <c r="H28" s="165"/>
      <c r="I28" s="61"/>
      <c r="J28" s="61">
        <v>1</v>
      </c>
      <c r="K28" s="119">
        <f t="shared" si="0"/>
        <v>5</v>
      </c>
      <c r="L28" s="61"/>
      <c r="M28" s="61">
        <v>2</v>
      </c>
      <c r="N28" s="61">
        <v>2</v>
      </c>
      <c r="O28" s="119">
        <f t="shared" si="1"/>
        <v>20</v>
      </c>
      <c r="P28" s="61">
        <v>5</v>
      </c>
      <c r="Q28" s="61">
        <v>4</v>
      </c>
      <c r="R28" s="61">
        <v>4</v>
      </c>
      <c r="S28" s="119">
        <f t="shared" si="6"/>
        <v>65</v>
      </c>
      <c r="T28" s="61">
        <v>1</v>
      </c>
      <c r="U28" s="61">
        <v>1</v>
      </c>
      <c r="V28" s="61"/>
      <c r="W28" s="119">
        <f t="shared" si="4"/>
        <v>10</v>
      </c>
      <c r="X28" s="153">
        <f t="shared" si="7"/>
        <v>7.45</v>
      </c>
      <c r="Y28" s="82">
        <f t="shared" si="8"/>
        <v>75</v>
      </c>
    </row>
    <row r="29" spans="1:25">
      <c r="A29" s="5"/>
      <c r="B29" s="51"/>
      <c r="C29" s="58"/>
      <c r="D29" s="165"/>
      <c r="E29" s="165"/>
      <c r="F29" s="6">
        <f t="shared" si="5"/>
        <v>0</v>
      </c>
      <c r="G29" s="51"/>
      <c r="H29" s="165"/>
      <c r="I29" s="61"/>
      <c r="J29" s="61"/>
      <c r="K29" s="119" t="e">
        <f t="shared" si="0"/>
        <v>#DIV/0!</v>
      </c>
      <c r="L29" s="61"/>
      <c r="M29" s="61"/>
      <c r="N29" s="61"/>
      <c r="O29" s="119" t="e">
        <f t="shared" si="1"/>
        <v>#DIV/0!</v>
      </c>
      <c r="P29" s="61"/>
      <c r="Q29" s="61"/>
      <c r="R29" s="61"/>
      <c r="S29" s="119" t="e">
        <f t="shared" si="6"/>
        <v>#DIV/0!</v>
      </c>
      <c r="T29" s="61"/>
      <c r="U29" s="61"/>
      <c r="V29" s="61"/>
      <c r="W29" s="119" t="e">
        <f t="shared" si="4"/>
        <v>#DIV/0!</v>
      </c>
      <c r="X29" s="109">
        <f>X28-X27</f>
        <v>0.40000000000000036</v>
      </c>
      <c r="Y29" s="109">
        <f>Y28-Y27</f>
        <v>30</v>
      </c>
    </row>
    <row r="30" spans="1:25">
      <c r="A30" s="5">
        <v>4</v>
      </c>
      <c r="B30" s="51" t="s">
        <v>74</v>
      </c>
      <c r="C30" s="58" t="s">
        <v>88</v>
      </c>
      <c r="D30" s="162">
        <v>6</v>
      </c>
      <c r="E30" s="162">
        <v>21</v>
      </c>
      <c r="F30" s="6">
        <f t="shared" si="5"/>
        <v>21</v>
      </c>
      <c r="G30" s="167" t="s">
        <v>43</v>
      </c>
      <c r="H30" s="162"/>
      <c r="I30" s="44"/>
      <c r="J30" s="44">
        <v>1</v>
      </c>
      <c r="K30" s="119">
        <f t="shared" si="0"/>
        <v>4.7619047619047619</v>
      </c>
      <c r="L30" s="44"/>
      <c r="M30" s="44"/>
      <c r="N30" s="44">
        <v>2</v>
      </c>
      <c r="O30" s="119">
        <f t="shared" si="1"/>
        <v>9.5238095238095237</v>
      </c>
      <c r="P30" s="44">
        <v>5</v>
      </c>
      <c r="Q30" s="44">
        <v>3</v>
      </c>
      <c r="R30" s="44">
        <v>5</v>
      </c>
      <c r="S30" s="119">
        <f t="shared" si="6"/>
        <v>61.904761904761905</v>
      </c>
      <c r="T30" s="44">
        <v>3</v>
      </c>
      <c r="U30" s="44">
        <v>2</v>
      </c>
      <c r="V30" s="44"/>
      <c r="W30" s="119">
        <f t="shared" si="4"/>
        <v>23.80952380952381</v>
      </c>
      <c r="X30" s="121">
        <f t="shared" si="7"/>
        <v>8.1428571428571423</v>
      </c>
      <c r="Y30" s="60">
        <f t="shared" si="8"/>
        <v>85.714285714285722</v>
      </c>
    </row>
    <row r="31" spans="1:25">
      <c r="A31" s="5"/>
      <c r="B31" s="51" t="s">
        <v>56</v>
      </c>
      <c r="C31" s="58" t="s">
        <v>19</v>
      </c>
      <c r="D31" s="165">
        <v>7</v>
      </c>
      <c r="E31" s="165">
        <v>21</v>
      </c>
      <c r="F31" s="6">
        <f t="shared" si="5"/>
        <v>21</v>
      </c>
      <c r="G31" s="51" t="s">
        <v>43</v>
      </c>
      <c r="H31" s="165"/>
      <c r="I31" s="61"/>
      <c r="J31" s="61"/>
      <c r="K31" s="119">
        <f t="shared" si="0"/>
        <v>0</v>
      </c>
      <c r="L31" s="61">
        <v>1</v>
      </c>
      <c r="M31" s="61">
        <v>1</v>
      </c>
      <c r="N31" s="61">
        <v>6</v>
      </c>
      <c r="O31" s="119">
        <f t="shared" si="1"/>
        <v>38.095238095238095</v>
      </c>
      <c r="P31" s="61">
        <v>2</v>
      </c>
      <c r="Q31" s="61">
        <v>4</v>
      </c>
      <c r="R31" s="61">
        <v>1</v>
      </c>
      <c r="S31" s="119">
        <f t="shared" si="6"/>
        <v>33.333333333333336</v>
      </c>
      <c r="T31" s="61">
        <v>6</v>
      </c>
      <c r="U31" s="61"/>
      <c r="V31" s="61"/>
      <c r="W31" s="119">
        <f t="shared" si="4"/>
        <v>28.571428571428573</v>
      </c>
      <c r="X31" s="121">
        <f t="shared" si="7"/>
        <v>7.6190476190476186</v>
      </c>
      <c r="Y31" s="60">
        <f t="shared" si="8"/>
        <v>61.904761904761912</v>
      </c>
    </row>
    <row r="32" spans="1:25">
      <c r="A32" s="5"/>
      <c r="B32" s="51" t="s">
        <v>56</v>
      </c>
      <c r="C32" s="58" t="s">
        <v>100</v>
      </c>
      <c r="D32" s="165">
        <v>8</v>
      </c>
      <c r="E32" s="165">
        <v>20</v>
      </c>
      <c r="F32" s="6">
        <f t="shared" si="5"/>
        <v>20</v>
      </c>
      <c r="G32" s="51" t="s">
        <v>43</v>
      </c>
      <c r="H32" s="165"/>
      <c r="I32" s="61"/>
      <c r="J32" s="61"/>
      <c r="K32" s="119">
        <f t="shared" si="0"/>
        <v>0</v>
      </c>
      <c r="L32" s="61">
        <v>1</v>
      </c>
      <c r="M32" s="61">
        <v>3</v>
      </c>
      <c r="N32" s="61">
        <v>4</v>
      </c>
      <c r="O32" s="119">
        <f t="shared" si="1"/>
        <v>40</v>
      </c>
      <c r="P32" s="61">
        <v>5</v>
      </c>
      <c r="Q32" s="61"/>
      <c r="R32" s="61">
        <v>1</v>
      </c>
      <c r="S32" s="119">
        <f t="shared" si="6"/>
        <v>30</v>
      </c>
      <c r="T32" s="61">
        <v>6</v>
      </c>
      <c r="U32" s="61"/>
      <c r="V32" s="61"/>
      <c r="W32" s="119">
        <f t="shared" si="4"/>
        <v>30</v>
      </c>
      <c r="X32" s="121">
        <f t="shared" si="7"/>
        <v>7.35</v>
      </c>
      <c r="Y32" s="60">
        <f t="shared" si="8"/>
        <v>60</v>
      </c>
    </row>
    <row r="33" spans="1:25">
      <c r="A33" s="5"/>
      <c r="B33" s="51" t="s">
        <v>62</v>
      </c>
      <c r="C33" s="76" t="s">
        <v>137</v>
      </c>
      <c r="D33" s="165">
        <v>9</v>
      </c>
      <c r="E33" s="165">
        <v>20</v>
      </c>
      <c r="F33" s="6">
        <f t="shared" si="5"/>
        <v>20</v>
      </c>
      <c r="G33" s="51" t="s">
        <v>43</v>
      </c>
      <c r="H33" s="165"/>
      <c r="I33" s="61"/>
      <c r="J33" s="61"/>
      <c r="K33" s="119">
        <f t="shared" si="0"/>
        <v>0</v>
      </c>
      <c r="L33" s="61"/>
      <c r="M33" s="61">
        <v>1</v>
      </c>
      <c r="N33" s="61">
        <v>1</v>
      </c>
      <c r="O33" s="119">
        <f t="shared" si="1"/>
        <v>10</v>
      </c>
      <c r="P33" s="61">
        <v>4</v>
      </c>
      <c r="Q33" s="61">
        <v>5</v>
      </c>
      <c r="R33" s="61">
        <v>2</v>
      </c>
      <c r="S33" s="119">
        <f t="shared" si="6"/>
        <v>55</v>
      </c>
      <c r="T33" s="61">
        <v>2</v>
      </c>
      <c r="U33" s="61">
        <v>5</v>
      </c>
      <c r="V33" s="61"/>
      <c r="W33" s="119">
        <f t="shared" si="4"/>
        <v>35</v>
      </c>
      <c r="X33" s="153">
        <f t="shared" si="7"/>
        <v>8.6</v>
      </c>
      <c r="Y33" s="82">
        <f t="shared" si="8"/>
        <v>90</v>
      </c>
    </row>
    <row r="34" spans="1:25">
      <c r="A34" s="5"/>
      <c r="B34" s="283" t="s">
        <v>63</v>
      </c>
      <c r="C34" s="284" t="s">
        <v>164</v>
      </c>
      <c r="D34" s="255">
        <v>10</v>
      </c>
      <c r="E34" s="255">
        <v>21</v>
      </c>
      <c r="F34" s="6">
        <f t="shared" si="5"/>
        <v>21</v>
      </c>
      <c r="G34" s="283" t="s">
        <v>43</v>
      </c>
      <c r="H34" s="255">
        <v>1</v>
      </c>
      <c r="I34" s="61"/>
      <c r="J34" s="61">
        <v>1</v>
      </c>
      <c r="K34" s="119">
        <f t="shared" si="0"/>
        <v>9.5238095238095237</v>
      </c>
      <c r="L34" s="61">
        <v>1</v>
      </c>
      <c r="M34" s="61">
        <v>6</v>
      </c>
      <c r="N34" s="61">
        <v>4</v>
      </c>
      <c r="O34" s="119">
        <f t="shared" si="1"/>
        <v>52.38095238095238</v>
      </c>
      <c r="P34" s="61">
        <v>2</v>
      </c>
      <c r="Q34" s="61">
        <v>2</v>
      </c>
      <c r="R34" s="61"/>
      <c r="S34" s="119">
        <f t="shared" si="6"/>
        <v>19.047619047619047</v>
      </c>
      <c r="T34" s="61">
        <v>2</v>
      </c>
      <c r="U34" s="61">
        <v>2</v>
      </c>
      <c r="V34" s="61"/>
      <c r="W34" s="119">
        <f t="shared" si="4"/>
        <v>19.047619047619047</v>
      </c>
      <c r="X34" s="153">
        <f t="shared" si="7"/>
        <v>6.3809523809523814</v>
      </c>
      <c r="Y34" s="82">
        <f t="shared" si="8"/>
        <v>38.095238095238095</v>
      </c>
    </row>
    <row r="35" spans="1:25">
      <c r="A35" s="5"/>
      <c r="B35" s="51"/>
      <c r="C35" s="58"/>
      <c r="D35" s="165"/>
      <c r="E35" s="165"/>
      <c r="F35" s="6">
        <f t="shared" ref="F35:F54" si="9">H35+I35+J35+L35+M35+N35+P35+Q35+R35+T35+U35+V35</f>
        <v>0</v>
      </c>
      <c r="G35" s="51"/>
      <c r="H35" s="165"/>
      <c r="I35" s="61"/>
      <c r="J35" s="61"/>
      <c r="K35" s="119" t="e">
        <f t="shared" si="0"/>
        <v>#DIV/0!</v>
      </c>
      <c r="L35" s="61"/>
      <c r="M35" s="61"/>
      <c r="N35" s="61"/>
      <c r="O35" s="119" t="e">
        <f t="shared" si="1"/>
        <v>#DIV/0!</v>
      </c>
      <c r="P35" s="61"/>
      <c r="Q35" s="61"/>
      <c r="R35" s="61"/>
      <c r="S35" s="119" t="e">
        <f t="shared" si="6"/>
        <v>#DIV/0!</v>
      </c>
      <c r="T35" s="61"/>
      <c r="U35" s="61"/>
      <c r="V35" s="61"/>
      <c r="W35" s="119" t="e">
        <f t="shared" si="4"/>
        <v>#DIV/0!</v>
      </c>
      <c r="X35" s="109">
        <f>X34-X33</f>
        <v>-2.2190476190476183</v>
      </c>
      <c r="Y35" s="109">
        <f>Y34-Y33</f>
        <v>-51.904761904761905</v>
      </c>
    </row>
    <row r="36" spans="1:25">
      <c r="A36" s="5">
        <v>5</v>
      </c>
      <c r="B36" s="51" t="s">
        <v>74</v>
      </c>
      <c r="C36" s="58" t="s">
        <v>88</v>
      </c>
      <c r="D36" s="165">
        <v>7</v>
      </c>
      <c r="E36" s="165">
        <v>25</v>
      </c>
      <c r="F36" s="6">
        <f t="shared" si="9"/>
        <v>25</v>
      </c>
      <c r="G36" s="51" t="s">
        <v>43</v>
      </c>
      <c r="H36" s="165"/>
      <c r="I36" s="61"/>
      <c r="J36" s="61">
        <v>3</v>
      </c>
      <c r="K36" s="119">
        <f t="shared" si="0"/>
        <v>12</v>
      </c>
      <c r="L36" s="61"/>
      <c r="M36" s="61"/>
      <c r="N36" s="61"/>
      <c r="O36" s="119">
        <f t="shared" si="1"/>
        <v>0</v>
      </c>
      <c r="P36" s="61">
        <v>4</v>
      </c>
      <c r="Q36" s="61">
        <v>6</v>
      </c>
      <c r="R36" s="61">
        <v>4</v>
      </c>
      <c r="S36" s="119">
        <f t="shared" si="6"/>
        <v>56</v>
      </c>
      <c r="T36" s="61">
        <v>7</v>
      </c>
      <c r="U36" s="61">
        <v>1</v>
      </c>
      <c r="V36" s="61"/>
      <c r="W36" s="119">
        <f t="shared" si="4"/>
        <v>32</v>
      </c>
      <c r="X36" s="121">
        <f t="shared" si="7"/>
        <v>8.08</v>
      </c>
      <c r="Y36" s="60">
        <f t="shared" si="8"/>
        <v>88</v>
      </c>
    </row>
    <row r="37" spans="1:25">
      <c r="A37" s="5"/>
      <c r="B37" s="51" t="s">
        <v>56</v>
      </c>
      <c r="C37" s="58" t="s">
        <v>19</v>
      </c>
      <c r="D37" s="161">
        <v>8</v>
      </c>
      <c r="E37" s="161">
        <v>25</v>
      </c>
      <c r="F37" s="6">
        <f t="shared" si="9"/>
        <v>25</v>
      </c>
      <c r="G37" s="168" t="s">
        <v>43</v>
      </c>
      <c r="H37" s="161"/>
      <c r="I37" s="61"/>
      <c r="J37" s="61"/>
      <c r="K37" s="119">
        <f t="shared" si="0"/>
        <v>0</v>
      </c>
      <c r="L37" s="61">
        <v>3</v>
      </c>
      <c r="M37" s="61">
        <v>3</v>
      </c>
      <c r="N37" s="61">
        <v>3</v>
      </c>
      <c r="O37" s="119">
        <f t="shared" si="1"/>
        <v>36</v>
      </c>
      <c r="P37" s="61">
        <v>2</v>
      </c>
      <c r="Q37" s="61">
        <v>6</v>
      </c>
      <c r="R37" s="61">
        <v>3</v>
      </c>
      <c r="S37" s="119">
        <f t="shared" si="6"/>
        <v>44</v>
      </c>
      <c r="T37" s="61">
        <v>4</v>
      </c>
      <c r="U37" s="61">
        <v>1</v>
      </c>
      <c r="V37" s="61"/>
      <c r="W37" s="119">
        <f t="shared" si="4"/>
        <v>20</v>
      </c>
      <c r="X37" s="121">
        <f t="shared" si="7"/>
        <v>7.4</v>
      </c>
      <c r="Y37" s="60">
        <f t="shared" si="8"/>
        <v>64</v>
      </c>
    </row>
    <row r="38" spans="1:25">
      <c r="A38" s="5"/>
      <c r="B38" s="51" t="s">
        <v>56</v>
      </c>
      <c r="C38" s="58" t="s">
        <v>100</v>
      </c>
      <c r="D38" s="161">
        <v>9</v>
      </c>
      <c r="E38" s="161">
        <v>24</v>
      </c>
      <c r="F38" s="6">
        <f t="shared" si="9"/>
        <v>24</v>
      </c>
      <c r="G38" s="168" t="s">
        <v>43</v>
      </c>
      <c r="H38" s="161"/>
      <c r="I38" s="61"/>
      <c r="J38" s="61"/>
      <c r="K38" s="119">
        <f t="shared" si="0"/>
        <v>0</v>
      </c>
      <c r="L38" s="61">
        <v>5</v>
      </c>
      <c r="M38" s="61">
        <v>3</v>
      </c>
      <c r="N38" s="61">
        <v>3</v>
      </c>
      <c r="O38" s="119">
        <f t="shared" si="1"/>
        <v>45.833333333333336</v>
      </c>
      <c r="P38" s="61">
        <v>4</v>
      </c>
      <c r="Q38" s="61">
        <v>4</v>
      </c>
      <c r="R38" s="61">
        <v>4</v>
      </c>
      <c r="S38" s="119">
        <f t="shared" si="6"/>
        <v>50</v>
      </c>
      <c r="T38" s="61">
        <v>1</v>
      </c>
      <c r="U38" s="61"/>
      <c r="V38" s="61"/>
      <c r="W38" s="119">
        <f t="shared" si="4"/>
        <v>4.166666666666667</v>
      </c>
      <c r="X38" s="121">
        <f t="shared" si="7"/>
        <v>6.625</v>
      </c>
      <c r="Y38" s="60">
        <f t="shared" si="8"/>
        <v>54.166666666666664</v>
      </c>
    </row>
    <row r="39" spans="1:25">
      <c r="A39" s="5"/>
      <c r="B39" s="51"/>
      <c r="C39" s="58"/>
      <c r="D39" s="161"/>
      <c r="E39" s="161"/>
      <c r="F39" s="6">
        <f t="shared" si="9"/>
        <v>0</v>
      </c>
      <c r="G39" s="168"/>
      <c r="H39" s="161"/>
      <c r="I39" s="61"/>
      <c r="J39" s="61"/>
      <c r="K39" s="119" t="e">
        <f t="shared" si="0"/>
        <v>#DIV/0!</v>
      </c>
      <c r="L39" s="61"/>
      <c r="M39" s="61"/>
      <c r="N39" s="61"/>
      <c r="O39" s="119" t="e">
        <f t="shared" si="1"/>
        <v>#DIV/0!</v>
      </c>
      <c r="P39" s="61"/>
      <c r="Q39" s="61"/>
      <c r="R39" s="61"/>
      <c r="S39" s="119" t="e">
        <f t="shared" si="6"/>
        <v>#DIV/0!</v>
      </c>
      <c r="T39" s="61"/>
      <c r="U39" s="61"/>
      <c r="V39" s="61"/>
      <c r="W39" s="119" t="e">
        <f t="shared" si="4"/>
        <v>#DIV/0!</v>
      </c>
      <c r="X39" s="109">
        <f>X38-X37</f>
        <v>-0.77500000000000036</v>
      </c>
      <c r="Y39" s="109">
        <f>Y38-Y37</f>
        <v>-9.8333333333333357</v>
      </c>
    </row>
    <row r="40" spans="1:25">
      <c r="A40" s="5">
        <v>6</v>
      </c>
      <c r="B40" s="51" t="s">
        <v>74</v>
      </c>
      <c r="C40" s="58" t="s">
        <v>88</v>
      </c>
      <c r="D40" s="165">
        <v>8</v>
      </c>
      <c r="E40" s="165">
        <v>17</v>
      </c>
      <c r="F40" s="6">
        <f t="shared" si="9"/>
        <v>17</v>
      </c>
      <c r="G40" s="51" t="s">
        <v>43</v>
      </c>
      <c r="H40" s="165"/>
      <c r="I40" s="61"/>
      <c r="J40" s="61"/>
      <c r="K40" s="119">
        <f t="shared" si="0"/>
        <v>0</v>
      </c>
      <c r="L40" s="61">
        <v>1</v>
      </c>
      <c r="M40" s="61"/>
      <c r="N40" s="61">
        <v>3</v>
      </c>
      <c r="O40" s="119">
        <f t="shared" si="1"/>
        <v>23.529411764705884</v>
      </c>
      <c r="P40" s="61">
        <v>2</v>
      </c>
      <c r="Q40" s="61">
        <v>4</v>
      </c>
      <c r="R40" s="61">
        <v>3</v>
      </c>
      <c r="S40" s="119">
        <f t="shared" si="6"/>
        <v>52.941176470588232</v>
      </c>
      <c r="T40" s="61">
        <v>3</v>
      </c>
      <c r="U40" s="61">
        <v>1</v>
      </c>
      <c r="V40" s="61"/>
      <c r="W40" s="119">
        <f t="shared" si="4"/>
        <v>23.529411764705884</v>
      </c>
      <c r="X40" s="121">
        <f t="shared" si="7"/>
        <v>8</v>
      </c>
      <c r="Y40" s="60">
        <f t="shared" si="8"/>
        <v>76.470588235294116</v>
      </c>
    </row>
    <row r="41" spans="1:25">
      <c r="A41" s="5"/>
      <c r="B41" s="133" t="s">
        <v>56</v>
      </c>
      <c r="C41" s="58" t="s">
        <v>19</v>
      </c>
      <c r="D41" s="165">
        <v>9</v>
      </c>
      <c r="E41" s="165">
        <v>17</v>
      </c>
      <c r="F41" s="6">
        <f t="shared" si="9"/>
        <v>17</v>
      </c>
      <c r="G41" s="51" t="s">
        <v>43</v>
      </c>
      <c r="H41" s="165"/>
      <c r="I41" s="61"/>
      <c r="J41" s="61"/>
      <c r="K41" s="119">
        <f t="shared" si="0"/>
        <v>0</v>
      </c>
      <c r="L41" s="61">
        <v>1</v>
      </c>
      <c r="M41" s="61">
        <v>2</v>
      </c>
      <c r="N41" s="61">
        <v>1</v>
      </c>
      <c r="O41" s="119">
        <f t="shared" si="1"/>
        <v>23.529411764705884</v>
      </c>
      <c r="P41" s="61">
        <v>3</v>
      </c>
      <c r="Q41" s="61">
        <v>3</v>
      </c>
      <c r="R41" s="61">
        <v>3</v>
      </c>
      <c r="S41" s="119">
        <f t="shared" si="6"/>
        <v>52.941176470588232</v>
      </c>
      <c r="T41" s="61">
        <v>4</v>
      </c>
      <c r="U41" s="61"/>
      <c r="V41" s="61"/>
      <c r="W41" s="119">
        <f t="shared" si="4"/>
        <v>23.529411764705884</v>
      </c>
      <c r="X41" s="121">
        <f t="shared" si="7"/>
        <v>7.7647058823529411</v>
      </c>
      <c r="Y41" s="60">
        <f t="shared" si="8"/>
        <v>76.470588235294116</v>
      </c>
    </row>
    <row r="42" spans="1:25">
      <c r="A42" s="5"/>
      <c r="B42" s="133"/>
      <c r="C42" s="58"/>
      <c r="D42" s="165"/>
      <c r="E42" s="165"/>
      <c r="F42" s="6">
        <f t="shared" si="9"/>
        <v>0</v>
      </c>
      <c r="G42" s="51"/>
      <c r="H42" s="165"/>
      <c r="I42" s="61"/>
      <c r="J42" s="61"/>
      <c r="K42" s="119" t="e">
        <f t="shared" si="0"/>
        <v>#DIV/0!</v>
      </c>
      <c r="L42" s="61"/>
      <c r="M42" s="61"/>
      <c r="N42" s="61"/>
      <c r="O42" s="119" t="e">
        <f t="shared" si="1"/>
        <v>#DIV/0!</v>
      </c>
      <c r="P42" s="61"/>
      <c r="Q42" s="61"/>
      <c r="R42" s="61"/>
      <c r="S42" s="119" t="e">
        <f t="shared" si="6"/>
        <v>#DIV/0!</v>
      </c>
      <c r="T42" s="61"/>
      <c r="U42" s="61"/>
      <c r="V42" s="61"/>
      <c r="W42" s="119" t="e">
        <f t="shared" si="4"/>
        <v>#DIV/0!</v>
      </c>
      <c r="X42" s="109">
        <f>X41-X40</f>
        <v>-0.23529411764705888</v>
      </c>
      <c r="Y42" s="109">
        <f>Y41-Y40</f>
        <v>0</v>
      </c>
    </row>
    <row r="43" spans="1:25">
      <c r="A43" s="5">
        <v>7</v>
      </c>
      <c r="B43" s="133" t="s">
        <v>96</v>
      </c>
      <c r="C43" s="58" t="s">
        <v>88</v>
      </c>
      <c r="D43" s="165">
        <v>11</v>
      </c>
      <c r="E43" s="165">
        <v>16</v>
      </c>
      <c r="F43" s="6">
        <f t="shared" si="9"/>
        <v>16</v>
      </c>
      <c r="G43" s="51" t="s">
        <v>43</v>
      </c>
      <c r="H43" s="165"/>
      <c r="I43" s="61">
        <v>1</v>
      </c>
      <c r="J43" s="61">
        <v>2</v>
      </c>
      <c r="K43" s="119">
        <f t="shared" si="0"/>
        <v>18.75</v>
      </c>
      <c r="L43" s="61"/>
      <c r="M43" s="61">
        <v>2</v>
      </c>
      <c r="N43" s="61"/>
      <c r="O43" s="119">
        <f t="shared" si="1"/>
        <v>12.5</v>
      </c>
      <c r="P43" s="61">
        <v>1</v>
      </c>
      <c r="Q43" s="61">
        <v>2</v>
      </c>
      <c r="R43" s="61">
        <v>2</v>
      </c>
      <c r="S43" s="119">
        <f t="shared" si="6"/>
        <v>31.25</v>
      </c>
      <c r="T43" s="61">
        <v>6</v>
      </c>
      <c r="U43" s="61"/>
      <c r="V43" s="61"/>
      <c r="W43" s="119">
        <f t="shared" si="4"/>
        <v>37.5</v>
      </c>
      <c r="X43" s="121">
        <f t="shared" si="7"/>
        <v>7.4375</v>
      </c>
      <c r="Y43" s="60">
        <f t="shared" si="8"/>
        <v>68.75</v>
      </c>
    </row>
    <row r="44" spans="1:25">
      <c r="A44" s="5"/>
      <c r="B44" s="51"/>
      <c r="C44" s="58"/>
      <c r="D44" s="161"/>
      <c r="E44" s="161"/>
      <c r="F44" s="6">
        <f t="shared" si="9"/>
        <v>0</v>
      </c>
      <c r="G44" s="168"/>
      <c r="H44" s="161"/>
      <c r="I44" s="61"/>
      <c r="J44" s="61"/>
      <c r="K44" s="119" t="e">
        <f t="shared" si="0"/>
        <v>#DIV/0!</v>
      </c>
      <c r="L44" s="61"/>
      <c r="M44" s="61"/>
      <c r="N44" s="61"/>
      <c r="O44" s="119" t="e">
        <f t="shared" si="1"/>
        <v>#DIV/0!</v>
      </c>
      <c r="P44" s="61"/>
      <c r="Q44" s="61"/>
      <c r="R44" s="61"/>
      <c r="S44" s="119" t="e">
        <f t="shared" si="6"/>
        <v>#DIV/0!</v>
      </c>
      <c r="T44" s="61"/>
      <c r="U44" s="61"/>
      <c r="V44" s="61"/>
      <c r="W44" s="119" t="e">
        <f t="shared" si="4"/>
        <v>#DIV/0!</v>
      </c>
      <c r="X44" s="121"/>
      <c r="Y44" s="60"/>
    </row>
    <row r="45" spans="1:25">
      <c r="A45" s="5"/>
      <c r="B45" s="51"/>
      <c r="C45" s="58" t="s">
        <v>88</v>
      </c>
      <c r="D45" s="161"/>
      <c r="E45" s="161"/>
      <c r="F45" s="6">
        <f t="shared" si="9"/>
        <v>0</v>
      </c>
      <c r="G45" s="51" t="s">
        <v>43</v>
      </c>
      <c r="H45" s="161"/>
      <c r="I45" s="61"/>
      <c r="J45" s="61"/>
      <c r="K45" s="119" t="e">
        <f t="shared" si="0"/>
        <v>#DIV/0!</v>
      </c>
      <c r="L45" s="61"/>
      <c r="M45" s="61"/>
      <c r="N45" s="61"/>
      <c r="O45" s="119" t="e">
        <f t="shared" si="1"/>
        <v>#DIV/0!</v>
      </c>
      <c r="P45" s="61"/>
      <c r="Q45" s="61"/>
      <c r="R45" s="61"/>
      <c r="S45" s="119" t="e">
        <f t="shared" si="6"/>
        <v>#DIV/0!</v>
      </c>
      <c r="T45" s="61"/>
      <c r="U45" s="61"/>
      <c r="V45" s="61"/>
      <c r="W45" s="119" t="e">
        <f t="shared" si="4"/>
        <v>#DIV/0!</v>
      </c>
      <c r="X45" s="119">
        <f>AVERAGE(X43,X40,X36,X30,X25)</f>
        <v>7.9892142857142856</v>
      </c>
      <c r="Y45" s="119">
        <f>AVERAGE(Y43,Y40,Y36,Y30,Y25)</f>
        <v>81.882212885154061</v>
      </c>
    </row>
    <row r="46" spans="1:25">
      <c r="A46" s="5"/>
      <c r="B46" s="51"/>
      <c r="C46" s="58" t="s">
        <v>19</v>
      </c>
      <c r="D46" s="161"/>
      <c r="E46" s="161"/>
      <c r="F46" s="6">
        <f t="shared" si="9"/>
        <v>0</v>
      </c>
      <c r="G46" s="168" t="s">
        <v>43</v>
      </c>
      <c r="H46" s="161"/>
      <c r="I46" s="61"/>
      <c r="J46" s="61"/>
      <c r="K46" s="119" t="e">
        <f t="shared" si="0"/>
        <v>#DIV/0!</v>
      </c>
      <c r="L46" s="61"/>
      <c r="M46" s="61"/>
      <c r="N46" s="61"/>
      <c r="O46" s="119" t="e">
        <f t="shared" si="1"/>
        <v>#DIV/0!</v>
      </c>
      <c r="P46" s="61"/>
      <c r="Q46" s="61"/>
      <c r="R46" s="61"/>
      <c r="S46" s="119" t="e">
        <f t="shared" si="6"/>
        <v>#DIV/0!</v>
      </c>
      <c r="T46" s="61"/>
      <c r="U46" s="61"/>
      <c r="V46" s="61"/>
      <c r="W46" s="119" t="e">
        <f t="shared" si="4"/>
        <v>#DIV/0!</v>
      </c>
      <c r="X46" s="121">
        <f>AVERAGE(X41,X37,X31,X26,X20)</f>
        <v>7.4424649859943983</v>
      </c>
      <c r="Y46" s="121">
        <f>AVERAGE(Y36,Y31)</f>
        <v>74.952380952380963</v>
      </c>
    </row>
    <row r="47" spans="1:25">
      <c r="A47" s="5"/>
      <c r="B47" s="51"/>
      <c r="C47" s="58" t="s">
        <v>100</v>
      </c>
      <c r="D47" s="161"/>
      <c r="E47" s="161"/>
      <c r="F47" s="6">
        <f t="shared" si="9"/>
        <v>0</v>
      </c>
      <c r="G47" s="51" t="s">
        <v>43</v>
      </c>
      <c r="H47" s="161"/>
      <c r="I47" s="61"/>
      <c r="J47" s="61"/>
      <c r="K47" s="119" t="e">
        <f t="shared" si="0"/>
        <v>#DIV/0!</v>
      </c>
      <c r="L47" s="61"/>
      <c r="M47" s="61"/>
      <c r="N47" s="61"/>
      <c r="O47" s="119" t="e">
        <f t="shared" si="1"/>
        <v>#DIV/0!</v>
      </c>
      <c r="P47" s="61"/>
      <c r="Q47" s="61"/>
      <c r="R47" s="61"/>
      <c r="S47" s="119" t="e">
        <f t="shared" si="6"/>
        <v>#DIV/0!</v>
      </c>
      <c r="T47" s="61"/>
      <c r="U47" s="61"/>
      <c r="V47" s="61"/>
      <c r="W47" s="119" t="e">
        <f t="shared" si="4"/>
        <v>#DIV/0!</v>
      </c>
      <c r="X47" s="121">
        <f>AVERAGE(X38,X32,X27,X21,X16)</f>
        <v>7.4170401337792642</v>
      </c>
      <c r="Y47" s="121">
        <f>AVERAGE(Y38,Y32,Y27,Y21,Y16)</f>
        <v>60.060758082497202</v>
      </c>
    </row>
    <row r="48" spans="1:25">
      <c r="A48" s="5"/>
      <c r="B48" s="51"/>
      <c r="C48" s="76" t="s">
        <v>137</v>
      </c>
      <c r="D48" s="161"/>
      <c r="E48" s="161"/>
      <c r="F48" s="6">
        <f t="shared" si="9"/>
        <v>0</v>
      </c>
      <c r="G48" s="51" t="s">
        <v>43</v>
      </c>
      <c r="H48" s="161"/>
      <c r="I48" s="61"/>
      <c r="J48" s="61"/>
      <c r="K48" s="119" t="e">
        <f t="shared" si="0"/>
        <v>#DIV/0!</v>
      </c>
      <c r="L48" s="61"/>
      <c r="M48" s="61"/>
      <c r="N48" s="61"/>
      <c r="O48" s="119" t="e">
        <f t="shared" si="1"/>
        <v>#DIV/0!</v>
      </c>
      <c r="P48" s="61"/>
      <c r="Q48" s="61"/>
      <c r="R48" s="61"/>
      <c r="S48" s="119" t="e">
        <f t="shared" si="6"/>
        <v>#DIV/0!</v>
      </c>
      <c r="T48" s="61"/>
      <c r="U48" s="61"/>
      <c r="V48" s="61"/>
      <c r="W48" s="119" t="e">
        <f t="shared" si="4"/>
        <v>#DIV/0!</v>
      </c>
      <c r="X48" s="121">
        <f t="shared" ref="X48:Y49" si="10">AVERAGE(X39,X33,X28,X22,X17)</f>
        <v>6.3525155279503105</v>
      </c>
      <c r="Y48" s="121">
        <f t="shared" si="10"/>
        <v>62.958799171842657</v>
      </c>
    </row>
    <row r="49" spans="1:26">
      <c r="A49" s="5"/>
      <c r="B49" s="51"/>
      <c r="C49" s="430" t="s">
        <v>164</v>
      </c>
      <c r="D49" s="165"/>
      <c r="E49" s="165"/>
      <c r="F49" s="6">
        <f t="shared" si="9"/>
        <v>0</v>
      </c>
      <c r="G49" s="51" t="s">
        <v>43</v>
      </c>
      <c r="H49" s="165"/>
      <c r="I49" s="61"/>
      <c r="J49" s="61"/>
      <c r="K49" s="119" t="e">
        <f t="shared" si="0"/>
        <v>#DIV/0!</v>
      </c>
      <c r="L49" s="61"/>
      <c r="M49" s="61"/>
      <c r="N49" s="61"/>
      <c r="O49" s="119" t="e">
        <f t="shared" si="1"/>
        <v>#DIV/0!</v>
      </c>
      <c r="P49" s="61"/>
      <c r="Q49" s="61"/>
      <c r="R49" s="61"/>
      <c r="S49" s="119" t="e">
        <f t="shared" si="6"/>
        <v>#DIV/0!</v>
      </c>
      <c r="T49" s="61"/>
      <c r="U49" s="61"/>
      <c r="V49" s="61"/>
      <c r="W49" s="119" t="e">
        <f t="shared" si="4"/>
        <v>#DIV/0!</v>
      </c>
      <c r="X49" s="121">
        <f t="shared" si="10"/>
        <v>5.8772607103041894</v>
      </c>
      <c r="Y49" s="121">
        <f t="shared" si="10"/>
        <v>52.525205399885706</v>
      </c>
      <c r="Z49" s="32"/>
    </row>
    <row r="50" spans="1:26">
      <c r="A50" s="5"/>
      <c r="B50" s="51"/>
      <c r="C50" s="430"/>
      <c r="D50" s="294"/>
      <c r="E50" s="294"/>
      <c r="F50" s="6"/>
      <c r="G50" s="51"/>
      <c r="H50" s="294"/>
      <c r="I50" s="61"/>
      <c r="J50" s="61"/>
      <c r="K50" s="119"/>
      <c r="L50" s="61"/>
      <c r="M50" s="61"/>
      <c r="N50" s="61"/>
      <c r="O50" s="119"/>
      <c r="P50" s="61"/>
      <c r="Q50" s="61"/>
      <c r="R50" s="61"/>
      <c r="S50" s="119"/>
      <c r="T50" s="61"/>
      <c r="U50" s="61"/>
      <c r="V50" s="61"/>
      <c r="W50" s="119"/>
      <c r="X50" s="109">
        <f>X49-X48</f>
        <v>-0.4752548176461211</v>
      </c>
      <c r="Y50" s="109">
        <f>Y49-Y48</f>
        <v>-10.43359377195695</v>
      </c>
      <c r="Z50" s="32"/>
    </row>
    <row r="51" spans="1:26">
      <c r="A51" s="5"/>
      <c r="B51" s="283" t="s">
        <v>174</v>
      </c>
      <c r="C51" s="286" t="s">
        <v>164</v>
      </c>
      <c r="D51" s="255">
        <v>5</v>
      </c>
      <c r="E51" s="255">
        <v>20</v>
      </c>
      <c r="F51" s="6">
        <f t="shared" si="9"/>
        <v>20</v>
      </c>
      <c r="G51" s="431" t="s">
        <v>44</v>
      </c>
      <c r="H51" s="255"/>
      <c r="I51" s="61"/>
      <c r="J51" s="61"/>
      <c r="K51" s="119">
        <f t="shared" si="0"/>
        <v>0</v>
      </c>
      <c r="L51" s="61"/>
      <c r="M51" s="61"/>
      <c r="N51" s="61"/>
      <c r="O51" s="119">
        <f t="shared" si="1"/>
        <v>0</v>
      </c>
      <c r="P51" s="61">
        <v>2</v>
      </c>
      <c r="Q51" s="61">
        <v>2</v>
      </c>
      <c r="R51" s="61">
        <v>6</v>
      </c>
      <c r="S51" s="119">
        <f t="shared" si="6"/>
        <v>50</v>
      </c>
      <c r="T51" s="61">
        <v>9</v>
      </c>
      <c r="U51" s="61">
        <v>1</v>
      </c>
      <c r="V51" s="61"/>
      <c r="W51" s="119">
        <f t="shared" si="4"/>
        <v>50</v>
      </c>
      <c r="X51" s="121">
        <f t="shared" ref="X51:Y51" si="11">AVERAGE(X42,X36,X31,X25,X20)</f>
        <v>6.2165602240896352</v>
      </c>
      <c r="Y51" s="121">
        <f t="shared" si="11"/>
        <v>60.45714285714287</v>
      </c>
      <c r="Z51" s="32"/>
    </row>
    <row r="52" spans="1:26">
      <c r="A52" s="5"/>
      <c r="B52" s="51"/>
      <c r="C52" s="286"/>
      <c r="D52" s="255"/>
      <c r="E52" s="255"/>
      <c r="F52" s="6">
        <f t="shared" si="9"/>
        <v>0</v>
      </c>
      <c r="G52" s="51"/>
      <c r="H52" s="255"/>
      <c r="I52" s="61"/>
      <c r="J52" s="61"/>
      <c r="K52" s="119" t="e">
        <f t="shared" si="0"/>
        <v>#DIV/0!</v>
      </c>
      <c r="L52" s="61"/>
      <c r="M52" s="61"/>
      <c r="N52" s="61"/>
      <c r="O52" s="119" t="e">
        <f t="shared" si="1"/>
        <v>#DIV/0!</v>
      </c>
      <c r="P52" s="61"/>
      <c r="Q52" s="61"/>
      <c r="R52" s="61"/>
      <c r="S52" s="119" t="e">
        <f t="shared" si="6"/>
        <v>#DIV/0!</v>
      </c>
      <c r="T52" s="61"/>
      <c r="U52" s="61"/>
      <c r="V52" s="61"/>
      <c r="W52" s="119" t="e">
        <f t="shared" si="4"/>
        <v>#DIV/0!</v>
      </c>
      <c r="X52" s="121">
        <f t="shared" ref="X52" si="12">AVERAGE(X43,X37,X32,X26,X21)</f>
        <v>7.3608954451345756</v>
      </c>
      <c r="Y52" s="121">
        <f t="shared" ref="Y52" si="13">AVERAGE(Y43,Y37,Y32,Y26,Y21)</f>
        <v>62.235300207039337</v>
      </c>
      <c r="Z52" s="32"/>
    </row>
    <row r="53" spans="1:26">
      <c r="A53" s="5"/>
      <c r="B53" s="51" t="s">
        <v>66</v>
      </c>
      <c r="C53" s="76" t="s">
        <v>137</v>
      </c>
      <c r="D53" s="165">
        <v>5</v>
      </c>
      <c r="E53" s="165">
        <v>19</v>
      </c>
      <c r="F53" s="6">
        <f t="shared" si="9"/>
        <v>19</v>
      </c>
      <c r="G53" s="51" t="s">
        <v>44</v>
      </c>
      <c r="H53" s="165"/>
      <c r="I53" s="61"/>
      <c r="J53" s="61"/>
      <c r="K53" s="119">
        <f t="shared" si="0"/>
        <v>0</v>
      </c>
      <c r="L53" s="61">
        <v>1</v>
      </c>
      <c r="M53" s="61"/>
      <c r="N53" s="61">
        <v>1</v>
      </c>
      <c r="O53" s="119">
        <f t="shared" si="1"/>
        <v>10.526315789473685</v>
      </c>
      <c r="P53" s="61">
        <v>4</v>
      </c>
      <c r="Q53" s="61"/>
      <c r="R53" s="61">
        <v>6</v>
      </c>
      <c r="S53" s="119">
        <f t="shared" si="6"/>
        <v>52.631578947368418</v>
      </c>
      <c r="T53" s="61">
        <v>6</v>
      </c>
      <c r="U53" s="61">
        <v>1</v>
      </c>
      <c r="V53" s="61"/>
      <c r="W53" s="119">
        <f t="shared" si="4"/>
        <v>36.842105263157897</v>
      </c>
      <c r="X53" s="121">
        <f t="shared" ref="X53" si="14">AVERAGE(X44,X38,X33,X27,X22)</f>
        <v>7.6013586956521735</v>
      </c>
      <c r="Y53" s="82">
        <f>S53+W53</f>
        <v>89.473684210526315</v>
      </c>
      <c r="Z53" s="32"/>
    </row>
    <row r="54" spans="1:26">
      <c r="A54" s="5"/>
      <c r="B54" s="283" t="s">
        <v>175</v>
      </c>
      <c r="C54" s="284" t="s">
        <v>164</v>
      </c>
      <c r="D54" s="255">
        <v>6</v>
      </c>
      <c r="E54" s="255">
        <v>19</v>
      </c>
      <c r="F54" s="6">
        <f t="shared" si="9"/>
        <v>19</v>
      </c>
      <c r="G54" s="283" t="s">
        <v>44</v>
      </c>
      <c r="H54" s="255"/>
      <c r="I54" s="61"/>
      <c r="J54" s="61"/>
      <c r="K54" s="119">
        <f t="shared" si="0"/>
        <v>0</v>
      </c>
      <c r="L54" s="61">
        <v>1</v>
      </c>
      <c r="M54" s="61">
        <v>1</v>
      </c>
      <c r="N54" s="61">
        <v>2</v>
      </c>
      <c r="O54" s="119">
        <f t="shared" si="1"/>
        <v>21.05263157894737</v>
      </c>
      <c r="P54" s="61">
        <v>4</v>
      </c>
      <c r="Q54" s="61">
        <v>1</v>
      </c>
      <c r="R54" s="61">
        <v>7</v>
      </c>
      <c r="S54" s="119">
        <f t="shared" si="6"/>
        <v>63.157894736842103</v>
      </c>
      <c r="T54" s="61">
        <v>2</v>
      </c>
      <c r="U54" s="61"/>
      <c r="V54" s="61">
        <v>1</v>
      </c>
      <c r="W54" s="119">
        <f t="shared" si="4"/>
        <v>15.789473684210526</v>
      </c>
      <c r="X54" s="121">
        <f t="shared" ref="X54" si="15">AVERAGE(X45,X39,X34,X28,X23)</f>
        <v>5.5916420289855067</v>
      </c>
      <c r="Y54" s="82">
        <f>S54+W54</f>
        <v>78.94736842105263</v>
      </c>
      <c r="Z54" s="32"/>
    </row>
    <row r="55" spans="1:26">
      <c r="A55" s="5"/>
      <c r="B55" s="51"/>
      <c r="C55" s="165"/>
      <c r="D55" s="165"/>
      <c r="E55" s="165"/>
      <c r="F55" s="6">
        <f t="shared" ref="F55:F88" si="16">H55+I55+J55+L55+M55+N55+P55+Q55+R55+T55+U55+V55</f>
        <v>0</v>
      </c>
      <c r="G55" s="51"/>
      <c r="H55" s="165"/>
      <c r="I55" s="61"/>
      <c r="J55" s="61"/>
      <c r="K55" s="119" t="e">
        <f t="shared" si="0"/>
        <v>#DIV/0!</v>
      </c>
      <c r="L55" s="61"/>
      <c r="M55" s="61"/>
      <c r="N55" s="61"/>
      <c r="O55" s="119" t="e">
        <f t="shared" si="1"/>
        <v>#DIV/0!</v>
      </c>
      <c r="P55" s="61"/>
      <c r="Q55" s="61"/>
      <c r="R55" s="61"/>
      <c r="S55" s="119" t="e">
        <f t="shared" si="6"/>
        <v>#DIV/0!</v>
      </c>
      <c r="T55" s="61"/>
      <c r="U55" s="61"/>
      <c r="V55" s="61"/>
      <c r="W55" s="119" t="e">
        <f t="shared" si="4"/>
        <v>#DIV/0!</v>
      </c>
      <c r="X55" s="121"/>
      <c r="Y55" s="60"/>
      <c r="Z55" s="32"/>
    </row>
    <row r="56" spans="1:26">
      <c r="A56" s="5">
        <v>1</v>
      </c>
      <c r="B56" s="51" t="s">
        <v>96</v>
      </c>
      <c r="C56" s="58" t="s">
        <v>100</v>
      </c>
      <c r="D56" s="64">
        <v>5</v>
      </c>
      <c r="E56" s="64">
        <v>13</v>
      </c>
      <c r="F56" s="6">
        <f t="shared" si="16"/>
        <v>12</v>
      </c>
      <c r="G56" s="51" t="s">
        <v>44</v>
      </c>
      <c r="H56" s="165"/>
      <c r="I56" s="61"/>
      <c r="J56" s="61"/>
      <c r="K56" s="119">
        <f t="shared" si="0"/>
        <v>0</v>
      </c>
      <c r="L56" s="61"/>
      <c r="M56" s="61">
        <v>1</v>
      </c>
      <c r="N56" s="61"/>
      <c r="O56" s="119">
        <f t="shared" si="1"/>
        <v>8.3333333333333339</v>
      </c>
      <c r="P56" s="61">
        <v>1</v>
      </c>
      <c r="Q56" s="61">
        <v>3</v>
      </c>
      <c r="R56" s="61">
        <v>5</v>
      </c>
      <c r="S56" s="119">
        <f t="shared" si="6"/>
        <v>75</v>
      </c>
      <c r="T56" s="61">
        <v>2</v>
      </c>
      <c r="U56" s="61"/>
      <c r="V56" s="61"/>
      <c r="W56" s="119">
        <f t="shared" si="4"/>
        <v>16.666666666666668</v>
      </c>
      <c r="X56" s="121">
        <f t="shared" ref="X56" si="17">AVERAGE(X47,X41,X36,X30,X25)</f>
        <v>7.9380634889407276</v>
      </c>
      <c r="Y56" s="60">
        <f t="shared" ref="Y56:Y96" si="18">S56+W56</f>
        <v>91.666666666666671</v>
      </c>
    </row>
    <row r="57" spans="1:26">
      <c r="A57" s="5"/>
      <c r="B57" s="51" t="s">
        <v>66</v>
      </c>
      <c r="C57" s="76" t="s">
        <v>137</v>
      </c>
      <c r="D57" s="64">
        <v>6</v>
      </c>
      <c r="E57" s="64">
        <v>14</v>
      </c>
      <c r="F57" s="6">
        <f t="shared" si="16"/>
        <v>14</v>
      </c>
      <c r="G57" s="51" t="s">
        <v>44</v>
      </c>
      <c r="H57" s="165"/>
      <c r="I57" s="61"/>
      <c r="J57" s="61"/>
      <c r="K57" s="119">
        <f t="shared" si="0"/>
        <v>0</v>
      </c>
      <c r="L57" s="61"/>
      <c r="M57" s="61"/>
      <c r="N57" s="61">
        <v>1</v>
      </c>
      <c r="O57" s="119">
        <f t="shared" si="1"/>
        <v>7.1428571428571432</v>
      </c>
      <c r="P57" s="61"/>
      <c r="Q57" s="61">
        <v>2</v>
      </c>
      <c r="R57" s="61">
        <v>6</v>
      </c>
      <c r="S57" s="119">
        <f t="shared" si="6"/>
        <v>57.142857142857146</v>
      </c>
      <c r="T57" s="61">
        <v>5</v>
      </c>
      <c r="U57" s="61"/>
      <c r="V57" s="61"/>
      <c r="W57" s="119">
        <f t="shared" si="4"/>
        <v>35.714285714285715</v>
      </c>
      <c r="X57" s="121">
        <f t="shared" ref="X57" si="19">AVERAGE(X48,X42,X37,X31,X26)</f>
        <v>5.6463014249177927</v>
      </c>
      <c r="Y57" s="60">
        <f t="shared" si="18"/>
        <v>92.857142857142861</v>
      </c>
    </row>
    <row r="58" spans="1:26">
      <c r="A58" s="5"/>
      <c r="B58" s="283" t="s">
        <v>174</v>
      </c>
      <c r="C58" s="284" t="s">
        <v>164</v>
      </c>
      <c r="D58" s="64">
        <v>7</v>
      </c>
      <c r="E58" s="64">
        <v>13</v>
      </c>
      <c r="F58" s="6">
        <f t="shared" si="16"/>
        <v>13</v>
      </c>
      <c r="G58" s="283" t="s">
        <v>44</v>
      </c>
      <c r="H58" s="255"/>
      <c r="I58" s="61"/>
      <c r="J58" s="61"/>
      <c r="K58" s="119">
        <f t="shared" si="0"/>
        <v>0</v>
      </c>
      <c r="L58" s="61"/>
      <c r="M58" s="61"/>
      <c r="N58" s="61"/>
      <c r="O58" s="119">
        <f t="shared" si="1"/>
        <v>0</v>
      </c>
      <c r="P58" s="61"/>
      <c r="Q58" s="61">
        <v>3</v>
      </c>
      <c r="R58" s="61">
        <v>7</v>
      </c>
      <c r="S58" s="119">
        <f t="shared" si="6"/>
        <v>76.92307692307692</v>
      </c>
      <c r="T58" s="61">
        <v>3</v>
      </c>
      <c r="U58" s="61"/>
      <c r="V58" s="61"/>
      <c r="W58" s="119">
        <f t="shared" si="4"/>
        <v>23.076923076923077</v>
      </c>
      <c r="X58" s="121">
        <f t="shared" ref="X58" si="20">AVERAGE(X49,X43,X38,X32,X27)</f>
        <v>6.8679521420608367</v>
      </c>
      <c r="Y58" s="60">
        <f t="shared" si="18"/>
        <v>100</v>
      </c>
    </row>
    <row r="59" spans="1:26">
      <c r="A59" s="5"/>
      <c r="B59" s="51"/>
      <c r="C59" s="76"/>
      <c r="D59" s="64"/>
      <c r="E59" s="64"/>
      <c r="F59" s="6"/>
      <c r="G59" s="51"/>
      <c r="H59" s="255"/>
      <c r="I59" s="61"/>
      <c r="J59" s="61"/>
      <c r="K59" s="119" t="e">
        <f t="shared" si="0"/>
        <v>#DIV/0!</v>
      </c>
      <c r="L59" s="61"/>
      <c r="M59" s="61"/>
      <c r="N59" s="61"/>
      <c r="O59" s="119" t="e">
        <f t="shared" si="1"/>
        <v>#DIV/0!</v>
      </c>
      <c r="P59" s="61"/>
      <c r="Q59" s="61"/>
      <c r="R59" s="61"/>
      <c r="S59" s="119" t="e">
        <f t="shared" si="6"/>
        <v>#DIV/0!</v>
      </c>
      <c r="T59" s="61"/>
      <c r="U59" s="61"/>
      <c r="V59" s="61"/>
      <c r="W59" s="119" t="e">
        <f t="shared" si="4"/>
        <v>#DIV/0!</v>
      </c>
      <c r="X59" s="121"/>
      <c r="Y59" s="60"/>
    </row>
    <row r="60" spans="1:26">
      <c r="A60" s="5"/>
      <c r="B60" s="51"/>
      <c r="C60" s="165"/>
      <c r="D60" s="64"/>
      <c r="E60" s="64"/>
      <c r="F60" s="6">
        <f t="shared" si="16"/>
        <v>0</v>
      </c>
      <c r="G60" s="51"/>
      <c r="H60" s="165"/>
      <c r="I60" s="61"/>
      <c r="J60" s="61"/>
      <c r="K60" s="119" t="e">
        <f t="shared" si="0"/>
        <v>#DIV/0!</v>
      </c>
      <c r="L60" s="61"/>
      <c r="M60" s="61"/>
      <c r="N60" s="61"/>
      <c r="O60" s="119" t="e">
        <f t="shared" si="1"/>
        <v>#DIV/0!</v>
      </c>
      <c r="P60" s="61"/>
      <c r="Q60" s="61"/>
      <c r="R60" s="61"/>
      <c r="S60" s="119" t="e">
        <f t="shared" si="6"/>
        <v>#DIV/0!</v>
      </c>
      <c r="T60" s="61"/>
      <c r="U60" s="61"/>
      <c r="V60" s="61"/>
      <c r="W60" s="119" t="e">
        <f t="shared" si="4"/>
        <v>#DIV/0!</v>
      </c>
      <c r="X60" s="109">
        <f>X57-X56</f>
        <v>-2.2917620640229348</v>
      </c>
      <c r="Y60" s="109">
        <f>Y57-Y56</f>
        <v>1.1904761904761898</v>
      </c>
    </row>
    <row r="61" spans="1:26">
      <c r="A61" s="5"/>
      <c r="B61" s="51" t="s">
        <v>66</v>
      </c>
      <c r="C61" s="58" t="s">
        <v>19</v>
      </c>
      <c r="D61" s="165">
        <v>5</v>
      </c>
      <c r="E61" s="165">
        <v>21</v>
      </c>
      <c r="F61" s="6">
        <f t="shared" si="16"/>
        <v>21</v>
      </c>
      <c r="G61" s="51" t="s">
        <v>44</v>
      </c>
      <c r="H61" s="165"/>
      <c r="I61" s="61"/>
      <c r="J61" s="61"/>
      <c r="K61" s="119">
        <f t="shared" si="0"/>
        <v>0</v>
      </c>
      <c r="L61" s="61"/>
      <c r="M61" s="61"/>
      <c r="N61" s="61">
        <v>1</v>
      </c>
      <c r="O61" s="119">
        <f t="shared" si="1"/>
        <v>4.7619047619047619</v>
      </c>
      <c r="P61" s="61">
        <v>2</v>
      </c>
      <c r="Q61" s="61">
        <v>3</v>
      </c>
      <c r="R61" s="61">
        <v>9</v>
      </c>
      <c r="S61" s="119">
        <f t="shared" si="6"/>
        <v>66.666666666666671</v>
      </c>
      <c r="T61" s="61">
        <v>6</v>
      </c>
      <c r="U61" s="61"/>
      <c r="V61" s="61"/>
      <c r="W61" s="119">
        <f t="shared" si="4"/>
        <v>28.571428571428573</v>
      </c>
      <c r="X61" s="121">
        <f t="shared" ref="X61:X96" si="21">((H61*1)+(I61*2)+(J61*3)+(L61*4)+(M61*5)+(N61*6)+(P61*7)+(Q61*8)+(R61*9)+(T61*10)+(U61*11)+(V61*12))/F61</f>
        <v>8.8095238095238102</v>
      </c>
      <c r="Y61" s="60">
        <f t="shared" si="18"/>
        <v>95.238095238095241</v>
      </c>
    </row>
    <row r="62" spans="1:26">
      <c r="A62" s="5"/>
      <c r="B62" s="51" t="s">
        <v>66</v>
      </c>
      <c r="C62" s="58" t="s">
        <v>100</v>
      </c>
      <c r="D62" s="165">
        <v>6</v>
      </c>
      <c r="E62" s="165">
        <v>23</v>
      </c>
      <c r="F62" s="6">
        <f t="shared" si="16"/>
        <v>22</v>
      </c>
      <c r="G62" s="51" t="s">
        <v>44</v>
      </c>
      <c r="H62" s="165"/>
      <c r="I62" s="61"/>
      <c r="J62" s="61">
        <v>1</v>
      </c>
      <c r="K62" s="119">
        <f t="shared" si="0"/>
        <v>4.5454545454545459</v>
      </c>
      <c r="L62" s="61"/>
      <c r="M62" s="61">
        <v>1</v>
      </c>
      <c r="N62" s="61">
        <v>1</v>
      </c>
      <c r="O62" s="119">
        <f t="shared" si="1"/>
        <v>9.0909090909090917</v>
      </c>
      <c r="P62" s="61">
        <v>1</v>
      </c>
      <c r="Q62" s="61">
        <v>1</v>
      </c>
      <c r="R62" s="61">
        <v>10</v>
      </c>
      <c r="S62" s="119">
        <f t="shared" si="6"/>
        <v>54.545454545454547</v>
      </c>
      <c r="T62" s="61">
        <v>3</v>
      </c>
      <c r="U62" s="61">
        <v>4</v>
      </c>
      <c r="V62" s="61"/>
      <c r="W62" s="119">
        <f t="shared" si="4"/>
        <v>31.818181818181817</v>
      </c>
      <c r="X62" s="121">
        <f t="shared" si="21"/>
        <v>8.7727272727272734</v>
      </c>
      <c r="Y62" s="60">
        <f t="shared" si="18"/>
        <v>86.36363636363636</v>
      </c>
      <c r="Z62" t="s">
        <v>110</v>
      </c>
    </row>
    <row r="63" spans="1:26">
      <c r="A63" s="5"/>
      <c r="B63" s="51" t="s">
        <v>66</v>
      </c>
      <c r="C63" s="76" t="s">
        <v>137</v>
      </c>
      <c r="D63" s="165">
        <v>7</v>
      </c>
      <c r="E63" s="165">
        <v>23</v>
      </c>
      <c r="F63" s="6">
        <f t="shared" si="16"/>
        <v>23</v>
      </c>
      <c r="G63" s="51" t="s">
        <v>44</v>
      </c>
      <c r="H63" s="165"/>
      <c r="I63" s="61"/>
      <c r="J63" s="61">
        <v>1</v>
      </c>
      <c r="K63" s="119">
        <f t="shared" si="0"/>
        <v>4.3478260869565215</v>
      </c>
      <c r="L63" s="61">
        <v>2</v>
      </c>
      <c r="M63" s="61"/>
      <c r="N63" s="61"/>
      <c r="O63" s="119">
        <f t="shared" si="1"/>
        <v>8.695652173913043</v>
      </c>
      <c r="P63" s="61"/>
      <c r="Q63" s="61">
        <v>3</v>
      </c>
      <c r="R63" s="61">
        <v>10</v>
      </c>
      <c r="S63" s="119">
        <f t="shared" si="6"/>
        <v>56.521739130434781</v>
      </c>
      <c r="T63" s="61">
        <v>3</v>
      </c>
      <c r="U63" s="61">
        <v>4</v>
      </c>
      <c r="V63" s="61"/>
      <c r="W63" s="119">
        <f t="shared" si="4"/>
        <v>30.434782608695652</v>
      </c>
      <c r="X63" s="121">
        <f t="shared" si="21"/>
        <v>8.6521739130434785</v>
      </c>
      <c r="Y63" s="82">
        <f t="shared" si="18"/>
        <v>86.956521739130437</v>
      </c>
    </row>
    <row r="64" spans="1:26">
      <c r="A64" s="5"/>
      <c r="B64" s="283" t="s">
        <v>66</v>
      </c>
      <c r="C64" s="284" t="s">
        <v>164</v>
      </c>
      <c r="D64" s="255">
        <v>8</v>
      </c>
      <c r="E64" s="255">
        <v>23</v>
      </c>
      <c r="F64" s="6">
        <f t="shared" si="16"/>
        <v>22</v>
      </c>
      <c r="G64" s="283" t="s">
        <v>44</v>
      </c>
      <c r="H64" s="255"/>
      <c r="I64" s="61"/>
      <c r="J64" s="61"/>
      <c r="K64" s="119">
        <f t="shared" si="0"/>
        <v>0</v>
      </c>
      <c r="L64" s="61"/>
      <c r="M64" s="61">
        <v>2</v>
      </c>
      <c r="N64" s="61">
        <v>1</v>
      </c>
      <c r="O64" s="119">
        <f t="shared" si="1"/>
        <v>13.636363636363637</v>
      </c>
      <c r="P64" s="61"/>
      <c r="Q64" s="61">
        <v>1</v>
      </c>
      <c r="R64" s="61">
        <v>9</v>
      </c>
      <c r="S64" s="119">
        <f t="shared" si="6"/>
        <v>45.454545454545453</v>
      </c>
      <c r="T64" s="61">
        <v>4</v>
      </c>
      <c r="U64" s="61"/>
      <c r="V64" s="61">
        <v>5</v>
      </c>
      <c r="W64" s="119">
        <f t="shared" si="4"/>
        <v>40.909090909090907</v>
      </c>
      <c r="X64" s="121">
        <f t="shared" si="21"/>
        <v>9.3181818181818183</v>
      </c>
      <c r="Y64" s="82">
        <f t="shared" si="18"/>
        <v>86.36363636363636</v>
      </c>
      <c r="Z64" t="s">
        <v>176</v>
      </c>
    </row>
    <row r="65" spans="1:26">
      <c r="A65" s="5"/>
      <c r="B65" s="51"/>
      <c r="C65" s="58"/>
      <c r="D65" s="165"/>
      <c r="E65" s="165"/>
      <c r="F65" s="6">
        <f t="shared" si="16"/>
        <v>0</v>
      </c>
      <c r="G65" s="51"/>
      <c r="H65" s="165"/>
      <c r="I65" s="61"/>
      <c r="J65" s="61"/>
      <c r="K65" s="119" t="e">
        <f t="shared" si="0"/>
        <v>#DIV/0!</v>
      </c>
      <c r="L65" s="61"/>
      <c r="M65" s="61"/>
      <c r="N65" s="61"/>
      <c r="O65" s="119" t="e">
        <f t="shared" si="1"/>
        <v>#DIV/0!</v>
      </c>
      <c r="P65" s="61"/>
      <c r="Q65" s="61"/>
      <c r="R65" s="61"/>
      <c r="S65" s="119" t="e">
        <f t="shared" si="6"/>
        <v>#DIV/0!</v>
      </c>
      <c r="T65" s="61"/>
      <c r="U65" s="61"/>
      <c r="V65" s="61"/>
      <c r="W65" s="119" t="e">
        <f t="shared" si="4"/>
        <v>#DIV/0!</v>
      </c>
      <c r="X65" s="109">
        <f>X63-X62</f>
        <v>-0.12055335968379488</v>
      </c>
      <c r="Y65" s="109">
        <f>Y63-Y62</f>
        <v>0.59288537549407749</v>
      </c>
    </row>
    <row r="66" spans="1:26">
      <c r="A66" s="5"/>
      <c r="B66" s="51" t="s">
        <v>96</v>
      </c>
      <c r="C66" s="58" t="s">
        <v>88</v>
      </c>
      <c r="D66" s="165">
        <v>5</v>
      </c>
      <c r="E66" s="165">
        <v>21</v>
      </c>
      <c r="F66" s="6">
        <f t="shared" si="16"/>
        <v>21</v>
      </c>
      <c r="G66" s="51" t="s">
        <v>44</v>
      </c>
      <c r="H66" s="165"/>
      <c r="I66" s="61"/>
      <c r="J66" s="61"/>
      <c r="K66" s="119">
        <f t="shared" si="0"/>
        <v>0</v>
      </c>
      <c r="L66" s="61"/>
      <c r="M66" s="61"/>
      <c r="N66" s="61"/>
      <c r="O66" s="119">
        <f t="shared" si="1"/>
        <v>0</v>
      </c>
      <c r="P66" s="61">
        <v>6</v>
      </c>
      <c r="Q66" s="61">
        <v>7</v>
      </c>
      <c r="R66" s="61">
        <v>6</v>
      </c>
      <c r="S66" s="119">
        <f t="shared" si="6"/>
        <v>90.476190476190482</v>
      </c>
      <c r="T66" s="61">
        <v>2</v>
      </c>
      <c r="U66" s="61"/>
      <c r="V66" s="61"/>
      <c r="W66" s="119">
        <f t="shared" si="4"/>
        <v>9.5238095238095237</v>
      </c>
      <c r="X66" s="121">
        <f t="shared" si="21"/>
        <v>8.1904761904761898</v>
      </c>
      <c r="Y66" s="60">
        <f t="shared" si="18"/>
        <v>100</v>
      </c>
    </row>
    <row r="67" spans="1:26">
      <c r="A67" s="5"/>
      <c r="B67" s="51" t="s">
        <v>66</v>
      </c>
      <c r="C67" s="58" t="s">
        <v>19</v>
      </c>
      <c r="D67" s="165">
        <v>6</v>
      </c>
      <c r="E67" s="165">
        <v>21</v>
      </c>
      <c r="F67" s="6">
        <f t="shared" si="16"/>
        <v>21</v>
      </c>
      <c r="G67" s="51" t="s">
        <v>44</v>
      </c>
      <c r="H67" s="165"/>
      <c r="I67" s="61"/>
      <c r="J67" s="61"/>
      <c r="K67" s="119">
        <f t="shared" si="0"/>
        <v>0</v>
      </c>
      <c r="L67" s="61"/>
      <c r="M67" s="61"/>
      <c r="N67" s="61">
        <v>1</v>
      </c>
      <c r="O67" s="119">
        <f t="shared" si="1"/>
        <v>4.7619047619047619</v>
      </c>
      <c r="P67" s="61">
        <v>2</v>
      </c>
      <c r="Q67" s="61">
        <v>3</v>
      </c>
      <c r="R67" s="61">
        <v>9</v>
      </c>
      <c r="S67" s="119">
        <f t="shared" si="6"/>
        <v>66.666666666666671</v>
      </c>
      <c r="T67" s="61">
        <v>6</v>
      </c>
      <c r="U67" s="61"/>
      <c r="V67" s="61"/>
      <c r="W67" s="119">
        <f t="shared" si="4"/>
        <v>28.571428571428573</v>
      </c>
      <c r="X67" s="121">
        <f t="shared" si="21"/>
        <v>8.8095238095238102</v>
      </c>
      <c r="Y67" s="60">
        <f t="shared" si="18"/>
        <v>95.238095238095241</v>
      </c>
    </row>
    <row r="68" spans="1:26">
      <c r="A68" s="5"/>
      <c r="B68" s="51" t="s">
        <v>66</v>
      </c>
      <c r="C68" s="58" t="s">
        <v>100</v>
      </c>
      <c r="D68" s="165">
        <v>7</v>
      </c>
      <c r="E68" s="165">
        <v>20</v>
      </c>
      <c r="F68" s="6">
        <f t="shared" si="16"/>
        <v>20</v>
      </c>
      <c r="G68" s="51" t="s">
        <v>44</v>
      </c>
      <c r="H68" s="165"/>
      <c r="I68" s="61">
        <v>2</v>
      </c>
      <c r="J68" s="61"/>
      <c r="K68" s="119">
        <f t="shared" si="0"/>
        <v>10</v>
      </c>
      <c r="L68" s="61">
        <v>2</v>
      </c>
      <c r="M68" s="61"/>
      <c r="N68" s="61">
        <v>5</v>
      </c>
      <c r="O68" s="119">
        <f t="shared" si="1"/>
        <v>35</v>
      </c>
      <c r="P68" s="61">
        <v>0</v>
      </c>
      <c r="Q68" s="61">
        <v>4</v>
      </c>
      <c r="R68" s="61">
        <v>3</v>
      </c>
      <c r="S68" s="119">
        <f t="shared" si="6"/>
        <v>35</v>
      </c>
      <c r="T68" s="61">
        <v>4</v>
      </c>
      <c r="U68" s="61"/>
      <c r="V68" s="61"/>
      <c r="W68" s="119">
        <f t="shared" si="4"/>
        <v>20</v>
      </c>
      <c r="X68" s="121">
        <f t="shared" si="21"/>
        <v>7.05</v>
      </c>
      <c r="Y68" s="60">
        <f t="shared" si="18"/>
        <v>55</v>
      </c>
    </row>
    <row r="69" spans="1:26">
      <c r="A69" s="5"/>
      <c r="B69" s="51" t="s">
        <v>153</v>
      </c>
      <c r="C69" s="76" t="s">
        <v>137</v>
      </c>
      <c r="D69" s="165">
        <v>8</v>
      </c>
      <c r="E69" s="165">
        <v>20</v>
      </c>
      <c r="F69" s="6">
        <f t="shared" si="16"/>
        <v>18</v>
      </c>
      <c r="G69" s="51" t="s">
        <v>44</v>
      </c>
      <c r="H69" s="165"/>
      <c r="I69" s="61">
        <v>1</v>
      </c>
      <c r="J69" s="61"/>
      <c r="K69" s="119">
        <f t="shared" si="0"/>
        <v>5.5555555555555554</v>
      </c>
      <c r="L69" s="61"/>
      <c r="M69" s="61">
        <v>1</v>
      </c>
      <c r="N69" s="61">
        <v>4</v>
      </c>
      <c r="O69" s="119">
        <f t="shared" si="1"/>
        <v>27.777777777777779</v>
      </c>
      <c r="P69" s="61">
        <v>1</v>
      </c>
      <c r="Q69" s="61">
        <v>1</v>
      </c>
      <c r="R69" s="61">
        <v>4</v>
      </c>
      <c r="S69" s="119">
        <f t="shared" si="6"/>
        <v>33.333333333333336</v>
      </c>
      <c r="T69" s="61">
        <v>4</v>
      </c>
      <c r="U69" s="61">
        <v>2</v>
      </c>
      <c r="V69" s="61"/>
      <c r="W69" s="119">
        <f t="shared" si="4"/>
        <v>33.333333333333336</v>
      </c>
      <c r="X69" s="153">
        <f t="shared" si="21"/>
        <v>8</v>
      </c>
      <c r="Y69" s="82">
        <f>S69+W69</f>
        <v>66.666666666666671</v>
      </c>
      <c r="Z69" t="s">
        <v>154</v>
      </c>
    </row>
    <row r="70" spans="1:26">
      <c r="A70" s="5"/>
      <c r="B70" s="283" t="s">
        <v>65</v>
      </c>
      <c r="C70" s="284" t="s">
        <v>164</v>
      </c>
      <c r="D70" s="255">
        <v>9</v>
      </c>
      <c r="E70" s="255">
        <v>21</v>
      </c>
      <c r="F70" s="6">
        <f t="shared" si="16"/>
        <v>20</v>
      </c>
      <c r="G70" s="283" t="s">
        <v>44</v>
      </c>
      <c r="H70" s="255"/>
      <c r="I70" s="61">
        <v>1</v>
      </c>
      <c r="J70" s="61">
        <v>1</v>
      </c>
      <c r="K70" s="119">
        <f t="shared" si="0"/>
        <v>10</v>
      </c>
      <c r="L70" s="61">
        <v>1</v>
      </c>
      <c r="M70" s="61">
        <v>1</v>
      </c>
      <c r="N70" s="61"/>
      <c r="O70" s="119">
        <f t="shared" si="1"/>
        <v>10</v>
      </c>
      <c r="P70" s="61">
        <v>3</v>
      </c>
      <c r="Q70" s="61">
        <v>5</v>
      </c>
      <c r="R70" s="61">
        <v>2</v>
      </c>
      <c r="S70" s="119">
        <f t="shared" si="6"/>
        <v>50</v>
      </c>
      <c r="T70" s="61">
        <v>4</v>
      </c>
      <c r="U70" s="61">
        <v>1</v>
      </c>
      <c r="V70" s="61">
        <v>1</v>
      </c>
      <c r="W70" s="119">
        <f t="shared" si="4"/>
        <v>30</v>
      </c>
      <c r="X70" s="153">
        <f t="shared" si="21"/>
        <v>7.8</v>
      </c>
      <c r="Y70" s="82">
        <f>S70+W70</f>
        <v>80</v>
      </c>
      <c r="Z70" t="s">
        <v>177</v>
      </c>
    </row>
    <row r="71" spans="1:26">
      <c r="A71" s="5"/>
      <c r="B71" s="51"/>
      <c r="C71" s="58"/>
      <c r="D71" s="165"/>
      <c r="E71" s="165"/>
      <c r="F71" s="6">
        <f t="shared" si="16"/>
        <v>0</v>
      </c>
      <c r="G71" s="51"/>
      <c r="H71" s="165"/>
      <c r="I71" s="61"/>
      <c r="J71" s="61"/>
      <c r="K71" s="119" t="e">
        <f t="shared" si="0"/>
        <v>#DIV/0!</v>
      </c>
      <c r="L71" s="61"/>
      <c r="M71" s="61"/>
      <c r="N71" s="61"/>
      <c r="O71" s="119" t="e">
        <f t="shared" si="1"/>
        <v>#DIV/0!</v>
      </c>
      <c r="P71" s="61"/>
      <c r="Q71" s="61"/>
      <c r="R71" s="61"/>
      <c r="S71" s="119" t="e">
        <f t="shared" si="6"/>
        <v>#DIV/0!</v>
      </c>
      <c r="T71" s="61"/>
      <c r="U71" s="61"/>
      <c r="V71" s="61"/>
      <c r="W71" s="119" t="e">
        <f t="shared" si="4"/>
        <v>#DIV/0!</v>
      </c>
      <c r="X71" s="109">
        <f>X69-X68</f>
        <v>0.95000000000000018</v>
      </c>
      <c r="Y71" s="109">
        <f>Y69-Y68</f>
        <v>11.666666666666671</v>
      </c>
    </row>
    <row r="72" spans="1:26">
      <c r="A72" s="5"/>
      <c r="B72" s="133" t="s">
        <v>96</v>
      </c>
      <c r="C72" s="58" t="s">
        <v>88</v>
      </c>
      <c r="D72" s="64">
        <v>6</v>
      </c>
      <c r="E72" s="64">
        <v>20</v>
      </c>
      <c r="F72" s="6">
        <f t="shared" si="16"/>
        <v>20</v>
      </c>
      <c r="G72" s="51" t="s">
        <v>44</v>
      </c>
      <c r="H72" s="165"/>
      <c r="I72" s="61"/>
      <c r="J72" s="61"/>
      <c r="K72" s="119">
        <f t="shared" si="0"/>
        <v>0</v>
      </c>
      <c r="L72" s="61"/>
      <c r="M72" s="61"/>
      <c r="N72" s="61"/>
      <c r="O72" s="119">
        <f t="shared" si="1"/>
        <v>0</v>
      </c>
      <c r="P72" s="61">
        <v>2</v>
      </c>
      <c r="Q72" s="61">
        <v>6</v>
      </c>
      <c r="R72" s="61">
        <v>7</v>
      </c>
      <c r="S72" s="119">
        <f t="shared" si="6"/>
        <v>75</v>
      </c>
      <c r="T72" s="61">
        <v>5</v>
      </c>
      <c r="U72" s="61"/>
      <c r="V72" s="61"/>
      <c r="W72" s="119">
        <f t="shared" si="4"/>
        <v>25</v>
      </c>
      <c r="X72" s="121">
        <f t="shared" si="21"/>
        <v>8.75</v>
      </c>
      <c r="Y72" s="60">
        <f t="shared" si="18"/>
        <v>100</v>
      </c>
    </row>
    <row r="73" spans="1:26">
      <c r="A73" s="5"/>
      <c r="B73" s="51" t="s">
        <v>66</v>
      </c>
      <c r="C73" s="58" t="s">
        <v>19</v>
      </c>
      <c r="D73" s="165">
        <v>7</v>
      </c>
      <c r="E73" s="165">
        <v>21</v>
      </c>
      <c r="F73" s="6">
        <f t="shared" si="16"/>
        <v>21</v>
      </c>
      <c r="G73" s="51" t="s">
        <v>44</v>
      </c>
      <c r="H73" s="165"/>
      <c r="I73" s="61"/>
      <c r="J73" s="61"/>
      <c r="K73" s="119">
        <f t="shared" si="0"/>
        <v>0</v>
      </c>
      <c r="L73" s="61"/>
      <c r="M73" s="61"/>
      <c r="N73" s="61"/>
      <c r="O73" s="119">
        <f t="shared" si="1"/>
        <v>0</v>
      </c>
      <c r="P73" s="61">
        <v>2</v>
      </c>
      <c r="Q73" s="61">
        <v>5</v>
      </c>
      <c r="R73" s="61">
        <v>5</v>
      </c>
      <c r="S73" s="119">
        <f t="shared" si="6"/>
        <v>57.142857142857146</v>
      </c>
      <c r="T73" s="61">
        <v>5</v>
      </c>
      <c r="U73" s="61">
        <v>4</v>
      </c>
      <c r="V73" s="61"/>
      <c r="W73" s="119">
        <f t="shared" si="4"/>
        <v>42.857142857142854</v>
      </c>
      <c r="X73" s="121">
        <f t="shared" si="21"/>
        <v>9.1904761904761898</v>
      </c>
      <c r="Y73" s="60">
        <f t="shared" si="18"/>
        <v>100</v>
      </c>
    </row>
    <row r="74" spans="1:26">
      <c r="A74" s="5"/>
      <c r="B74" s="51" t="s">
        <v>66</v>
      </c>
      <c r="C74" s="58" t="s">
        <v>100</v>
      </c>
      <c r="D74" s="165">
        <v>8</v>
      </c>
      <c r="E74" s="165">
        <v>20</v>
      </c>
      <c r="F74" s="6">
        <f t="shared" si="16"/>
        <v>20</v>
      </c>
      <c r="G74" s="51" t="s">
        <v>44</v>
      </c>
      <c r="H74" s="165"/>
      <c r="I74" s="61"/>
      <c r="J74" s="61"/>
      <c r="K74" s="119">
        <f t="shared" si="0"/>
        <v>0</v>
      </c>
      <c r="L74" s="61"/>
      <c r="M74" s="61"/>
      <c r="N74" s="61"/>
      <c r="O74" s="119">
        <f t="shared" si="1"/>
        <v>0</v>
      </c>
      <c r="P74" s="61">
        <v>2</v>
      </c>
      <c r="Q74" s="61">
        <v>6</v>
      </c>
      <c r="R74" s="61">
        <v>3</v>
      </c>
      <c r="S74" s="119">
        <f t="shared" si="6"/>
        <v>55</v>
      </c>
      <c r="T74" s="61">
        <v>7</v>
      </c>
      <c r="U74" s="61">
        <v>2</v>
      </c>
      <c r="V74" s="61"/>
      <c r="W74" s="119">
        <f t="shared" si="4"/>
        <v>45</v>
      </c>
      <c r="X74" s="121">
        <f t="shared" si="21"/>
        <v>9.0500000000000007</v>
      </c>
      <c r="Y74" s="60">
        <f t="shared" si="18"/>
        <v>100</v>
      </c>
    </row>
    <row r="75" spans="1:26">
      <c r="A75" s="5"/>
      <c r="B75" s="51" t="s">
        <v>66</v>
      </c>
      <c r="C75" s="76" t="s">
        <v>137</v>
      </c>
      <c r="D75" s="165">
        <v>9</v>
      </c>
      <c r="E75" s="165">
        <v>20</v>
      </c>
      <c r="F75" s="6">
        <f t="shared" si="16"/>
        <v>20</v>
      </c>
      <c r="G75" s="51" t="s">
        <v>44</v>
      </c>
      <c r="H75" s="165"/>
      <c r="I75" s="61"/>
      <c r="J75" s="61"/>
      <c r="K75" s="119">
        <f t="shared" si="0"/>
        <v>0</v>
      </c>
      <c r="L75" s="61"/>
      <c r="M75" s="61"/>
      <c r="N75" s="61"/>
      <c r="O75" s="119">
        <f t="shared" si="1"/>
        <v>0</v>
      </c>
      <c r="P75" s="61">
        <v>1</v>
      </c>
      <c r="Q75" s="61">
        <v>2</v>
      </c>
      <c r="R75" s="61">
        <v>8</v>
      </c>
      <c r="S75" s="119">
        <f t="shared" si="6"/>
        <v>55</v>
      </c>
      <c r="T75" s="61">
        <v>3</v>
      </c>
      <c r="U75" s="61">
        <v>5</v>
      </c>
      <c r="V75" s="61">
        <v>1</v>
      </c>
      <c r="W75" s="119">
        <f t="shared" si="4"/>
        <v>45</v>
      </c>
      <c r="X75" s="153">
        <f t="shared" si="21"/>
        <v>9.6</v>
      </c>
      <c r="Y75" s="82">
        <f t="shared" si="18"/>
        <v>100</v>
      </c>
    </row>
    <row r="76" spans="1:26">
      <c r="A76" s="5"/>
      <c r="B76" s="283" t="s">
        <v>66</v>
      </c>
      <c r="C76" s="284" t="s">
        <v>164</v>
      </c>
      <c r="D76" s="255">
        <v>10</v>
      </c>
      <c r="E76" s="255">
        <v>13</v>
      </c>
      <c r="F76" s="6">
        <f t="shared" si="16"/>
        <v>13</v>
      </c>
      <c r="G76" s="283" t="s">
        <v>44</v>
      </c>
      <c r="H76" s="255"/>
      <c r="I76" s="61"/>
      <c r="J76" s="61"/>
      <c r="K76" s="119">
        <f t="shared" si="0"/>
        <v>0</v>
      </c>
      <c r="L76" s="61"/>
      <c r="M76" s="61"/>
      <c r="N76" s="61"/>
      <c r="O76" s="119">
        <f t="shared" si="1"/>
        <v>0</v>
      </c>
      <c r="P76" s="61"/>
      <c r="Q76" s="61">
        <v>2</v>
      </c>
      <c r="R76" s="61">
        <v>5</v>
      </c>
      <c r="S76" s="119">
        <f t="shared" si="6"/>
        <v>53.846153846153847</v>
      </c>
      <c r="T76" s="61">
        <v>3</v>
      </c>
      <c r="U76" s="61">
        <v>2</v>
      </c>
      <c r="V76" s="61">
        <v>1</v>
      </c>
      <c r="W76" s="119">
        <f t="shared" si="4"/>
        <v>46.153846153846153</v>
      </c>
      <c r="X76" s="153">
        <f t="shared" si="21"/>
        <v>9.615384615384615</v>
      </c>
      <c r="Y76" s="82">
        <f t="shared" si="18"/>
        <v>100</v>
      </c>
    </row>
    <row r="77" spans="1:26">
      <c r="A77" s="5"/>
      <c r="B77" s="51"/>
      <c r="C77" s="58"/>
      <c r="D77" s="165"/>
      <c r="E77" s="165"/>
      <c r="F77" s="6">
        <f t="shared" si="16"/>
        <v>0</v>
      </c>
      <c r="G77" s="51"/>
      <c r="H77" s="165"/>
      <c r="I77" s="61"/>
      <c r="J77" s="61"/>
      <c r="K77" s="119" t="e">
        <f t="shared" ref="K77:K125" si="22">SUM(H77,I77,J77)*100/F77</f>
        <v>#DIV/0!</v>
      </c>
      <c r="L77" s="61"/>
      <c r="M77" s="61"/>
      <c r="N77" s="61"/>
      <c r="O77" s="119" t="e">
        <f t="shared" ref="O77:O125" si="23">SUM(L77,M77,N77)*100/F77</f>
        <v>#DIV/0!</v>
      </c>
      <c r="P77" s="61"/>
      <c r="Q77" s="61"/>
      <c r="R77" s="61"/>
      <c r="S77" s="119" t="e">
        <f t="shared" si="6"/>
        <v>#DIV/0!</v>
      </c>
      <c r="T77" s="61"/>
      <c r="U77" s="61"/>
      <c r="V77" s="61"/>
      <c r="W77" s="119" t="e">
        <f t="shared" si="4"/>
        <v>#DIV/0!</v>
      </c>
      <c r="X77" s="109">
        <f>X75-X74</f>
        <v>0.54999999999999893</v>
      </c>
      <c r="Y77" s="109">
        <f>Y75-Y74</f>
        <v>0</v>
      </c>
    </row>
    <row r="78" spans="1:26">
      <c r="A78" s="5"/>
      <c r="B78" s="133" t="s">
        <v>65</v>
      </c>
      <c r="C78" s="58" t="s">
        <v>88</v>
      </c>
      <c r="D78" s="64">
        <v>7</v>
      </c>
      <c r="E78" s="64">
        <v>25</v>
      </c>
      <c r="F78" s="6">
        <f t="shared" si="16"/>
        <v>21</v>
      </c>
      <c r="G78" s="51" t="s">
        <v>44</v>
      </c>
      <c r="H78" s="165"/>
      <c r="I78" s="61"/>
      <c r="J78" s="61"/>
      <c r="K78" s="119">
        <f t="shared" si="22"/>
        <v>0</v>
      </c>
      <c r="L78" s="61"/>
      <c r="M78" s="61"/>
      <c r="N78" s="61">
        <v>2</v>
      </c>
      <c r="O78" s="119">
        <f t="shared" si="23"/>
        <v>9.5238095238095237</v>
      </c>
      <c r="P78" s="61"/>
      <c r="Q78" s="61">
        <v>10</v>
      </c>
      <c r="R78" s="61">
        <v>3</v>
      </c>
      <c r="S78" s="119">
        <f t="shared" si="6"/>
        <v>61.904761904761905</v>
      </c>
      <c r="T78" s="61">
        <v>6</v>
      </c>
      <c r="U78" s="61"/>
      <c r="V78" s="61"/>
      <c r="W78" s="119">
        <f t="shared" ref="W78:W125" si="24">SUM(T78:V78)*100/F78</f>
        <v>28.571428571428573</v>
      </c>
      <c r="X78" s="121">
        <f t="shared" si="21"/>
        <v>8.5238095238095237</v>
      </c>
      <c r="Y78" s="60">
        <f t="shared" si="18"/>
        <v>90.476190476190482</v>
      </c>
    </row>
    <row r="79" spans="1:26">
      <c r="A79" s="5"/>
      <c r="B79" s="51" t="s">
        <v>66</v>
      </c>
      <c r="C79" s="58" t="s">
        <v>19</v>
      </c>
      <c r="D79" s="165">
        <v>8</v>
      </c>
      <c r="E79" s="165">
        <v>24</v>
      </c>
      <c r="F79" s="6">
        <f t="shared" si="16"/>
        <v>24</v>
      </c>
      <c r="G79" s="51" t="s">
        <v>44</v>
      </c>
      <c r="H79" s="165"/>
      <c r="I79" s="61"/>
      <c r="J79" s="61"/>
      <c r="K79" s="119">
        <f t="shared" si="22"/>
        <v>0</v>
      </c>
      <c r="L79" s="61">
        <v>1</v>
      </c>
      <c r="M79" s="61">
        <v>2</v>
      </c>
      <c r="N79" s="61">
        <v>1</v>
      </c>
      <c r="O79" s="119">
        <f t="shared" si="23"/>
        <v>16.666666666666668</v>
      </c>
      <c r="P79" s="61">
        <v>1</v>
      </c>
      <c r="Q79" s="61">
        <v>4</v>
      </c>
      <c r="R79" s="61">
        <v>3</v>
      </c>
      <c r="S79" s="119">
        <f t="shared" ref="S79:S125" si="25">SUM(P79:R79)*100/F79</f>
        <v>33.333333333333336</v>
      </c>
      <c r="T79" s="61">
        <v>12</v>
      </c>
      <c r="U79" s="61"/>
      <c r="V79" s="61"/>
      <c r="W79" s="119">
        <f t="shared" si="24"/>
        <v>50</v>
      </c>
      <c r="X79" s="121">
        <f t="shared" si="21"/>
        <v>8.5833333333333339</v>
      </c>
      <c r="Y79" s="60">
        <f t="shared" si="18"/>
        <v>83.333333333333343</v>
      </c>
    </row>
    <row r="80" spans="1:26">
      <c r="A80" s="5"/>
      <c r="B80" s="51" t="s">
        <v>66</v>
      </c>
      <c r="C80" s="58" t="s">
        <v>100</v>
      </c>
      <c r="D80" s="165">
        <v>9</v>
      </c>
      <c r="E80" s="165">
        <v>24</v>
      </c>
      <c r="F80" s="6">
        <f t="shared" si="16"/>
        <v>23</v>
      </c>
      <c r="G80" s="51" t="s">
        <v>44</v>
      </c>
      <c r="H80" s="165">
        <v>1</v>
      </c>
      <c r="I80" s="61">
        <v>1</v>
      </c>
      <c r="J80" s="61">
        <v>1</v>
      </c>
      <c r="K80" s="119">
        <f t="shared" si="22"/>
        <v>13.043478260869565</v>
      </c>
      <c r="L80" s="61"/>
      <c r="M80" s="61">
        <v>1</v>
      </c>
      <c r="N80" s="61">
        <v>0</v>
      </c>
      <c r="O80" s="119">
        <f t="shared" si="23"/>
        <v>4.3478260869565215</v>
      </c>
      <c r="P80" s="61"/>
      <c r="Q80" s="61">
        <v>4</v>
      </c>
      <c r="R80" s="61">
        <v>6</v>
      </c>
      <c r="S80" s="119">
        <f t="shared" si="25"/>
        <v>43.478260869565219</v>
      </c>
      <c r="T80" s="61">
        <v>7</v>
      </c>
      <c r="U80" s="61">
        <v>2</v>
      </c>
      <c r="V80" s="61"/>
      <c r="W80" s="119">
        <f t="shared" si="24"/>
        <v>39.130434782608695</v>
      </c>
      <c r="X80" s="121">
        <f t="shared" si="21"/>
        <v>8.2173913043478262</v>
      </c>
      <c r="Y80" s="60">
        <f t="shared" si="18"/>
        <v>82.608695652173907</v>
      </c>
    </row>
    <row r="81" spans="1:26">
      <c r="A81" s="5"/>
      <c r="B81" s="51" t="s">
        <v>66</v>
      </c>
      <c r="C81" s="76" t="s">
        <v>137</v>
      </c>
      <c r="D81" s="165">
        <v>10</v>
      </c>
      <c r="E81" s="165">
        <v>16</v>
      </c>
      <c r="F81" s="6">
        <f t="shared" si="16"/>
        <v>15</v>
      </c>
      <c r="G81" s="51"/>
      <c r="H81" s="165">
        <v>2</v>
      </c>
      <c r="I81" s="61"/>
      <c r="J81" s="61">
        <v>1</v>
      </c>
      <c r="K81" s="119">
        <f t="shared" si="22"/>
        <v>20</v>
      </c>
      <c r="L81" s="61"/>
      <c r="M81" s="61"/>
      <c r="N81" s="61"/>
      <c r="O81" s="119">
        <f t="shared" si="23"/>
        <v>0</v>
      </c>
      <c r="P81" s="61">
        <v>1</v>
      </c>
      <c r="Q81" s="61"/>
      <c r="R81" s="61">
        <v>4</v>
      </c>
      <c r="S81" s="119">
        <f t="shared" si="25"/>
        <v>33.333333333333336</v>
      </c>
      <c r="T81" s="61">
        <v>3</v>
      </c>
      <c r="U81" s="61">
        <v>2</v>
      </c>
      <c r="V81" s="61">
        <v>2</v>
      </c>
      <c r="W81" s="119">
        <f t="shared" si="24"/>
        <v>46.666666666666664</v>
      </c>
      <c r="X81" s="121">
        <f t="shared" si="21"/>
        <v>8.2666666666666675</v>
      </c>
      <c r="Y81" s="60">
        <f t="shared" si="18"/>
        <v>80</v>
      </c>
      <c r="Z81" t="s">
        <v>155</v>
      </c>
    </row>
    <row r="82" spans="1:26">
      <c r="A82" s="5"/>
      <c r="B82" s="283" t="s">
        <v>66</v>
      </c>
      <c r="C82" s="284" t="s">
        <v>164</v>
      </c>
      <c r="D82" s="255">
        <v>11</v>
      </c>
      <c r="E82" s="255">
        <v>13</v>
      </c>
      <c r="F82" s="6">
        <f t="shared" si="16"/>
        <v>12</v>
      </c>
      <c r="G82" s="283" t="s">
        <v>44</v>
      </c>
      <c r="H82" s="255"/>
      <c r="I82" s="61"/>
      <c r="J82" s="61"/>
      <c r="K82" s="119">
        <f t="shared" si="22"/>
        <v>0</v>
      </c>
      <c r="L82" s="61"/>
      <c r="M82" s="61"/>
      <c r="N82" s="61"/>
      <c r="O82" s="119">
        <f t="shared" si="23"/>
        <v>0</v>
      </c>
      <c r="P82" s="61">
        <v>3</v>
      </c>
      <c r="Q82" s="61"/>
      <c r="R82" s="61">
        <v>1</v>
      </c>
      <c r="S82" s="119">
        <f t="shared" si="25"/>
        <v>33.333333333333336</v>
      </c>
      <c r="T82" s="61">
        <v>1</v>
      </c>
      <c r="U82" s="61">
        <v>1</v>
      </c>
      <c r="V82" s="61">
        <v>6</v>
      </c>
      <c r="W82" s="119">
        <f t="shared" si="24"/>
        <v>66.666666666666671</v>
      </c>
      <c r="X82" s="153">
        <f t="shared" si="21"/>
        <v>10.25</v>
      </c>
      <c r="Y82" s="60">
        <f t="shared" si="18"/>
        <v>100</v>
      </c>
      <c r="Z82" t="s">
        <v>176</v>
      </c>
    </row>
    <row r="83" spans="1:26">
      <c r="A83" s="5"/>
      <c r="B83" s="51"/>
      <c r="C83" s="58"/>
      <c r="D83" s="165"/>
      <c r="E83" s="165"/>
      <c r="F83" s="6">
        <f t="shared" si="16"/>
        <v>0</v>
      </c>
      <c r="G83" s="51"/>
      <c r="H83" s="165"/>
      <c r="I83" s="61"/>
      <c r="J83" s="61"/>
      <c r="K83" s="119" t="e">
        <f t="shared" si="22"/>
        <v>#DIV/0!</v>
      </c>
      <c r="L83" s="61"/>
      <c r="M83" s="61"/>
      <c r="N83" s="61"/>
      <c r="O83" s="119" t="e">
        <f t="shared" si="23"/>
        <v>#DIV/0!</v>
      </c>
      <c r="P83" s="61"/>
      <c r="Q83" s="61"/>
      <c r="R83" s="61"/>
      <c r="S83" s="119" t="e">
        <f t="shared" si="25"/>
        <v>#DIV/0!</v>
      </c>
      <c r="T83" s="61"/>
      <c r="U83" s="61"/>
      <c r="V83" s="61"/>
      <c r="W83" s="119" t="e">
        <f t="shared" si="24"/>
        <v>#DIV/0!</v>
      </c>
      <c r="X83" s="109">
        <f>X81-X80</f>
        <v>4.9275362318841331E-2</v>
      </c>
      <c r="Y83" s="109">
        <f>Y81-Y80</f>
        <v>-2.6086956521739069</v>
      </c>
    </row>
    <row r="84" spans="1:26">
      <c r="A84" s="5"/>
      <c r="B84" s="133" t="s">
        <v>65</v>
      </c>
      <c r="C84" s="58" t="s">
        <v>88</v>
      </c>
      <c r="D84" s="165">
        <v>8</v>
      </c>
      <c r="E84" s="165">
        <v>14</v>
      </c>
      <c r="F84" s="6">
        <f t="shared" si="16"/>
        <v>14</v>
      </c>
      <c r="G84" s="133" t="s">
        <v>44</v>
      </c>
      <c r="H84" s="89"/>
      <c r="I84" s="72"/>
      <c r="J84" s="72"/>
      <c r="K84" s="119">
        <f t="shared" si="22"/>
        <v>0</v>
      </c>
      <c r="L84" s="72"/>
      <c r="M84" s="72"/>
      <c r="N84" s="72">
        <v>3</v>
      </c>
      <c r="O84" s="119">
        <f t="shared" si="23"/>
        <v>21.428571428571427</v>
      </c>
      <c r="P84" s="72">
        <v>2</v>
      </c>
      <c r="Q84" s="72">
        <v>2</v>
      </c>
      <c r="R84" s="72">
        <v>1</v>
      </c>
      <c r="S84" s="119">
        <f t="shared" si="25"/>
        <v>35.714285714285715</v>
      </c>
      <c r="T84" s="72">
        <v>3</v>
      </c>
      <c r="U84" s="72">
        <v>3</v>
      </c>
      <c r="V84" s="72"/>
      <c r="W84" s="119">
        <f t="shared" si="24"/>
        <v>42.857142857142854</v>
      </c>
      <c r="X84" s="121">
        <f t="shared" si="21"/>
        <v>8.5714285714285712</v>
      </c>
      <c r="Y84" s="60">
        <f t="shared" si="18"/>
        <v>78.571428571428569</v>
      </c>
    </row>
    <row r="85" spans="1:26">
      <c r="A85" s="5"/>
      <c r="B85" s="51" t="s">
        <v>65</v>
      </c>
      <c r="C85" s="58" t="s">
        <v>19</v>
      </c>
      <c r="D85" s="165">
        <v>9</v>
      </c>
      <c r="E85" s="165">
        <v>17</v>
      </c>
      <c r="F85" s="6">
        <f t="shared" si="16"/>
        <v>17</v>
      </c>
      <c r="G85" s="51" t="s">
        <v>44</v>
      </c>
      <c r="H85" s="165"/>
      <c r="I85" s="61"/>
      <c r="J85" s="61"/>
      <c r="K85" s="119">
        <f t="shared" si="22"/>
        <v>0</v>
      </c>
      <c r="L85" s="61">
        <v>2</v>
      </c>
      <c r="M85" s="61"/>
      <c r="N85" s="61">
        <v>1</v>
      </c>
      <c r="O85" s="119">
        <f t="shared" si="23"/>
        <v>17.647058823529413</v>
      </c>
      <c r="P85" s="61">
        <v>1</v>
      </c>
      <c r="Q85" s="61">
        <v>3</v>
      </c>
      <c r="R85" s="61">
        <v>2</v>
      </c>
      <c r="S85" s="119">
        <f t="shared" si="25"/>
        <v>35.294117647058826</v>
      </c>
      <c r="T85" s="61">
        <v>7</v>
      </c>
      <c r="U85" s="61">
        <v>1</v>
      </c>
      <c r="V85" s="61"/>
      <c r="W85" s="119">
        <f t="shared" si="24"/>
        <v>47.058823529411768</v>
      </c>
      <c r="X85" s="121">
        <f t="shared" si="21"/>
        <v>8.4705882352941178</v>
      </c>
      <c r="Y85" s="60">
        <f t="shared" si="18"/>
        <v>82.352941176470594</v>
      </c>
    </row>
    <row r="86" spans="1:26">
      <c r="A86" s="5"/>
      <c r="B86" s="51" t="s">
        <v>65</v>
      </c>
      <c r="C86" s="58" t="s">
        <v>100</v>
      </c>
      <c r="D86" s="165">
        <v>10</v>
      </c>
      <c r="E86" s="165">
        <v>9</v>
      </c>
      <c r="F86" s="6">
        <f t="shared" si="16"/>
        <v>9</v>
      </c>
      <c r="G86" s="51" t="s">
        <v>44</v>
      </c>
      <c r="H86" s="165"/>
      <c r="I86" s="61"/>
      <c r="J86" s="61"/>
      <c r="K86" s="119">
        <f t="shared" si="22"/>
        <v>0</v>
      </c>
      <c r="L86" s="61">
        <v>1</v>
      </c>
      <c r="M86" s="61"/>
      <c r="N86" s="61"/>
      <c r="O86" s="119">
        <f t="shared" si="23"/>
        <v>11.111111111111111</v>
      </c>
      <c r="P86" s="61">
        <v>1</v>
      </c>
      <c r="Q86" s="61">
        <v>1</v>
      </c>
      <c r="R86" s="61">
        <v>2</v>
      </c>
      <c r="S86" s="119">
        <f t="shared" si="25"/>
        <v>44.444444444444443</v>
      </c>
      <c r="T86" s="61">
        <v>1</v>
      </c>
      <c r="U86" s="61">
        <v>2</v>
      </c>
      <c r="V86" s="61">
        <v>1</v>
      </c>
      <c r="W86" s="119">
        <f t="shared" si="24"/>
        <v>44.444444444444443</v>
      </c>
      <c r="X86" s="121">
        <f t="shared" si="21"/>
        <v>9</v>
      </c>
      <c r="Y86" s="60">
        <f t="shared" si="18"/>
        <v>88.888888888888886</v>
      </c>
    </row>
    <row r="87" spans="1:26">
      <c r="A87" s="5"/>
      <c r="B87" s="51" t="s">
        <v>65</v>
      </c>
      <c r="C87" s="76" t="s">
        <v>137</v>
      </c>
      <c r="D87" s="165">
        <v>11</v>
      </c>
      <c r="E87" s="165">
        <v>8</v>
      </c>
      <c r="F87" s="6">
        <f t="shared" si="16"/>
        <v>7</v>
      </c>
      <c r="G87" s="51" t="s">
        <v>44</v>
      </c>
      <c r="H87" s="165"/>
      <c r="I87" s="61"/>
      <c r="J87" s="61"/>
      <c r="K87" s="119">
        <f t="shared" si="22"/>
        <v>0</v>
      </c>
      <c r="L87" s="61"/>
      <c r="M87" s="61"/>
      <c r="N87" s="61"/>
      <c r="O87" s="119">
        <f t="shared" si="23"/>
        <v>0</v>
      </c>
      <c r="P87" s="61">
        <v>1</v>
      </c>
      <c r="Q87" s="61">
        <v>1</v>
      </c>
      <c r="R87" s="61">
        <v>2</v>
      </c>
      <c r="S87" s="119">
        <f t="shared" si="25"/>
        <v>57.142857142857146</v>
      </c>
      <c r="T87" s="61">
        <v>1</v>
      </c>
      <c r="U87" s="61">
        <v>1</v>
      </c>
      <c r="V87" s="61">
        <v>1</v>
      </c>
      <c r="W87" s="119">
        <f t="shared" si="24"/>
        <v>42.857142857142854</v>
      </c>
      <c r="X87" s="153">
        <f t="shared" si="21"/>
        <v>9.4285714285714288</v>
      </c>
      <c r="Y87" s="82">
        <f t="shared" si="18"/>
        <v>100</v>
      </c>
      <c r="Z87" t="s">
        <v>155</v>
      </c>
    </row>
    <row r="88" spans="1:26">
      <c r="A88" s="5"/>
      <c r="B88" s="51"/>
      <c r="C88" s="58"/>
      <c r="D88" s="165"/>
      <c r="E88" s="165"/>
      <c r="F88" s="6">
        <f t="shared" si="16"/>
        <v>0</v>
      </c>
      <c r="G88" s="51"/>
      <c r="H88" s="165"/>
      <c r="I88" s="61"/>
      <c r="J88" s="61"/>
      <c r="K88" s="119" t="e">
        <f t="shared" si="22"/>
        <v>#DIV/0!</v>
      </c>
      <c r="L88" s="61"/>
      <c r="M88" s="61"/>
      <c r="N88" s="61"/>
      <c r="O88" s="119" t="e">
        <f t="shared" si="23"/>
        <v>#DIV/0!</v>
      </c>
      <c r="P88" s="61"/>
      <c r="Q88" s="61"/>
      <c r="R88" s="61"/>
      <c r="S88" s="119" t="e">
        <f t="shared" si="25"/>
        <v>#DIV/0!</v>
      </c>
      <c r="T88" s="61"/>
      <c r="U88" s="61"/>
      <c r="V88" s="61"/>
      <c r="W88" s="119" t="e">
        <f t="shared" si="24"/>
        <v>#DIV/0!</v>
      </c>
      <c r="X88" s="109">
        <f>X87-X86</f>
        <v>0.42857142857142883</v>
      </c>
      <c r="Y88" s="109">
        <f>Y87-Y86</f>
        <v>11.111111111111114</v>
      </c>
    </row>
    <row r="89" spans="1:26">
      <c r="A89" s="5"/>
      <c r="B89" s="133" t="s">
        <v>65</v>
      </c>
      <c r="C89" s="58" t="s">
        <v>88</v>
      </c>
      <c r="D89" s="165">
        <v>9</v>
      </c>
      <c r="E89" s="165">
        <v>15</v>
      </c>
      <c r="F89" s="6">
        <f t="shared" ref="F89:F105" si="26">H89+I89+J89+L89+M89+N89+P89+Q89+R89+T89+U89+V89</f>
        <v>15</v>
      </c>
      <c r="G89" s="51" t="s">
        <v>44</v>
      </c>
      <c r="H89" s="165"/>
      <c r="I89" s="61"/>
      <c r="J89" s="61"/>
      <c r="K89" s="119">
        <f t="shared" si="22"/>
        <v>0</v>
      </c>
      <c r="L89" s="61"/>
      <c r="M89" s="61">
        <v>1</v>
      </c>
      <c r="N89" s="61">
        <v>1</v>
      </c>
      <c r="O89" s="119">
        <f t="shared" si="23"/>
        <v>13.333333333333334</v>
      </c>
      <c r="P89" s="61">
        <v>1</v>
      </c>
      <c r="Q89" s="61"/>
      <c r="R89" s="61">
        <v>4</v>
      </c>
      <c r="S89" s="119">
        <f t="shared" si="25"/>
        <v>33.333333333333336</v>
      </c>
      <c r="T89" s="61">
        <v>4</v>
      </c>
      <c r="U89" s="61">
        <v>4</v>
      </c>
      <c r="V89" s="61"/>
      <c r="W89" s="119">
        <f t="shared" si="24"/>
        <v>53.333333333333336</v>
      </c>
      <c r="X89" s="121">
        <f t="shared" si="21"/>
        <v>9.1999999999999993</v>
      </c>
      <c r="Y89" s="60">
        <f t="shared" si="18"/>
        <v>86.666666666666671</v>
      </c>
    </row>
    <row r="90" spans="1:26">
      <c r="A90" s="5"/>
      <c r="B90" s="51" t="s">
        <v>65</v>
      </c>
      <c r="C90" s="58" t="s">
        <v>19</v>
      </c>
      <c r="D90" s="165">
        <v>10</v>
      </c>
      <c r="E90" s="165">
        <v>8</v>
      </c>
      <c r="F90" s="6">
        <f t="shared" si="26"/>
        <v>8</v>
      </c>
      <c r="G90" s="51" t="s">
        <v>44</v>
      </c>
      <c r="H90" s="165"/>
      <c r="I90" s="61"/>
      <c r="J90" s="61"/>
      <c r="K90" s="119">
        <f t="shared" si="22"/>
        <v>0</v>
      </c>
      <c r="L90" s="61"/>
      <c r="M90" s="61"/>
      <c r="N90" s="61"/>
      <c r="O90" s="119">
        <f t="shared" si="23"/>
        <v>0</v>
      </c>
      <c r="P90" s="61"/>
      <c r="Q90" s="61"/>
      <c r="R90" s="61">
        <v>3</v>
      </c>
      <c r="S90" s="119">
        <f t="shared" si="25"/>
        <v>37.5</v>
      </c>
      <c r="T90" s="61">
        <v>2</v>
      </c>
      <c r="U90" s="61">
        <v>1</v>
      </c>
      <c r="V90" s="61">
        <v>2</v>
      </c>
      <c r="W90" s="119">
        <f t="shared" si="24"/>
        <v>62.5</v>
      </c>
      <c r="X90" s="121">
        <f t="shared" si="21"/>
        <v>10.25</v>
      </c>
      <c r="Y90" s="60">
        <f t="shared" si="18"/>
        <v>100</v>
      </c>
    </row>
    <row r="91" spans="1:26">
      <c r="A91" s="5"/>
      <c r="B91" s="51" t="s">
        <v>65</v>
      </c>
      <c r="C91" s="58" t="s">
        <v>100</v>
      </c>
      <c r="D91" s="165">
        <v>11</v>
      </c>
      <c r="E91" s="165">
        <v>8</v>
      </c>
      <c r="F91" s="6">
        <f t="shared" si="26"/>
        <v>7</v>
      </c>
      <c r="G91" s="51" t="s">
        <v>44</v>
      </c>
      <c r="H91" s="165"/>
      <c r="I91" s="61">
        <v>1</v>
      </c>
      <c r="J91" s="61"/>
      <c r="K91" s="119">
        <f t="shared" si="22"/>
        <v>14.285714285714286</v>
      </c>
      <c r="L91" s="61"/>
      <c r="M91" s="61"/>
      <c r="N91" s="61"/>
      <c r="O91" s="119">
        <f t="shared" si="23"/>
        <v>0</v>
      </c>
      <c r="P91" s="61"/>
      <c r="Q91" s="61">
        <v>1</v>
      </c>
      <c r="R91" s="61">
        <v>2</v>
      </c>
      <c r="S91" s="119">
        <f t="shared" si="25"/>
        <v>42.857142857142854</v>
      </c>
      <c r="T91" s="61">
        <v>1</v>
      </c>
      <c r="U91" s="61">
        <v>2</v>
      </c>
      <c r="V91" s="61"/>
      <c r="W91" s="119">
        <f t="shared" si="24"/>
        <v>42.857142857142854</v>
      </c>
      <c r="X91" s="121">
        <f t="shared" si="21"/>
        <v>8.5714285714285712</v>
      </c>
      <c r="Y91" s="60">
        <f t="shared" si="18"/>
        <v>85.714285714285708</v>
      </c>
    </row>
    <row r="92" spans="1:26">
      <c r="A92" s="5"/>
      <c r="B92" s="51"/>
      <c r="C92" s="58"/>
      <c r="D92" s="165"/>
      <c r="E92" s="165"/>
      <c r="F92" s="6">
        <f t="shared" si="26"/>
        <v>0</v>
      </c>
      <c r="G92" s="51"/>
      <c r="H92" s="165"/>
      <c r="I92" s="61"/>
      <c r="J92" s="61"/>
      <c r="K92" s="119" t="e">
        <f t="shared" si="22"/>
        <v>#DIV/0!</v>
      </c>
      <c r="L92" s="61"/>
      <c r="M92" s="61"/>
      <c r="N92" s="61"/>
      <c r="O92" s="119" t="e">
        <f t="shared" si="23"/>
        <v>#DIV/0!</v>
      </c>
      <c r="P92" s="61"/>
      <c r="Q92" s="61"/>
      <c r="R92" s="61"/>
      <c r="S92" s="119" t="e">
        <f t="shared" si="25"/>
        <v>#DIV/0!</v>
      </c>
      <c r="T92" s="61"/>
      <c r="U92" s="61"/>
      <c r="V92" s="61"/>
      <c r="W92" s="119" t="e">
        <f t="shared" si="24"/>
        <v>#DIV/0!</v>
      </c>
      <c r="X92" s="109">
        <f>X91-X90</f>
        <v>-1.6785714285714288</v>
      </c>
      <c r="Y92" s="109">
        <f>Y91-Y90</f>
        <v>-14.285714285714292</v>
      </c>
    </row>
    <row r="93" spans="1:26">
      <c r="A93" s="5"/>
      <c r="B93" s="133" t="s">
        <v>65</v>
      </c>
      <c r="C93" s="58" t="s">
        <v>88</v>
      </c>
      <c r="D93" s="165">
        <v>10</v>
      </c>
      <c r="E93" s="165">
        <v>11</v>
      </c>
      <c r="F93" s="6">
        <f t="shared" si="26"/>
        <v>11</v>
      </c>
      <c r="G93" s="51" t="s">
        <v>44</v>
      </c>
      <c r="H93" s="165"/>
      <c r="I93" s="61"/>
      <c r="J93" s="61"/>
      <c r="K93" s="119">
        <f t="shared" si="22"/>
        <v>0</v>
      </c>
      <c r="L93" s="61"/>
      <c r="M93" s="61"/>
      <c r="N93" s="61">
        <v>2</v>
      </c>
      <c r="O93" s="119">
        <f t="shared" si="23"/>
        <v>18.181818181818183</v>
      </c>
      <c r="P93" s="61"/>
      <c r="Q93" s="61"/>
      <c r="R93" s="61">
        <v>2</v>
      </c>
      <c r="S93" s="119">
        <f t="shared" si="25"/>
        <v>18.181818181818183</v>
      </c>
      <c r="T93" s="61">
        <v>6</v>
      </c>
      <c r="U93" s="61">
        <v>1</v>
      </c>
      <c r="V93" s="61"/>
      <c r="W93" s="119">
        <f t="shared" si="24"/>
        <v>63.636363636363633</v>
      </c>
      <c r="X93" s="121">
        <f t="shared" si="21"/>
        <v>9.1818181818181817</v>
      </c>
      <c r="Y93" s="60">
        <f t="shared" si="18"/>
        <v>81.818181818181813</v>
      </c>
    </row>
    <row r="94" spans="1:26">
      <c r="A94" s="5"/>
      <c r="B94" s="51" t="s">
        <v>65</v>
      </c>
      <c r="C94" s="58" t="s">
        <v>19</v>
      </c>
      <c r="D94" s="165">
        <v>11</v>
      </c>
      <c r="E94" s="165">
        <v>11</v>
      </c>
      <c r="F94" s="6">
        <f t="shared" si="26"/>
        <v>11</v>
      </c>
      <c r="G94" s="51" t="s">
        <v>44</v>
      </c>
      <c r="H94" s="165"/>
      <c r="I94" s="61"/>
      <c r="J94" s="61"/>
      <c r="K94" s="119">
        <f t="shared" si="22"/>
        <v>0</v>
      </c>
      <c r="L94" s="61"/>
      <c r="M94" s="61"/>
      <c r="N94" s="61">
        <v>1</v>
      </c>
      <c r="O94" s="119">
        <f t="shared" si="23"/>
        <v>9.0909090909090917</v>
      </c>
      <c r="P94" s="61"/>
      <c r="Q94" s="61">
        <v>3</v>
      </c>
      <c r="R94" s="61">
        <v>1</v>
      </c>
      <c r="S94" s="119">
        <f t="shared" si="25"/>
        <v>36.363636363636367</v>
      </c>
      <c r="T94" s="61">
        <v>1</v>
      </c>
      <c r="U94" s="61">
        <v>2</v>
      </c>
      <c r="V94" s="61">
        <v>3</v>
      </c>
      <c r="W94" s="119">
        <f t="shared" si="24"/>
        <v>54.545454545454547</v>
      </c>
      <c r="X94" s="121">
        <f t="shared" si="21"/>
        <v>9.7272727272727266</v>
      </c>
      <c r="Y94" s="60">
        <f t="shared" si="18"/>
        <v>90.909090909090907</v>
      </c>
    </row>
    <row r="95" spans="1:26">
      <c r="A95" s="5"/>
      <c r="B95" s="51"/>
      <c r="C95" s="58"/>
      <c r="D95" s="165"/>
      <c r="E95" s="165"/>
      <c r="F95" s="6">
        <f t="shared" si="26"/>
        <v>0</v>
      </c>
      <c r="G95" s="51"/>
      <c r="H95" s="165"/>
      <c r="I95" s="61"/>
      <c r="J95" s="61"/>
      <c r="K95" s="119" t="e">
        <f t="shared" si="22"/>
        <v>#DIV/0!</v>
      </c>
      <c r="L95" s="61"/>
      <c r="M95" s="61"/>
      <c r="N95" s="61"/>
      <c r="O95" s="119" t="e">
        <f t="shared" si="23"/>
        <v>#DIV/0!</v>
      </c>
      <c r="P95" s="61"/>
      <c r="Q95" s="61"/>
      <c r="R95" s="61"/>
      <c r="S95" s="119" t="e">
        <f t="shared" si="25"/>
        <v>#DIV/0!</v>
      </c>
      <c r="T95" s="61"/>
      <c r="U95" s="61"/>
      <c r="V95" s="61"/>
      <c r="W95" s="119" t="e">
        <f t="shared" si="24"/>
        <v>#DIV/0!</v>
      </c>
      <c r="X95" s="109">
        <f>X94-X93</f>
        <v>0.54545454545454497</v>
      </c>
      <c r="Y95" s="109">
        <f>Y94-Y93</f>
        <v>9.0909090909090935</v>
      </c>
    </row>
    <row r="96" spans="1:26">
      <c r="A96" s="5"/>
      <c r="B96" s="133" t="s">
        <v>65</v>
      </c>
      <c r="C96" s="58" t="s">
        <v>88</v>
      </c>
      <c r="D96" s="165">
        <v>11</v>
      </c>
      <c r="E96" s="165">
        <v>5</v>
      </c>
      <c r="F96" s="6">
        <f t="shared" si="26"/>
        <v>5</v>
      </c>
      <c r="G96" s="51" t="s">
        <v>44</v>
      </c>
      <c r="H96" s="165"/>
      <c r="I96" s="61"/>
      <c r="J96" s="61"/>
      <c r="K96" s="119">
        <f t="shared" si="22"/>
        <v>0</v>
      </c>
      <c r="L96" s="61"/>
      <c r="M96" s="61"/>
      <c r="N96" s="61"/>
      <c r="O96" s="119">
        <f t="shared" si="23"/>
        <v>0</v>
      </c>
      <c r="P96" s="61"/>
      <c r="Q96" s="61"/>
      <c r="R96" s="61"/>
      <c r="S96" s="119">
        <f t="shared" si="25"/>
        <v>0</v>
      </c>
      <c r="T96" s="61">
        <v>2</v>
      </c>
      <c r="U96" s="61">
        <v>1</v>
      </c>
      <c r="V96" s="61">
        <v>2</v>
      </c>
      <c r="W96" s="119">
        <f t="shared" si="24"/>
        <v>100</v>
      </c>
      <c r="X96" s="121">
        <f t="shared" si="21"/>
        <v>11</v>
      </c>
      <c r="Y96" s="60">
        <f t="shared" si="18"/>
        <v>100</v>
      </c>
    </row>
    <row r="97" spans="1:25">
      <c r="A97" s="5"/>
      <c r="B97" s="51"/>
      <c r="C97" s="58"/>
      <c r="D97" s="165"/>
      <c r="E97" s="165"/>
      <c r="F97" s="6">
        <f t="shared" si="26"/>
        <v>0</v>
      </c>
      <c r="G97" s="51"/>
      <c r="H97" s="165"/>
      <c r="I97" s="61"/>
      <c r="J97" s="61"/>
      <c r="K97" s="119" t="e">
        <f t="shared" si="22"/>
        <v>#DIV/0!</v>
      </c>
      <c r="L97" s="61"/>
      <c r="M97" s="61"/>
      <c r="N97" s="61"/>
      <c r="O97" s="119" t="e">
        <f t="shared" si="23"/>
        <v>#DIV/0!</v>
      </c>
      <c r="P97" s="61"/>
      <c r="Q97" s="61"/>
      <c r="R97" s="61"/>
      <c r="S97" s="119" t="e">
        <f t="shared" si="25"/>
        <v>#DIV/0!</v>
      </c>
      <c r="T97" s="61"/>
      <c r="U97" s="61"/>
      <c r="V97" s="61"/>
      <c r="W97" s="119" t="e">
        <f t="shared" si="24"/>
        <v>#DIV/0!</v>
      </c>
      <c r="X97" s="121"/>
      <c r="Y97" s="60"/>
    </row>
    <row r="98" spans="1:25">
      <c r="A98" s="5"/>
      <c r="B98" s="51"/>
      <c r="C98" s="58" t="s">
        <v>88</v>
      </c>
      <c r="D98" s="165"/>
      <c r="E98" s="165"/>
      <c r="F98" s="6">
        <f t="shared" si="26"/>
        <v>0</v>
      </c>
      <c r="G98" s="51" t="s">
        <v>44</v>
      </c>
      <c r="H98" s="165"/>
      <c r="I98" s="61"/>
      <c r="J98" s="61"/>
      <c r="K98" s="119" t="e">
        <f t="shared" si="22"/>
        <v>#DIV/0!</v>
      </c>
      <c r="L98" s="61"/>
      <c r="M98" s="61"/>
      <c r="N98" s="61"/>
      <c r="O98" s="119" t="e">
        <f t="shared" si="23"/>
        <v>#DIV/0!</v>
      </c>
      <c r="P98" s="61"/>
      <c r="Q98" s="61"/>
      <c r="R98" s="61"/>
      <c r="S98" s="119" t="e">
        <f t="shared" si="25"/>
        <v>#DIV/0!</v>
      </c>
      <c r="T98" s="61"/>
      <c r="U98" s="61"/>
      <c r="V98" s="61"/>
      <c r="W98" s="119" t="e">
        <f t="shared" si="24"/>
        <v>#DIV/0!</v>
      </c>
      <c r="X98" s="121">
        <f>AVERAGE(X96,X93,X90,X86,X83,X78,X73)</f>
        <v>8.1707684654889636</v>
      </c>
      <c r="Y98" s="121">
        <f>AVERAGE(Y96,Y93,Y90,Y86,Y83,Y78,Y73)</f>
        <v>79.796366504441039</v>
      </c>
    </row>
    <row r="99" spans="1:25">
      <c r="A99" s="5"/>
      <c r="B99" s="51"/>
      <c r="C99" s="58" t="s">
        <v>19</v>
      </c>
      <c r="D99" s="165"/>
      <c r="E99" s="165"/>
      <c r="F99" s="6">
        <f t="shared" si="26"/>
        <v>0</v>
      </c>
      <c r="G99" s="51" t="s">
        <v>44</v>
      </c>
      <c r="H99" s="165"/>
      <c r="I99" s="61"/>
      <c r="J99" s="61"/>
      <c r="K99" s="119" t="e">
        <f t="shared" si="22"/>
        <v>#DIV/0!</v>
      </c>
      <c r="L99" s="61"/>
      <c r="M99" s="61"/>
      <c r="N99" s="61"/>
      <c r="O99" s="119" t="e">
        <f t="shared" si="23"/>
        <v>#DIV/0!</v>
      </c>
      <c r="P99" s="61"/>
      <c r="Q99" s="61"/>
      <c r="R99" s="61"/>
      <c r="S99" s="119" t="e">
        <f t="shared" si="25"/>
        <v>#DIV/0!</v>
      </c>
      <c r="T99" s="61"/>
      <c r="U99" s="61"/>
      <c r="V99" s="61"/>
      <c r="W99" s="119" t="e">
        <f t="shared" si="24"/>
        <v>#DIV/0!</v>
      </c>
      <c r="X99" s="121">
        <f>AVERAGE(X94,X91,X88,X84,X79,X74)</f>
        <v>7.4886724386724381</v>
      </c>
      <c r="Y99" s="121">
        <f>AVERAGE(Y94,Y91,Y88,Y84,Y79,Y74)</f>
        <v>74.93987493987494</v>
      </c>
    </row>
    <row r="100" spans="1:25">
      <c r="A100" s="5"/>
      <c r="B100" s="51"/>
      <c r="C100" s="58" t="s">
        <v>100</v>
      </c>
      <c r="D100" s="165"/>
      <c r="E100" s="165"/>
      <c r="F100" s="6">
        <f t="shared" si="26"/>
        <v>0</v>
      </c>
      <c r="G100" s="51" t="s">
        <v>44</v>
      </c>
      <c r="H100" s="165"/>
      <c r="I100" s="61"/>
      <c r="J100" s="61"/>
      <c r="K100" s="119" t="e">
        <f t="shared" si="22"/>
        <v>#DIV/0!</v>
      </c>
      <c r="L100" s="61"/>
      <c r="M100" s="61"/>
      <c r="N100" s="61"/>
      <c r="O100" s="119" t="e">
        <f t="shared" si="23"/>
        <v>#DIV/0!</v>
      </c>
      <c r="P100" s="61"/>
      <c r="Q100" s="61"/>
      <c r="R100" s="61"/>
      <c r="S100" s="119" t="e">
        <f t="shared" si="25"/>
        <v>#DIV/0!</v>
      </c>
      <c r="T100" s="61"/>
      <c r="U100" s="61"/>
      <c r="V100" s="61"/>
      <c r="W100" s="119" t="e">
        <f t="shared" si="24"/>
        <v>#DIV/0!</v>
      </c>
      <c r="X100" s="121">
        <f>AVERAGE(X56,X62,X68,X74,X80,X86,X91)</f>
        <v>8.3713729482063428</v>
      </c>
      <c r="Y100" s="121">
        <f>AVERAGE(Y56,Y62,Y68,Y74,Y80,Y86,Y91)</f>
        <v>84.320310469378782</v>
      </c>
    </row>
    <row r="101" spans="1:25">
      <c r="A101" s="5"/>
      <c r="B101" s="51"/>
      <c r="C101" s="172" t="s">
        <v>137</v>
      </c>
      <c r="D101" s="165"/>
      <c r="E101" s="165"/>
      <c r="F101" s="6">
        <f t="shared" si="26"/>
        <v>0</v>
      </c>
      <c r="G101" s="51" t="s">
        <v>44</v>
      </c>
      <c r="H101" s="165"/>
      <c r="I101" s="61"/>
      <c r="J101" s="61"/>
      <c r="K101" s="119" t="e">
        <f t="shared" si="22"/>
        <v>#DIV/0!</v>
      </c>
      <c r="L101" s="61"/>
      <c r="M101" s="61"/>
      <c r="N101" s="61"/>
      <c r="O101" s="119" t="e">
        <f t="shared" si="23"/>
        <v>#DIV/0!</v>
      </c>
      <c r="P101" s="61"/>
      <c r="Q101" s="61"/>
      <c r="R101" s="61"/>
      <c r="S101" s="119" t="e">
        <f t="shared" si="25"/>
        <v>#DIV/0!</v>
      </c>
      <c r="T101" s="61"/>
      <c r="U101" s="61"/>
      <c r="V101" s="61"/>
      <c r="W101" s="119" t="e">
        <f t="shared" si="24"/>
        <v>#DIV/0!</v>
      </c>
      <c r="X101" s="153">
        <f>AVERAGE(X53,X57,X63,X69,X75,X81,X87)</f>
        <v>8.1707245898359346</v>
      </c>
      <c r="Y101" s="153">
        <f>AVERAGE(Y53,Y57,Y63,Y69,Y75,Y81,Y87)</f>
        <v>87.993430781923763</v>
      </c>
    </row>
    <row r="102" spans="1:25">
      <c r="A102" s="5"/>
      <c r="B102" s="51"/>
      <c r="C102" s="426" t="s">
        <v>164</v>
      </c>
      <c r="D102" s="294"/>
      <c r="E102" s="294"/>
      <c r="F102" s="6"/>
      <c r="G102" s="431" t="s">
        <v>44</v>
      </c>
      <c r="H102" s="294"/>
      <c r="I102" s="61"/>
      <c r="J102" s="61"/>
      <c r="K102" s="119"/>
      <c r="L102" s="61"/>
      <c r="M102" s="61"/>
      <c r="N102" s="61"/>
      <c r="O102" s="119"/>
      <c r="P102" s="61"/>
      <c r="Q102" s="61"/>
      <c r="R102" s="61"/>
      <c r="S102" s="119"/>
      <c r="T102" s="61"/>
      <c r="U102" s="61"/>
      <c r="V102" s="61"/>
      <c r="W102" s="119"/>
      <c r="X102" s="153">
        <f>AVERAGE(X54,X58,X64,X70,X76,X82,X88)</f>
        <v>7.1245331475977443</v>
      </c>
      <c r="Y102" s="153">
        <f>AVERAGE(Y54,Y58,Y64,Y70,Y76,Y82,Y88)</f>
        <v>79.488873699400003</v>
      </c>
    </row>
    <row r="103" spans="1:25">
      <c r="A103" s="5"/>
      <c r="B103" s="51"/>
      <c r="C103" s="165"/>
      <c r="D103" s="165"/>
      <c r="E103" s="165"/>
      <c r="F103" s="6">
        <f t="shared" si="26"/>
        <v>0</v>
      </c>
      <c r="G103" s="51"/>
      <c r="H103" s="165"/>
      <c r="I103" s="61"/>
      <c r="J103" s="61"/>
      <c r="K103" s="119" t="e">
        <f t="shared" si="22"/>
        <v>#DIV/0!</v>
      </c>
      <c r="L103" s="61"/>
      <c r="M103" s="61"/>
      <c r="N103" s="61"/>
      <c r="O103" s="119" t="e">
        <f t="shared" si="23"/>
        <v>#DIV/0!</v>
      </c>
      <c r="P103" s="61"/>
      <c r="Q103" s="61"/>
      <c r="R103" s="61"/>
      <c r="S103" s="119" t="e">
        <f t="shared" si="25"/>
        <v>#DIV/0!</v>
      </c>
      <c r="T103" s="61"/>
      <c r="U103" s="61"/>
      <c r="V103" s="61"/>
      <c r="W103" s="119" t="e">
        <f t="shared" si="24"/>
        <v>#DIV/0!</v>
      </c>
      <c r="X103" s="109">
        <f>X102-X101</f>
        <v>-1.0461914422381904</v>
      </c>
      <c r="Y103" s="109">
        <f>Y102-Y101</f>
        <v>-8.5045570825237604</v>
      </c>
    </row>
    <row r="104" spans="1:25">
      <c r="A104" s="5"/>
      <c r="B104" s="283" t="s">
        <v>66</v>
      </c>
      <c r="C104" s="286" t="s">
        <v>164</v>
      </c>
      <c r="D104" s="255">
        <v>10</v>
      </c>
      <c r="E104" s="255"/>
      <c r="F104" s="6">
        <f t="shared" si="26"/>
        <v>13</v>
      </c>
      <c r="G104" s="283" t="s">
        <v>45</v>
      </c>
      <c r="H104" s="255"/>
      <c r="I104" s="61"/>
      <c r="J104" s="61"/>
      <c r="K104" s="119">
        <f t="shared" si="22"/>
        <v>0</v>
      </c>
      <c r="L104" s="61"/>
      <c r="M104" s="61">
        <v>1</v>
      </c>
      <c r="N104" s="61"/>
      <c r="O104" s="119">
        <f t="shared" si="23"/>
        <v>7.6923076923076925</v>
      </c>
      <c r="P104" s="61"/>
      <c r="Q104" s="61">
        <v>1</v>
      </c>
      <c r="R104" s="61">
        <v>7</v>
      </c>
      <c r="S104" s="119">
        <f t="shared" si="25"/>
        <v>61.53846153846154</v>
      </c>
      <c r="T104" s="61">
        <v>3</v>
      </c>
      <c r="U104" s="61">
        <v>1</v>
      </c>
      <c r="V104" s="61"/>
      <c r="W104" s="119">
        <f t="shared" si="24"/>
        <v>30.76923076923077</v>
      </c>
      <c r="X104" s="153">
        <f t="shared" ref="X104:Y104" si="27">AVERAGE(X56,X60,X66,X72,X78,X84,X90)</f>
        <v>7.1331451015188687</v>
      </c>
      <c r="Y104" s="153">
        <f t="shared" si="27"/>
        <v>80.272108843537424</v>
      </c>
    </row>
    <row r="105" spans="1:25">
      <c r="A105" s="5"/>
      <c r="B105" s="283"/>
      <c r="C105" s="286"/>
      <c r="D105" s="255"/>
      <c r="E105" s="255"/>
      <c r="F105" s="6">
        <f t="shared" si="26"/>
        <v>0</v>
      </c>
      <c r="G105" s="283"/>
      <c r="H105" s="255"/>
      <c r="I105" s="61"/>
      <c r="J105" s="61"/>
      <c r="K105" s="119" t="e">
        <f t="shared" si="22"/>
        <v>#DIV/0!</v>
      </c>
      <c r="L105" s="61"/>
      <c r="M105" s="61"/>
      <c r="N105" s="61"/>
      <c r="O105" s="119" t="e">
        <f t="shared" si="23"/>
        <v>#DIV/0!</v>
      </c>
      <c r="P105" s="61"/>
      <c r="Q105" s="61"/>
      <c r="R105" s="61"/>
      <c r="S105" s="119" t="e">
        <f t="shared" si="25"/>
        <v>#DIV/0!</v>
      </c>
      <c r="T105" s="61"/>
      <c r="U105" s="61"/>
      <c r="V105" s="61"/>
      <c r="W105" s="119" t="e">
        <f t="shared" si="24"/>
        <v>#DIV/0!</v>
      </c>
      <c r="X105" s="153">
        <f t="shared" ref="X105:Y105" si="28">AVERAGE(X57,X61,X67,X73,X79,X85,X91)</f>
        <v>8.2973107677853744</v>
      </c>
      <c r="Y105" s="153">
        <f t="shared" si="28"/>
        <v>90.676270508203288</v>
      </c>
    </row>
    <row r="106" spans="1:25">
      <c r="A106" s="173"/>
      <c r="B106" s="133" t="s">
        <v>66</v>
      </c>
      <c r="C106" s="58" t="s">
        <v>137</v>
      </c>
      <c r="D106" s="165">
        <v>10</v>
      </c>
      <c r="E106" s="165">
        <v>16</v>
      </c>
      <c r="F106" s="6">
        <f t="shared" ref="F106:F120" si="29">H106+I106+J106+L106+M106+N106+P106+Q106+R106+T106+U106+V106</f>
        <v>16</v>
      </c>
      <c r="G106" s="133" t="s">
        <v>45</v>
      </c>
      <c r="H106" s="64">
        <v>2</v>
      </c>
      <c r="I106" s="117"/>
      <c r="J106" s="117">
        <v>1</v>
      </c>
      <c r="K106" s="119">
        <f t="shared" si="22"/>
        <v>18.75</v>
      </c>
      <c r="L106" s="117"/>
      <c r="M106" s="117"/>
      <c r="N106" s="117">
        <v>2</v>
      </c>
      <c r="O106" s="119">
        <f t="shared" si="23"/>
        <v>12.5</v>
      </c>
      <c r="P106" s="117">
        <v>2</v>
      </c>
      <c r="Q106" s="117">
        <v>1</v>
      </c>
      <c r="R106" s="117">
        <v>3</v>
      </c>
      <c r="S106" s="119">
        <f t="shared" si="25"/>
        <v>37.5</v>
      </c>
      <c r="T106" s="117">
        <v>5</v>
      </c>
      <c r="U106" s="117"/>
      <c r="V106" s="117"/>
      <c r="W106" s="119">
        <f t="shared" si="24"/>
        <v>31.25</v>
      </c>
      <c r="X106" s="153">
        <f t="shared" ref="X106:Y106" si="30">AVERAGE(X58,X62,X68,X74,X80,X86,X92)</f>
        <v>6.7542141843663588</v>
      </c>
      <c r="Y106" s="153">
        <f t="shared" si="30"/>
        <v>71.225072374140694</v>
      </c>
    </row>
    <row r="107" spans="1:25">
      <c r="A107" s="173"/>
      <c r="B107" s="287" t="s">
        <v>66</v>
      </c>
      <c r="C107" s="286" t="s">
        <v>164</v>
      </c>
      <c r="D107" s="255">
        <v>11</v>
      </c>
      <c r="E107" s="255">
        <v>13</v>
      </c>
      <c r="F107" s="6">
        <f t="shared" si="29"/>
        <v>13</v>
      </c>
      <c r="G107" s="287" t="s">
        <v>45</v>
      </c>
      <c r="H107" s="64"/>
      <c r="I107" s="117"/>
      <c r="J107" s="117"/>
      <c r="K107" s="119">
        <f t="shared" si="22"/>
        <v>0</v>
      </c>
      <c r="L107" s="117">
        <v>1</v>
      </c>
      <c r="M107" s="117"/>
      <c r="N107" s="117">
        <v>4</v>
      </c>
      <c r="O107" s="119">
        <f t="shared" si="23"/>
        <v>38.46153846153846</v>
      </c>
      <c r="P107" s="117"/>
      <c r="Q107" s="117">
        <v>1</v>
      </c>
      <c r="R107" s="117">
        <v>1</v>
      </c>
      <c r="S107" s="119">
        <f t="shared" si="25"/>
        <v>15.384615384615385</v>
      </c>
      <c r="T107" s="117">
        <v>5</v>
      </c>
      <c r="U107" s="117">
        <v>1</v>
      </c>
      <c r="V107" s="117"/>
      <c r="W107" s="119">
        <f t="shared" si="24"/>
        <v>46.153846153846153</v>
      </c>
      <c r="X107" s="153">
        <f t="shared" ref="X107:Y107" si="31">AVERAGE(X59,X63,X69,X75,X81,X87,X93)</f>
        <v>8.8548716983499585</v>
      </c>
      <c r="Y107" s="153">
        <f t="shared" si="31"/>
        <v>85.906895037329832</v>
      </c>
    </row>
    <row r="108" spans="1:25">
      <c r="A108" s="173"/>
      <c r="B108" s="287"/>
      <c r="C108" s="286"/>
      <c r="D108" s="294"/>
      <c r="E108" s="294"/>
      <c r="F108" s="6"/>
      <c r="G108" s="287"/>
      <c r="H108" s="64"/>
      <c r="I108" s="117"/>
      <c r="J108" s="117"/>
      <c r="K108" s="119"/>
      <c r="L108" s="117"/>
      <c r="M108" s="117"/>
      <c r="N108" s="117"/>
      <c r="O108" s="119"/>
      <c r="P108" s="117"/>
      <c r="Q108" s="117"/>
      <c r="R108" s="117"/>
      <c r="S108" s="119"/>
      <c r="T108" s="117"/>
      <c r="U108" s="117"/>
      <c r="V108" s="117"/>
      <c r="W108" s="119"/>
      <c r="X108" s="109">
        <f>X107-X106</f>
        <v>2.1006575139835997</v>
      </c>
      <c r="Y108" s="285">
        <f>Y107-Y106</f>
        <v>14.681822663189138</v>
      </c>
    </row>
    <row r="109" spans="1:25">
      <c r="A109" s="173"/>
      <c r="B109" s="133"/>
      <c r="C109" s="165"/>
      <c r="D109" s="165"/>
      <c r="E109" s="165"/>
      <c r="F109" s="6"/>
      <c r="G109" s="133"/>
      <c r="H109" s="64"/>
      <c r="I109" s="117"/>
      <c r="J109" s="117"/>
      <c r="K109" s="119" t="e">
        <f t="shared" si="22"/>
        <v>#DIV/0!</v>
      </c>
      <c r="L109" s="117"/>
      <c r="M109" s="117"/>
      <c r="N109" s="117"/>
      <c r="O109" s="119" t="e">
        <f t="shared" si="23"/>
        <v>#DIV/0!</v>
      </c>
      <c r="P109" s="117"/>
      <c r="Q109" s="117"/>
      <c r="R109" s="117"/>
      <c r="S109" s="119" t="e">
        <f t="shared" si="25"/>
        <v>#DIV/0!</v>
      </c>
      <c r="T109" s="117"/>
      <c r="U109" s="117"/>
      <c r="V109" s="117"/>
      <c r="W109" s="119" t="e">
        <f t="shared" si="24"/>
        <v>#DIV/0!</v>
      </c>
      <c r="X109" s="121"/>
      <c r="Y109" s="60"/>
    </row>
    <row r="110" spans="1:25">
      <c r="A110" s="5"/>
      <c r="B110" s="133" t="s">
        <v>65</v>
      </c>
      <c r="C110" s="58" t="s">
        <v>100</v>
      </c>
      <c r="D110" s="165">
        <v>10</v>
      </c>
      <c r="E110" s="165">
        <v>9</v>
      </c>
      <c r="F110" s="6">
        <f t="shared" si="29"/>
        <v>9</v>
      </c>
      <c r="G110" s="133" t="s">
        <v>45</v>
      </c>
      <c r="H110" s="64"/>
      <c r="I110" s="117"/>
      <c r="J110" s="117"/>
      <c r="K110" s="119">
        <f t="shared" si="22"/>
        <v>0</v>
      </c>
      <c r="L110" s="117"/>
      <c r="M110" s="117"/>
      <c r="N110" s="117"/>
      <c r="O110" s="119">
        <f t="shared" si="23"/>
        <v>0</v>
      </c>
      <c r="P110" s="117">
        <v>3</v>
      </c>
      <c r="Q110" s="117">
        <v>2</v>
      </c>
      <c r="R110" s="117">
        <v>2</v>
      </c>
      <c r="S110" s="119">
        <f t="shared" si="25"/>
        <v>77.777777777777771</v>
      </c>
      <c r="T110" s="117">
        <v>2</v>
      </c>
      <c r="U110" s="117"/>
      <c r="V110" s="117"/>
      <c r="W110" s="119">
        <f t="shared" si="24"/>
        <v>22.222222222222221</v>
      </c>
      <c r="X110" s="121">
        <f>((H110*1)+(I110*2)+(J110*3)+(L110*4)+(M110*5)+(N110*6)+(P110*7)+(Q110*8)+(R110*9)+(T110*10)+(U110*11)+(V110*12))/F110</f>
        <v>8.3333333333333339</v>
      </c>
      <c r="Y110" s="60">
        <f>S110+W110</f>
        <v>100</v>
      </c>
    </row>
    <row r="111" spans="1:25">
      <c r="A111" s="5"/>
      <c r="B111" s="133" t="s">
        <v>66</v>
      </c>
      <c r="C111" s="58" t="s">
        <v>137</v>
      </c>
      <c r="D111" s="165">
        <v>11</v>
      </c>
      <c r="E111" s="165">
        <v>8</v>
      </c>
      <c r="F111" s="6">
        <f t="shared" si="29"/>
        <v>8</v>
      </c>
      <c r="G111" s="133" t="s">
        <v>45</v>
      </c>
      <c r="H111" s="64"/>
      <c r="I111" s="117"/>
      <c r="J111" s="117"/>
      <c r="K111" s="119">
        <f t="shared" si="22"/>
        <v>0</v>
      </c>
      <c r="L111" s="117"/>
      <c r="M111" s="117"/>
      <c r="N111" s="117"/>
      <c r="O111" s="119">
        <f t="shared" si="23"/>
        <v>0</v>
      </c>
      <c r="P111" s="117"/>
      <c r="Q111" s="117"/>
      <c r="R111" s="117">
        <v>5</v>
      </c>
      <c r="S111" s="119">
        <f t="shared" si="25"/>
        <v>62.5</v>
      </c>
      <c r="T111" s="117">
        <v>2</v>
      </c>
      <c r="U111" s="117">
        <v>1</v>
      </c>
      <c r="V111" s="117"/>
      <c r="W111" s="119">
        <f t="shared" si="24"/>
        <v>37.5</v>
      </c>
      <c r="X111" s="121">
        <f>((H111*1)+(I111*2)+(J111*3)+(L111*4)+(M111*5)+(N111*6)+(P111*7)+(Q111*8)+(R111*9)+(T111*10)+(U111*11)+(V111*12))/F111</f>
        <v>9.5</v>
      </c>
      <c r="Y111" s="60">
        <f>S111+W111</f>
        <v>100</v>
      </c>
    </row>
    <row r="112" spans="1:25">
      <c r="A112" s="5"/>
      <c r="B112" s="133"/>
      <c r="C112" s="64"/>
      <c r="D112" s="64"/>
      <c r="E112" s="64"/>
      <c r="F112" s="6">
        <f t="shared" si="29"/>
        <v>0</v>
      </c>
      <c r="G112" s="133"/>
      <c r="H112" s="88"/>
      <c r="I112" s="88"/>
      <c r="J112" s="88"/>
      <c r="K112" s="119" t="e">
        <f t="shared" si="22"/>
        <v>#DIV/0!</v>
      </c>
      <c r="L112" s="88"/>
      <c r="M112" s="88"/>
      <c r="N112" s="88"/>
      <c r="O112" s="119" t="e">
        <f t="shared" si="23"/>
        <v>#DIV/0!</v>
      </c>
      <c r="P112" s="88"/>
      <c r="Q112" s="88"/>
      <c r="R112" s="88"/>
      <c r="S112" s="119" t="e">
        <f t="shared" si="25"/>
        <v>#DIV/0!</v>
      </c>
      <c r="T112" s="88"/>
      <c r="U112" s="88"/>
      <c r="V112" s="88"/>
      <c r="W112" s="119" t="e">
        <f t="shared" si="24"/>
        <v>#DIV/0!</v>
      </c>
      <c r="X112" s="109">
        <f>X111-X110</f>
        <v>1.1666666666666661</v>
      </c>
      <c r="Y112" s="109">
        <f>Y111-Y110</f>
        <v>0</v>
      </c>
    </row>
    <row r="113" spans="1:25">
      <c r="A113" s="5"/>
      <c r="B113" s="51" t="s">
        <v>66</v>
      </c>
      <c r="C113" s="58" t="s">
        <v>19</v>
      </c>
      <c r="D113" s="165">
        <v>10</v>
      </c>
      <c r="E113" s="165">
        <v>8</v>
      </c>
      <c r="F113" s="6">
        <f t="shared" si="29"/>
        <v>8</v>
      </c>
      <c r="G113" s="51" t="s">
        <v>45</v>
      </c>
      <c r="H113" s="165"/>
      <c r="I113" s="61"/>
      <c r="J113" s="61"/>
      <c r="K113" s="119">
        <f t="shared" si="22"/>
        <v>0</v>
      </c>
      <c r="L113" s="61"/>
      <c r="M113" s="61"/>
      <c r="N113" s="61"/>
      <c r="O113" s="119">
        <f t="shared" si="23"/>
        <v>0</v>
      </c>
      <c r="P113" s="61"/>
      <c r="Q113" s="61"/>
      <c r="R113" s="61">
        <v>3</v>
      </c>
      <c r="S113" s="119">
        <f t="shared" si="25"/>
        <v>37.5</v>
      </c>
      <c r="T113" s="61">
        <v>2</v>
      </c>
      <c r="U113" s="61">
        <v>1</v>
      </c>
      <c r="V113" s="61">
        <v>2</v>
      </c>
      <c r="W113" s="119">
        <f t="shared" si="24"/>
        <v>62.5</v>
      </c>
      <c r="X113" s="121">
        <f>((H113*1)+(I113*2)+(J113*3)+(L113*4)+(M113*5)+(N113*6)+(P113*7)+(Q113*8)+(R113*9)+(T113*10)+(U113*11)+(V113*12))/F113</f>
        <v>10.25</v>
      </c>
      <c r="Y113" s="170">
        <f>S113+W113</f>
        <v>100</v>
      </c>
    </row>
    <row r="114" spans="1:25">
      <c r="A114" s="5"/>
      <c r="B114" s="51" t="s">
        <v>66</v>
      </c>
      <c r="C114" s="58" t="s">
        <v>100</v>
      </c>
      <c r="D114" s="165">
        <v>11</v>
      </c>
      <c r="E114" s="165">
        <v>7</v>
      </c>
      <c r="F114" s="6">
        <f t="shared" si="29"/>
        <v>7</v>
      </c>
      <c r="G114" s="51" t="s">
        <v>45</v>
      </c>
      <c r="H114" s="165"/>
      <c r="I114" s="61"/>
      <c r="J114" s="61"/>
      <c r="K114" s="119">
        <f t="shared" si="22"/>
        <v>0</v>
      </c>
      <c r="L114" s="61"/>
      <c r="M114" s="61">
        <v>1</v>
      </c>
      <c r="N114" s="61">
        <v>2</v>
      </c>
      <c r="O114" s="119">
        <f t="shared" si="23"/>
        <v>42.857142857142854</v>
      </c>
      <c r="P114" s="61">
        <v>2</v>
      </c>
      <c r="Q114" s="61"/>
      <c r="R114" s="61"/>
      <c r="S114" s="119">
        <f t="shared" si="25"/>
        <v>28.571428571428573</v>
      </c>
      <c r="T114" s="61">
        <v>1</v>
      </c>
      <c r="U114" s="61"/>
      <c r="V114" s="61">
        <v>1</v>
      </c>
      <c r="W114" s="119">
        <f t="shared" si="24"/>
        <v>28.571428571428573</v>
      </c>
      <c r="X114" s="121">
        <f>((H114*1)+(I114*2)+(J114*3)+(L114*4)+(M114*5)+(N114*6)+(P114*7)+(Q114*8)+(R114*9)+(T114*10)+(U114*11)+(V114*12))/F114</f>
        <v>7.5714285714285712</v>
      </c>
      <c r="Y114" s="170">
        <f>S114+W114</f>
        <v>57.142857142857146</v>
      </c>
    </row>
    <row r="115" spans="1:25">
      <c r="A115" s="5"/>
      <c r="B115" s="51"/>
      <c r="C115" s="165"/>
      <c r="D115" s="165"/>
      <c r="E115" s="165"/>
      <c r="F115" s="6"/>
      <c r="G115" s="51"/>
      <c r="H115" s="165"/>
      <c r="I115" s="61"/>
      <c r="J115" s="61"/>
      <c r="K115" s="119" t="e">
        <f t="shared" si="22"/>
        <v>#DIV/0!</v>
      </c>
      <c r="L115" s="61"/>
      <c r="M115" s="61"/>
      <c r="N115" s="61"/>
      <c r="O115" s="119" t="e">
        <f t="shared" si="23"/>
        <v>#DIV/0!</v>
      </c>
      <c r="P115" s="61"/>
      <c r="Q115" s="61"/>
      <c r="R115" s="61"/>
      <c r="S115" s="119" t="e">
        <f t="shared" si="25"/>
        <v>#DIV/0!</v>
      </c>
      <c r="T115" s="61"/>
      <c r="U115" s="61"/>
      <c r="V115" s="61"/>
      <c r="W115" s="119" t="e">
        <f t="shared" si="24"/>
        <v>#DIV/0!</v>
      </c>
      <c r="X115" s="109">
        <f>X114-X113</f>
        <v>-2.6785714285714288</v>
      </c>
      <c r="Y115" s="109">
        <f>Y114-Y113</f>
        <v>-42.857142857142854</v>
      </c>
    </row>
    <row r="116" spans="1:25">
      <c r="A116" s="5"/>
      <c r="B116" s="51" t="s">
        <v>66</v>
      </c>
      <c r="C116" s="58" t="s">
        <v>19</v>
      </c>
      <c r="D116" s="165">
        <v>11</v>
      </c>
      <c r="E116" s="165">
        <v>12</v>
      </c>
      <c r="F116" s="6">
        <f t="shared" si="29"/>
        <v>12</v>
      </c>
      <c r="G116" s="51" t="s">
        <v>45</v>
      </c>
      <c r="H116" s="165"/>
      <c r="I116" s="61"/>
      <c r="J116" s="61"/>
      <c r="K116" s="119">
        <f t="shared" si="22"/>
        <v>0</v>
      </c>
      <c r="L116" s="61">
        <v>2</v>
      </c>
      <c r="M116" s="61"/>
      <c r="N116" s="61">
        <v>2</v>
      </c>
      <c r="O116" s="119">
        <f t="shared" si="23"/>
        <v>33.333333333333336</v>
      </c>
      <c r="P116" s="61"/>
      <c r="Q116" s="61">
        <v>1</v>
      </c>
      <c r="R116" s="61">
        <v>2</v>
      </c>
      <c r="S116" s="119">
        <f t="shared" si="25"/>
        <v>25</v>
      </c>
      <c r="T116" s="61">
        <v>2</v>
      </c>
      <c r="U116" s="61">
        <v>3</v>
      </c>
      <c r="V116" s="61"/>
      <c r="W116" s="119">
        <f t="shared" si="24"/>
        <v>41.666666666666664</v>
      </c>
      <c r="X116" s="121">
        <f>((H116*1)+(I116*2)+(J116*3)+(L116*4)+(M116*5)+(N116*6)+(P116*7)+(Q116*8)+(R116*9)+(T116*10)+(U116*11)+(V116*12))/F116</f>
        <v>8.25</v>
      </c>
      <c r="Y116" s="170">
        <f t="shared" ref="Y116:Y118" si="32">S116+W116</f>
        <v>66.666666666666657</v>
      </c>
    </row>
    <row r="117" spans="1:25" s="32" customFormat="1">
      <c r="A117" s="5"/>
      <c r="B117" s="51"/>
      <c r="C117" s="58"/>
      <c r="D117" s="165"/>
      <c r="E117" s="165"/>
      <c r="F117" s="6">
        <f t="shared" si="29"/>
        <v>0</v>
      </c>
      <c r="G117" s="51"/>
      <c r="H117" s="165"/>
      <c r="I117" s="61"/>
      <c r="J117" s="61"/>
      <c r="K117" s="119" t="e">
        <f t="shared" si="22"/>
        <v>#DIV/0!</v>
      </c>
      <c r="L117" s="61"/>
      <c r="M117" s="61"/>
      <c r="N117" s="61"/>
      <c r="O117" s="119" t="e">
        <f t="shared" si="23"/>
        <v>#DIV/0!</v>
      </c>
      <c r="P117" s="61"/>
      <c r="Q117" s="61"/>
      <c r="R117" s="61"/>
      <c r="S117" s="119" t="e">
        <f t="shared" si="25"/>
        <v>#DIV/0!</v>
      </c>
      <c r="T117" s="61"/>
      <c r="U117" s="61"/>
      <c r="V117" s="61"/>
      <c r="W117" s="119" t="e">
        <f t="shared" si="24"/>
        <v>#DIV/0!</v>
      </c>
      <c r="X117" s="121"/>
      <c r="Y117" s="60"/>
    </row>
    <row r="118" spans="1:25">
      <c r="A118" s="5"/>
      <c r="B118" s="133" t="s">
        <v>65</v>
      </c>
      <c r="C118" s="58" t="s">
        <v>88</v>
      </c>
      <c r="D118" s="165">
        <v>10</v>
      </c>
      <c r="E118" s="165">
        <v>12</v>
      </c>
      <c r="F118" s="6">
        <f t="shared" si="29"/>
        <v>12</v>
      </c>
      <c r="G118" s="133" t="s">
        <v>45</v>
      </c>
      <c r="H118" s="64"/>
      <c r="I118" s="117">
        <v>1</v>
      </c>
      <c r="J118" s="117"/>
      <c r="K118" s="119">
        <f t="shared" si="22"/>
        <v>8.3333333333333339</v>
      </c>
      <c r="L118" s="117">
        <v>1</v>
      </c>
      <c r="M118" s="117">
        <v>2</v>
      </c>
      <c r="N118" s="117">
        <v>1</v>
      </c>
      <c r="O118" s="119">
        <f t="shared" si="23"/>
        <v>33.333333333333336</v>
      </c>
      <c r="P118" s="117"/>
      <c r="Q118" s="117">
        <v>2</v>
      </c>
      <c r="R118" s="117">
        <v>1</v>
      </c>
      <c r="S118" s="119">
        <f t="shared" si="25"/>
        <v>25</v>
      </c>
      <c r="T118" s="117">
        <v>4</v>
      </c>
      <c r="U118" s="117"/>
      <c r="V118" s="117"/>
      <c r="W118" s="119">
        <f t="shared" si="24"/>
        <v>33.333333333333336</v>
      </c>
      <c r="X118" s="121">
        <f>((H118*1)+(I118*2)+(J118*3)+(L118*4)+(M118*5)+(N118*6)+(P118*7)+(Q118*8)+(R118*9)+(T118*10)+(U118*11)+(V118*12))/F118</f>
        <v>7.25</v>
      </c>
      <c r="Y118" s="60">
        <f t="shared" si="32"/>
        <v>58.333333333333336</v>
      </c>
    </row>
    <row r="119" spans="1:25">
      <c r="A119" s="5"/>
      <c r="B119" s="133"/>
      <c r="C119" s="58"/>
      <c r="D119" s="64"/>
      <c r="E119" s="64"/>
      <c r="F119" s="6">
        <f t="shared" si="29"/>
        <v>0</v>
      </c>
      <c r="G119" s="133"/>
      <c r="H119" s="89"/>
      <c r="I119" s="72"/>
      <c r="J119" s="72"/>
      <c r="K119" s="119" t="e">
        <f t="shared" si="22"/>
        <v>#DIV/0!</v>
      </c>
      <c r="L119" s="72"/>
      <c r="M119" s="72"/>
      <c r="N119" s="72"/>
      <c r="O119" s="119" t="e">
        <f t="shared" si="23"/>
        <v>#DIV/0!</v>
      </c>
      <c r="P119" s="72"/>
      <c r="Q119" s="72"/>
      <c r="R119" s="72"/>
      <c r="S119" s="119" t="e">
        <f t="shared" si="25"/>
        <v>#DIV/0!</v>
      </c>
      <c r="T119" s="72"/>
      <c r="U119" s="72"/>
      <c r="V119" s="72"/>
      <c r="W119" s="119" t="e">
        <f t="shared" si="24"/>
        <v>#DIV/0!</v>
      </c>
      <c r="X119" s="121"/>
      <c r="Y119" s="60"/>
    </row>
    <row r="120" spans="1:25">
      <c r="A120" s="5"/>
      <c r="B120" s="133" t="s">
        <v>65</v>
      </c>
      <c r="C120" s="58" t="s">
        <v>88</v>
      </c>
      <c r="D120" s="64">
        <v>11</v>
      </c>
      <c r="E120" s="64">
        <v>7</v>
      </c>
      <c r="F120" s="6">
        <f t="shared" si="29"/>
        <v>7</v>
      </c>
      <c r="G120" s="133" t="s">
        <v>45</v>
      </c>
      <c r="H120" s="89"/>
      <c r="I120" s="72"/>
      <c r="J120" s="72"/>
      <c r="K120" s="119">
        <f t="shared" si="22"/>
        <v>0</v>
      </c>
      <c r="L120" s="72"/>
      <c r="M120" s="72"/>
      <c r="N120" s="72"/>
      <c r="O120" s="119">
        <f t="shared" si="23"/>
        <v>0</v>
      </c>
      <c r="P120" s="72"/>
      <c r="Q120" s="72">
        <v>2</v>
      </c>
      <c r="R120" s="72">
        <v>2</v>
      </c>
      <c r="S120" s="119">
        <f t="shared" si="25"/>
        <v>57.142857142857146</v>
      </c>
      <c r="T120" s="72">
        <v>3</v>
      </c>
      <c r="U120" s="72"/>
      <c r="V120" s="72"/>
      <c r="W120" s="119">
        <f t="shared" si="24"/>
        <v>42.857142857142854</v>
      </c>
      <c r="X120" s="121">
        <f>((H120*1)+(I120*2)+(J120*3)+(L120*4)+(M120*5)+(N120*6)+(P120*7)+(Q120*8)+(R120*9)+(T120*10)+(U120*11)+(V120*12))/F120</f>
        <v>9.1428571428571423</v>
      </c>
      <c r="Y120" s="60">
        <f t="shared" ref="Y120" si="33">S120+W120</f>
        <v>100</v>
      </c>
    </row>
    <row r="121" spans="1:25">
      <c r="A121" s="5"/>
      <c r="B121" s="133"/>
      <c r="C121" s="58"/>
      <c r="D121" s="64"/>
      <c r="E121" s="64"/>
      <c r="F121" s="16"/>
      <c r="G121" s="133"/>
      <c r="H121" s="88"/>
      <c r="I121" s="88"/>
      <c r="J121" s="88"/>
      <c r="K121" s="119" t="e">
        <f t="shared" si="22"/>
        <v>#DIV/0!</v>
      </c>
      <c r="L121" s="88"/>
      <c r="M121" s="88"/>
      <c r="N121" s="88"/>
      <c r="O121" s="119" t="e">
        <f t="shared" si="23"/>
        <v>#DIV/0!</v>
      </c>
      <c r="P121" s="88"/>
      <c r="Q121" s="88"/>
      <c r="R121" s="88"/>
      <c r="S121" s="119" t="e">
        <f t="shared" si="25"/>
        <v>#DIV/0!</v>
      </c>
      <c r="T121" s="88"/>
      <c r="U121" s="88"/>
      <c r="V121" s="88"/>
      <c r="W121" s="119" t="e">
        <f t="shared" si="24"/>
        <v>#DIV/0!</v>
      </c>
      <c r="X121" s="45"/>
      <c r="Y121" s="45"/>
    </row>
    <row r="122" spans="1:25">
      <c r="A122" s="5"/>
      <c r="B122" s="133"/>
      <c r="C122" s="58" t="s">
        <v>88</v>
      </c>
      <c r="D122" s="64"/>
      <c r="E122" s="64"/>
      <c r="F122" s="16"/>
      <c r="G122" s="133" t="s">
        <v>45</v>
      </c>
      <c r="H122" s="88"/>
      <c r="I122" s="88"/>
      <c r="J122" s="88"/>
      <c r="K122" s="119" t="e">
        <f t="shared" si="22"/>
        <v>#DIV/0!</v>
      </c>
      <c r="L122" s="88"/>
      <c r="M122" s="88"/>
      <c r="N122" s="88"/>
      <c r="O122" s="119" t="e">
        <f t="shared" si="23"/>
        <v>#DIV/0!</v>
      </c>
      <c r="P122" s="88"/>
      <c r="Q122" s="88"/>
      <c r="R122" s="88"/>
      <c r="S122" s="119" t="e">
        <f t="shared" si="25"/>
        <v>#DIV/0!</v>
      </c>
      <c r="T122" s="88"/>
      <c r="U122" s="88"/>
      <c r="V122" s="88"/>
      <c r="W122" s="119" t="e">
        <f t="shared" si="24"/>
        <v>#DIV/0!</v>
      </c>
      <c r="X122" s="45">
        <f>AVERAGE(X118,X120)</f>
        <v>8.1964285714285712</v>
      </c>
      <c r="Y122" s="45">
        <f>AVERAGE(Y118,Y120)</f>
        <v>79.166666666666671</v>
      </c>
    </row>
    <row r="123" spans="1:25">
      <c r="A123" s="5"/>
      <c r="B123" s="133"/>
      <c r="C123" s="58" t="s">
        <v>19</v>
      </c>
      <c r="D123" s="64"/>
      <c r="E123" s="64"/>
      <c r="F123" s="16"/>
      <c r="G123" s="51" t="s">
        <v>45</v>
      </c>
      <c r="H123" s="88"/>
      <c r="I123" s="88"/>
      <c r="J123" s="88"/>
      <c r="K123" s="119" t="e">
        <f t="shared" si="22"/>
        <v>#DIV/0!</v>
      </c>
      <c r="L123" s="88"/>
      <c r="M123" s="88"/>
      <c r="N123" s="88"/>
      <c r="O123" s="119" t="e">
        <f t="shared" si="23"/>
        <v>#DIV/0!</v>
      </c>
      <c r="P123" s="88"/>
      <c r="Q123" s="88"/>
      <c r="R123" s="88"/>
      <c r="S123" s="119" t="e">
        <f t="shared" si="25"/>
        <v>#DIV/0!</v>
      </c>
      <c r="T123" s="88"/>
      <c r="U123" s="88"/>
      <c r="V123" s="88"/>
      <c r="W123" s="119" t="e">
        <f t="shared" si="24"/>
        <v>#DIV/0!</v>
      </c>
      <c r="X123" s="45">
        <f>AVERAGE(X113,X116)</f>
        <v>9.25</v>
      </c>
      <c r="Y123" s="45">
        <f>AVERAGE(Y113,Y116)</f>
        <v>83.333333333333329</v>
      </c>
    </row>
    <row r="124" spans="1:25">
      <c r="A124" s="5"/>
      <c r="B124" s="133"/>
      <c r="C124" s="58" t="s">
        <v>100</v>
      </c>
      <c r="D124" s="64"/>
      <c r="E124" s="64"/>
      <c r="F124" s="173"/>
      <c r="G124" s="51" t="s">
        <v>45</v>
      </c>
      <c r="H124" s="88"/>
      <c r="I124" s="88"/>
      <c r="J124" s="88"/>
      <c r="K124" s="119" t="e">
        <f t="shared" si="22"/>
        <v>#DIV/0!</v>
      </c>
      <c r="L124" s="88"/>
      <c r="M124" s="88"/>
      <c r="N124" s="88"/>
      <c r="O124" s="119" t="e">
        <f t="shared" si="23"/>
        <v>#DIV/0!</v>
      </c>
      <c r="P124" s="88"/>
      <c r="Q124" s="88"/>
      <c r="R124" s="88"/>
      <c r="S124" s="119" t="e">
        <f t="shared" si="25"/>
        <v>#DIV/0!</v>
      </c>
      <c r="T124" s="88"/>
      <c r="U124" s="88"/>
      <c r="V124" s="88"/>
      <c r="W124" s="119" t="e">
        <f t="shared" si="24"/>
        <v>#DIV/0!</v>
      </c>
      <c r="X124" s="45">
        <f>AVERAGE(X110,X114)</f>
        <v>7.9523809523809526</v>
      </c>
      <c r="Y124" s="45">
        <f>AVERAGE(Y110,Y114)</f>
        <v>78.571428571428569</v>
      </c>
    </row>
    <row r="125" spans="1:25">
      <c r="A125" s="5"/>
      <c r="B125" s="133"/>
      <c r="C125" s="175" t="s">
        <v>137</v>
      </c>
      <c r="D125" s="64"/>
      <c r="E125" s="64"/>
      <c r="F125" s="173"/>
      <c r="G125" s="51" t="s">
        <v>45</v>
      </c>
      <c r="H125" s="88"/>
      <c r="I125" s="88"/>
      <c r="J125" s="88"/>
      <c r="K125" s="119" t="e">
        <f t="shared" si="22"/>
        <v>#DIV/0!</v>
      </c>
      <c r="L125" s="88"/>
      <c r="M125" s="88"/>
      <c r="N125" s="88"/>
      <c r="O125" s="119" t="e">
        <f t="shared" si="23"/>
        <v>#DIV/0!</v>
      </c>
      <c r="P125" s="88"/>
      <c r="Q125" s="88"/>
      <c r="R125" s="88"/>
      <c r="S125" s="119" t="e">
        <f t="shared" si="25"/>
        <v>#DIV/0!</v>
      </c>
      <c r="T125" s="88"/>
      <c r="U125" s="88"/>
      <c r="V125" s="88"/>
      <c r="W125" s="119" t="e">
        <f t="shared" si="24"/>
        <v>#DIV/0!</v>
      </c>
      <c r="X125" s="153">
        <f>AVERAGE(X106,X111)</f>
        <v>8.1271070921831789</v>
      </c>
      <c r="Y125" s="153">
        <f>AVERAGE(Y106,Y111)</f>
        <v>85.612536187070347</v>
      </c>
    </row>
    <row r="126" spans="1:25">
      <c r="A126" s="5"/>
      <c r="B126" s="133"/>
      <c r="C126" s="432" t="s">
        <v>164</v>
      </c>
      <c r="D126" s="64"/>
      <c r="E126" s="64"/>
      <c r="F126" s="221"/>
      <c r="G126" s="51" t="s">
        <v>45</v>
      </c>
      <c r="H126" s="88"/>
      <c r="I126" s="88"/>
      <c r="J126" s="88"/>
      <c r="K126" s="59"/>
      <c r="L126" s="88"/>
      <c r="M126" s="88"/>
      <c r="N126" s="88"/>
      <c r="O126" s="59"/>
      <c r="P126" s="88"/>
      <c r="Q126" s="88"/>
      <c r="R126" s="88"/>
      <c r="S126" s="59"/>
      <c r="T126" s="88"/>
      <c r="U126" s="88"/>
      <c r="V126" s="88"/>
      <c r="W126" s="59"/>
      <c r="X126" s="153">
        <f>AVERAGE(X107,X112)</f>
        <v>5.0107691825083123</v>
      </c>
      <c r="Y126" s="153">
        <f>AVERAGE(Y107,Y112)</f>
        <v>42.953447518664916</v>
      </c>
    </row>
    <row r="127" spans="1:25">
      <c r="A127" s="5"/>
      <c r="B127" s="51"/>
      <c r="C127" s="58"/>
      <c r="D127" s="165"/>
      <c r="E127" s="165"/>
      <c r="F127" s="12"/>
      <c r="G127" s="51"/>
      <c r="H127" s="165"/>
      <c r="I127" s="61"/>
      <c r="J127" s="61"/>
      <c r="K127" s="124"/>
      <c r="L127" s="61"/>
      <c r="M127" s="61"/>
      <c r="N127" s="61"/>
      <c r="O127" s="124"/>
      <c r="P127" s="61"/>
      <c r="Q127" s="61"/>
      <c r="R127" s="61"/>
      <c r="S127" s="59"/>
      <c r="T127" s="61"/>
      <c r="U127" s="61"/>
      <c r="V127" s="61"/>
      <c r="W127" s="59"/>
      <c r="X127" s="109">
        <f>X126-X125</f>
        <v>-3.1163379096748667</v>
      </c>
      <c r="Y127" s="109">
        <f>Y126-Y125</f>
        <v>-42.659088668405431</v>
      </c>
    </row>
    <row r="128" spans="1:25" ht="45">
      <c r="A128" s="5"/>
      <c r="B128" s="166" t="s">
        <v>94</v>
      </c>
      <c r="C128" s="86" t="s">
        <v>88</v>
      </c>
      <c r="D128" s="165"/>
      <c r="E128" s="165"/>
      <c r="F128" s="12"/>
      <c r="G128" s="51"/>
      <c r="H128" s="165"/>
      <c r="I128" s="61"/>
      <c r="J128" s="61"/>
      <c r="K128" s="124"/>
      <c r="L128" s="61"/>
      <c r="M128" s="61"/>
      <c r="N128" s="61"/>
      <c r="O128" s="124"/>
      <c r="P128" s="61"/>
      <c r="Q128" s="61"/>
      <c r="R128" s="61"/>
      <c r="S128" s="59"/>
      <c r="T128" s="61"/>
      <c r="U128" s="61"/>
      <c r="V128" s="61"/>
      <c r="W128" s="59"/>
      <c r="X128" s="121">
        <f>AVERAGE(X122,X98,X45)</f>
        <v>8.1188037742106065</v>
      </c>
      <c r="Y128" s="121">
        <f>AVERAGE(Y122,Y98,Y45)</f>
        <v>80.281748685420595</v>
      </c>
    </row>
    <row r="129" spans="1:25" ht="45">
      <c r="A129" s="5"/>
      <c r="B129" s="166" t="s">
        <v>94</v>
      </c>
      <c r="C129" s="86" t="s">
        <v>19</v>
      </c>
      <c r="D129" s="64"/>
      <c r="E129" s="64"/>
      <c r="F129" s="173"/>
      <c r="G129" s="133"/>
      <c r="H129" s="88"/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88"/>
      <c r="T129" s="88"/>
      <c r="U129" s="88"/>
      <c r="V129" s="88"/>
      <c r="W129" s="169"/>
      <c r="X129" s="45">
        <f>AVERAGE(X113,X90,X85,X79,X73,X67,X61,X41,X37,X31,X26,X20)</f>
        <v>8.464647525676936</v>
      </c>
      <c r="Y129" s="45">
        <f>AVERAGE(Y113,Y90,Y85,Y79,Y73,Y67,Y61,Y41,Y37,Y31,Y26,Y20)</f>
        <v>81.862278244631185</v>
      </c>
    </row>
    <row r="130" spans="1:25" ht="45">
      <c r="A130" s="5"/>
      <c r="B130" s="166" t="s">
        <v>94</v>
      </c>
      <c r="C130" s="86" t="s">
        <v>108</v>
      </c>
      <c r="D130" s="64"/>
      <c r="E130" s="64"/>
      <c r="F130" s="173"/>
      <c r="G130" s="133"/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88"/>
      <c r="S130" s="88"/>
      <c r="T130" s="88"/>
      <c r="U130" s="88"/>
      <c r="V130" s="88"/>
      <c r="W130" s="169"/>
      <c r="X130" s="45">
        <f t="shared" ref="X130:Y132" si="34">AVERAGE(X47,X100,X124)</f>
        <v>7.9135980114555196</v>
      </c>
      <c r="Y130" s="45">
        <f t="shared" si="34"/>
        <v>74.317499041101527</v>
      </c>
    </row>
    <row r="131" spans="1:25" ht="45">
      <c r="A131" s="5"/>
      <c r="B131" s="166" t="s">
        <v>94</v>
      </c>
      <c r="C131" s="177" t="s">
        <v>163</v>
      </c>
      <c r="D131" s="64"/>
      <c r="E131" s="64"/>
      <c r="F131" s="173"/>
      <c r="G131" s="133"/>
      <c r="H131" s="88"/>
      <c r="I131" s="88"/>
      <c r="J131" s="88"/>
      <c r="K131" s="88"/>
      <c r="L131" s="88"/>
      <c r="M131" s="88"/>
      <c r="N131" s="88"/>
      <c r="O131" s="88"/>
      <c r="P131" s="88"/>
      <c r="Q131" s="88"/>
      <c r="R131" s="88"/>
      <c r="S131" s="88"/>
      <c r="T131" s="88"/>
      <c r="U131" s="88"/>
      <c r="V131" s="88"/>
      <c r="W131" s="169"/>
      <c r="X131" s="160">
        <f t="shared" si="34"/>
        <v>7.5501157366564753</v>
      </c>
      <c r="Y131" s="160">
        <f t="shared" si="34"/>
        <v>78.854922046945589</v>
      </c>
    </row>
    <row r="132" spans="1:25" ht="45">
      <c r="A132" s="5"/>
      <c r="B132" s="293" t="s">
        <v>94</v>
      </c>
      <c r="C132" s="427" t="s">
        <v>164</v>
      </c>
      <c r="D132" s="64"/>
      <c r="E132" s="64"/>
      <c r="F132" s="173"/>
      <c r="G132" s="133"/>
      <c r="H132" s="88"/>
      <c r="I132" s="88"/>
      <c r="J132" s="88"/>
      <c r="K132" s="88"/>
      <c r="L132" s="88"/>
      <c r="M132" s="88"/>
      <c r="N132" s="88"/>
      <c r="O132" s="88"/>
      <c r="P132" s="88"/>
      <c r="Q132" s="88"/>
      <c r="R132" s="88"/>
      <c r="S132" s="88"/>
      <c r="T132" s="88"/>
      <c r="U132" s="88"/>
      <c r="V132" s="88"/>
      <c r="W132" s="169"/>
      <c r="X132" s="160">
        <f t="shared" si="34"/>
        <v>6.0041876801367486</v>
      </c>
      <c r="Y132" s="160">
        <f t="shared" si="34"/>
        <v>58.322508872650211</v>
      </c>
    </row>
    <row r="133" spans="1:25">
      <c r="A133" s="5"/>
      <c r="B133" s="293"/>
      <c r="C133" s="427"/>
      <c r="D133" s="64"/>
      <c r="E133" s="64"/>
      <c r="F133" s="16"/>
      <c r="G133" s="133"/>
      <c r="H133" s="88"/>
      <c r="I133" s="88"/>
      <c r="J133" s="88"/>
      <c r="K133" s="88"/>
      <c r="L133" s="88"/>
      <c r="M133" s="88"/>
      <c r="N133" s="88"/>
      <c r="O133" s="88"/>
      <c r="P133" s="88"/>
      <c r="Q133" s="88"/>
      <c r="R133" s="88"/>
      <c r="S133" s="88"/>
      <c r="T133" s="88"/>
      <c r="U133" s="88"/>
      <c r="V133" s="88"/>
      <c r="W133" s="88"/>
      <c r="X133" s="109">
        <f>X132-X131</f>
        <v>-1.5459280565197266</v>
      </c>
      <c r="Y133" s="109">
        <f>Y132-Y131</f>
        <v>-20.532413174295378</v>
      </c>
    </row>
    <row r="134" spans="1:25">
      <c r="A134" s="240"/>
    </row>
    <row r="135" spans="1:25">
      <c r="A135" s="240"/>
    </row>
    <row r="136" spans="1:25">
      <c r="A136" s="241"/>
    </row>
    <row r="137" spans="1:25">
      <c r="A137" s="241"/>
    </row>
    <row r="138" spans="1:25">
      <c r="A138" s="241"/>
    </row>
    <row r="139" spans="1:25">
      <c r="A139" s="241"/>
    </row>
  </sheetData>
  <mergeCells count="26">
    <mergeCell ref="F7:F10"/>
    <mergeCell ref="G7:G10"/>
    <mergeCell ref="H7:W7"/>
    <mergeCell ref="X7:Y7"/>
    <mergeCell ref="Y9:Y10"/>
    <mergeCell ref="H8:K8"/>
    <mergeCell ref="L8:O8"/>
    <mergeCell ref="P8:S8"/>
    <mergeCell ref="T8:W8"/>
    <mergeCell ref="X8:Y8"/>
    <mergeCell ref="H9:J9"/>
    <mergeCell ref="L9:N9"/>
    <mergeCell ref="P9:R9"/>
    <mergeCell ref="T9:V9"/>
    <mergeCell ref="X9:X10"/>
    <mergeCell ref="A7:A10"/>
    <mergeCell ref="B7:B10"/>
    <mergeCell ref="C7:C10"/>
    <mergeCell ref="D7:D10"/>
    <mergeCell ref="E7:E10"/>
    <mergeCell ref="A6:Y6"/>
    <mergeCell ref="A5:Y5"/>
    <mergeCell ref="X1:Y1"/>
    <mergeCell ref="A2:Y2"/>
    <mergeCell ref="A3:Y3"/>
    <mergeCell ref="A4:Y4"/>
  </mergeCells>
  <pageMargins left="0.7" right="0.7" top="0.75" bottom="0.75" header="0.3" footer="0.3"/>
  <pageSetup paperSize="9" scale="44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26"/>
  <sheetViews>
    <sheetView topLeftCell="A112" zoomScaleSheetLayoutView="90" workbookViewId="0">
      <selection activeCell="X127" sqref="X127"/>
    </sheetView>
  </sheetViews>
  <sheetFormatPr defaultRowHeight="15"/>
  <cols>
    <col min="1" max="1" width="4.42578125" style="32" customWidth="1"/>
    <col min="2" max="2" width="16.7109375" style="200" bestFit="1" customWidth="1"/>
    <col min="3" max="3" width="11.85546875" style="198" customWidth="1"/>
    <col min="4" max="4" width="6.42578125" style="198" customWidth="1"/>
    <col min="5" max="5" width="6.5703125" style="198" customWidth="1"/>
    <col min="6" max="6" width="6" customWidth="1"/>
    <col min="7" max="7" width="13.85546875" style="214" customWidth="1"/>
    <col min="8" max="8" width="4.7109375" style="32" customWidth="1"/>
    <col min="9" max="9" width="4.28515625" style="32" customWidth="1"/>
    <col min="10" max="10" width="4.85546875" style="32" customWidth="1"/>
    <col min="11" max="11" width="6.7109375" style="32" customWidth="1"/>
    <col min="12" max="12" width="4.85546875" style="32" customWidth="1"/>
    <col min="13" max="13" width="4.7109375" style="32" customWidth="1"/>
    <col min="14" max="14" width="4.28515625" style="32" customWidth="1"/>
    <col min="15" max="15" width="7" style="32" customWidth="1"/>
    <col min="16" max="16" width="4.7109375" style="32" customWidth="1"/>
    <col min="17" max="17" width="4.5703125" style="32" customWidth="1"/>
    <col min="18" max="18" width="4.85546875" style="32" customWidth="1"/>
    <col min="19" max="19" width="7.7109375" style="32" customWidth="1"/>
    <col min="20" max="20" width="5.28515625" style="32" customWidth="1"/>
    <col min="21" max="21" width="4.85546875" style="32" customWidth="1"/>
    <col min="22" max="22" width="4.140625" style="32" customWidth="1"/>
    <col min="23" max="23" width="7.5703125" style="32" customWidth="1"/>
    <col min="24" max="24" width="10.28515625" style="32" customWidth="1"/>
    <col min="25" max="25" width="9.28515625" style="32" customWidth="1"/>
  </cols>
  <sheetData>
    <row r="1" spans="1:25">
      <c r="X1" s="478" t="s">
        <v>46</v>
      </c>
      <c r="Y1" s="478"/>
    </row>
    <row r="2" spans="1:25">
      <c r="A2" s="458" t="s">
        <v>119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  <c r="Q2" s="459"/>
      <c r="R2" s="459"/>
      <c r="S2" s="459"/>
      <c r="T2" s="459"/>
      <c r="U2" s="459"/>
      <c r="V2" s="459"/>
      <c r="W2" s="459"/>
      <c r="X2" s="459"/>
      <c r="Y2" s="459"/>
    </row>
    <row r="3" spans="1:25" ht="15" customHeight="1">
      <c r="A3" s="460" t="s">
        <v>120</v>
      </c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  <c r="P3" s="460"/>
      <c r="Q3" s="460"/>
      <c r="R3" s="460"/>
      <c r="S3" s="460"/>
      <c r="T3" s="460"/>
      <c r="U3" s="460"/>
      <c r="V3" s="460"/>
      <c r="W3" s="460"/>
      <c r="X3" s="460"/>
      <c r="Y3" s="460"/>
    </row>
    <row r="4" spans="1:25" ht="15" customHeight="1">
      <c r="A4" s="461" t="s">
        <v>2</v>
      </c>
      <c r="B4" s="461"/>
      <c r="C4" s="461"/>
      <c r="D4" s="461"/>
      <c r="E4" s="461"/>
      <c r="F4" s="461"/>
      <c r="G4" s="461"/>
      <c r="H4" s="461"/>
      <c r="I4" s="461"/>
      <c r="J4" s="461"/>
      <c r="K4" s="461"/>
      <c r="L4" s="461"/>
      <c r="M4" s="461"/>
      <c r="N4" s="461"/>
      <c r="O4" s="461"/>
      <c r="P4" s="461"/>
      <c r="Q4" s="461"/>
      <c r="R4" s="461"/>
      <c r="S4" s="461"/>
      <c r="T4" s="461"/>
      <c r="U4" s="461"/>
      <c r="V4" s="461"/>
      <c r="W4" s="461"/>
      <c r="X4" s="461"/>
      <c r="Y4" s="461"/>
    </row>
    <row r="5" spans="1:25" ht="33.75" customHeight="1">
      <c r="A5" s="455" t="s">
        <v>80</v>
      </c>
      <c r="B5" s="455"/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  <c r="O5" s="455"/>
      <c r="P5" s="455"/>
      <c r="Q5" s="455"/>
      <c r="R5" s="455"/>
      <c r="S5" s="455"/>
      <c r="T5" s="455"/>
      <c r="U5" s="455"/>
      <c r="V5" s="455"/>
      <c r="W5" s="455"/>
      <c r="X5" s="455"/>
      <c r="Y5" s="455"/>
    </row>
    <row r="6" spans="1:25" ht="18.75" customHeight="1">
      <c r="A6" s="477" t="s">
        <v>3</v>
      </c>
      <c r="B6" s="477"/>
      <c r="C6" s="477"/>
      <c r="D6" s="477"/>
      <c r="E6" s="477"/>
      <c r="F6" s="477"/>
      <c r="G6" s="477"/>
      <c r="H6" s="477"/>
      <c r="I6" s="477"/>
      <c r="J6" s="477"/>
      <c r="K6" s="477"/>
      <c r="L6" s="477"/>
      <c r="M6" s="477"/>
      <c r="N6" s="477"/>
      <c r="O6" s="477"/>
      <c r="P6" s="477"/>
      <c r="Q6" s="477"/>
      <c r="R6" s="477"/>
      <c r="S6" s="477"/>
      <c r="T6" s="477"/>
      <c r="U6" s="477"/>
      <c r="V6" s="477"/>
      <c r="W6" s="477"/>
      <c r="X6" s="477"/>
      <c r="Y6" s="477"/>
    </row>
    <row r="7" spans="1:25" ht="15" customHeight="1">
      <c r="A7" s="472" t="s">
        <v>4</v>
      </c>
      <c r="B7" s="485" t="s">
        <v>5</v>
      </c>
      <c r="C7" s="488" t="s">
        <v>6</v>
      </c>
      <c r="D7" s="489" t="s">
        <v>7</v>
      </c>
      <c r="E7" s="488" t="s">
        <v>79</v>
      </c>
      <c r="F7" s="468" t="s">
        <v>9</v>
      </c>
      <c r="G7" s="490" t="s">
        <v>10</v>
      </c>
      <c r="H7" s="471" t="s">
        <v>11</v>
      </c>
      <c r="I7" s="471"/>
      <c r="J7" s="471"/>
      <c r="K7" s="471"/>
      <c r="L7" s="471"/>
      <c r="M7" s="471"/>
      <c r="N7" s="471"/>
      <c r="O7" s="471"/>
      <c r="P7" s="471"/>
      <c r="Q7" s="471"/>
      <c r="R7" s="471"/>
      <c r="S7" s="471"/>
      <c r="T7" s="471"/>
      <c r="U7" s="471"/>
      <c r="V7" s="471"/>
      <c r="W7" s="471"/>
      <c r="X7" s="471" t="s">
        <v>99</v>
      </c>
      <c r="Y7" s="471"/>
    </row>
    <row r="8" spans="1:25">
      <c r="A8" s="472"/>
      <c r="B8" s="486"/>
      <c r="C8" s="488"/>
      <c r="D8" s="489"/>
      <c r="E8" s="488"/>
      <c r="F8" s="469"/>
      <c r="G8" s="490"/>
      <c r="H8" s="471" t="s">
        <v>12</v>
      </c>
      <c r="I8" s="471"/>
      <c r="J8" s="471"/>
      <c r="K8" s="471"/>
      <c r="L8" s="471" t="s">
        <v>13</v>
      </c>
      <c r="M8" s="471"/>
      <c r="N8" s="471"/>
      <c r="O8" s="471"/>
      <c r="P8" s="471" t="s">
        <v>14</v>
      </c>
      <c r="Q8" s="471"/>
      <c r="R8" s="471"/>
      <c r="S8" s="471"/>
      <c r="T8" s="471" t="s">
        <v>15</v>
      </c>
      <c r="U8" s="471"/>
      <c r="V8" s="471"/>
      <c r="W8" s="471"/>
      <c r="X8" s="479" t="s">
        <v>31</v>
      </c>
      <c r="Y8" s="482" t="s">
        <v>17</v>
      </c>
    </row>
    <row r="9" spans="1:25" ht="15" customHeight="1">
      <c r="A9" s="472"/>
      <c r="B9" s="486"/>
      <c r="C9" s="488"/>
      <c r="D9" s="489"/>
      <c r="E9" s="488"/>
      <c r="F9" s="469"/>
      <c r="G9" s="490"/>
      <c r="H9" s="472" t="s">
        <v>16</v>
      </c>
      <c r="I9" s="472"/>
      <c r="J9" s="472"/>
      <c r="K9" s="46"/>
      <c r="L9" s="472" t="s">
        <v>16</v>
      </c>
      <c r="M9" s="472"/>
      <c r="N9" s="472"/>
      <c r="O9" s="46"/>
      <c r="P9" s="472" t="s">
        <v>16</v>
      </c>
      <c r="Q9" s="472"/>
      <c r="R9" s="472"/>
      <c r="S9" s="46"/>
      <c r="T9" s="472" t="s">
        <v>16</v>
      </c>
      <c r="U9" s="472"/>
      <c r="V9" s="472"/>
      <c r="W9" s="46"/>
      <c r="X9" s="480"/>
      <c r="Y9" s="483"/>
    </row>
    <row r="10" spans="1:25">
      <c r="A10" s="472"/>
      <c r="B10" s="487"/>
      <c r="C10" s="488"/>
      <c r="D10" s="489"/>
      <c r="E10" s="488"/>
      <c r="F10" s="469"/>
      <c r="G10" s="490"/>
      <c r="H10" s="47">
        <v>1</v>
      </c>
      <c r="I10" s="47">
        <v>2</v>
      </c>
      <c r="J10" s="46">
        <v>3</v>
      </c>
      <c r="K10" s="46" t="s">
        <v>18</v>
      </c>
      <c r="L10" s="47">
        <v>4</v>
      </c>
      <c r="M10" s="47">
        <v>5</v>
      </c>
      <c r="N10" s="46">
        <v>6</v>
      </c>
      <c r="O10" s="46" t="s">
        <v>18</v>
      </c>
      <c r="P10" s="47">
        <v>7</v>
      </c>
      <c r="Q10" s="47">
        <v>8</v>
      </c>
      <c r="R10" s="46">
        <v>9</v>
      </c>
      <c r="S10" s="46" t="s">
        <v>18</v>
      </c>
      <c r="T10" s="47">
        <v>10</v>
      </c>
      <c r="U10" s="47">
        <v>11</v>
      </c>
      <c r="V10" s="46">
        <v>12</v>
      </c>
      <c r="W10" s="46" t="s">
        <v>18</v>
      </c>
      <c r="X10" s="481"/>
      <c r="Y10" s="484"/>
    </row>
    <row r="11" spans="1:25">
      <c r="A11" s="252"/>
      <c r="B11" s="289" t="s">
        <v>156</v>
      </c>
      <c r="C11" s="281" t="s">
        <v>164</v>
      </c>
      <c r="D11" s="260">
        <v>5</v>
      </c>
      <c r="E11" s="259">
        <v>20</v>
      </c>
      <c r="F11" s="10">
        <f>H11+I11+J11+L11+M11+N11+P11+Q11+R11+V11+T11+U11</f>
        <v>20</v>
      </c>
      <c r="G11" s="288" t="s">
        <v>48</v>
      </c>
      <c r="H11" s="256"/>
      <c r="I11" s="256"/>
      <c r="J11" s="261"/>
      <c r="K11" s="261">
        <f>SUM(H11,I11,J11)*100/F11</f>
        <v>0</v>
      </c>
      <c r="L11" s="256"/>
      <c r="M11" s="256"/>
      <c r="N11" s="261"/>
      <c r="O11" s="261">
        <f>SUM(L11,M11,N11)*100/F11</f>
        <v>0</v>
      </c>
      <c r="P11" s="256">
        <v>3</v>
      </c>
      <c r="Q11" s="256">
        <v>2</v>
      </c>
      <c r="R11" s="261">
        <v>4</v>
      </c>
      <c r="S11" s="433">
        <f>(SUM(P11,Q11,R11)*100)/F11</f>
        <v>45</v>
      </c>
      <c r="T11" s="256">
        <v>10</v>
      </c>
      <c r="U11" s="256">
        <v>1</v>
      </c>
      <c r="V11" s="261"/>
      <c r="W11" s="433">
        <f>(SUM(T11,U11,V11)*100)/F11</f>
        <v>55</v>
      </c>
      <c r="X11" s="422">
        <f>((H11*1)+(I11*2)+(J11*3)+(L11*4)+(M11*5)+(N11*6)+(P11*7)+(Q11*8)+(R11*9)+(T11*10)+(U11*11)+(V11*12))/F11</f>
        <v>9.1999999999999993</v>
      </c>
      <c r="Y11" s="257">
        <f>S11+W11</f>
        <v>100</v>
      </c>
    </row>
    <row r="12" spans="1:25" ht="15" customHeight="1">
      <c r="A12" s="47"/>
      <c r="B12" s="258" t="s">
        <v>156</v>
      </c>
      <c r="C12" s="217" t="s">
        <v>137</v>
      </c>
      <c r="D12" s="171">
        <v>5</v>
      </c>
      <c r="E12" s="181">
        <v>19</v>
      </c>
      <c r="F12" s="10">
        <f t="shared" ref="F12:F51" si="0">H12+I12+J12+L12+M12+N12+P12+Q12+R12+T12+U12+V12</f>
        <v>19</v>
      </c>
      <c r="G12" s="182" t="s">
        <v>48</v>
      </c>
      <c r="H12" s="180"/>
      <c r="I12" s="180"/>
      <c r="J12" s="176"/>
      <c r="K12" s="203">
        <f>SUM(H12:J12)*100/F12</f>
        <v>0</v>
      </c>
      <c r="L12" s="180"/>
      <c r="M12" s="180">
        <v>2</v>
      </c>
      <c r="N12" s="176">
        <v>1</v>
      </c>
      <c r="O12" s="203">
        <f t="shared" ref="O12:O75" si="1">SUM(L12:N12)*100/F12</f>
        <v>15.789473684210526</v>
      </c>
      <c r="P12" s="180"/>
      <c r="Q12" s="180">
        <v>5</v>
      </c>
      <c r="R12" s="176">
        <v>4</v>
      </c>
      <c r="S12" s="203">
        <f>SUM(P12:R12)*100/F12</f>
        <v>47.368421052631582</v>
      </c>
      <c r="T12" s="180">
        <v>4</v>
      </c>
      <c r="U12" s="180">
        <v>3</v>
      </c>
      <c r="V12" s="176"/>
      <c r="W12" s="203">
        <f t="shared" ref="W12:W75" si="2">SUM(T12:V12)*100/F12</f>
        <v>36.842105263157897</v>
      </c>
      <c r="X12" s="422">
        <f t="shared" ref="X12:X13" si="3">((H12*1)+(I12*2)+(J12*3)+(L12*4)+(M12*5)+(N12*6)+(P12*7)+(Q12*8)+(R12*9)+(T12*10)+(U12*11)+(V12*12))/F12</f>
        <v>8.6842105263157894</v>
      </c>
      <c r="Y12" s="219">
        <f t="shared" ref="Y12:Y51" si="4">S12+W12</f>
        <v>84.21052631578948</v>
      </c>
    </row>
    <row r="13" spans="1:25" ht="15" customHeight="1">
      <c r="A13" s="252"/>
      <c r="B13" s="289" t="s">
        <v>156</v>
      </c>
      <c r="C13" s="282" t="s">
        <v>164</v>
      </c>
      <c r="D13" s="260">
        <v>6</v>
      </c>
      <c r="E13" s="259">
        <v>19</v>
      </c>
      <c r="F13" s="10">
        <f t="shared" si="0"/>
        <v>19</v>
      </c>
      <c r="G13" s="289" t="s">
        <v>48</v>
      </c>
      <c r="H13" s="180"/>
      <c r="I13" s="180"/>
      <c r="J13" s="176">
        <v>1</v>
      </c>
      <c r="K13" s="203">
        <f>SUM(H13:J13)*100/F13</f>
        <v>5.2631578947368425</v>
      </c>
      <c r="L13" s="180">
        <v>1</v>
      </c>
      <c r="M13" s="180"/>
      <c r="N13" s="176">
        <v>2</v>
      </c>
      <c r="O13" s="203">
        <f t="shared" si="1"/>
        <v>15.789473684210526</v>
      </c>
      <c r="P13" s="180">
        <v>4</v>
      </c>
      <c r="Q13" s="180">
        <v>3</v>
      </c>
      <c r="R13" s="176">
        <v>1</v>
      </c>
      <c r="S13" s="203"/>
      <c r="T13" s="180">
        <v>7</v>
      </c>
      <c r="U13" s="180"/>
      <c r="V13" s="176"/>
      <c r="W13" s="203">
        <f t="shared" si="2"/>
        <v>36.842105263157897</v>
      </c>
      <c r="X13" s="422">
        <f t="shared" si="3"/>
        <v>7.8947368421052628</v>
      </c>
      <c r="Y13" s="219">
        <f t="shared" si="4"/>
        <v>36.842105263157897</v>
      </c>
    </row>
    <row r="14" spans="1:25" s="32" customFormat="1" ht="15" customHeight="1">
      <c r="A14" s="47"/>
      <c r="B14" s="258"/>
      <c r="C14" s="181"/>
      <c r="D14" s="171"/>
      <c r="E14" s="181"/>
      <c r="F14" s="10">
        <f t="shared" si="0"/>
        <v>0</v>
      </c>
      <c r="G14" s="182"/>
      <c r="H14" s="180"/>
      <c r="I14" s="180"/>
      <c r="J14" s="176"/>
      <c r="K14" s="203"/>
      <c r="L14" s="180"/>
      <c r="M14" s="180"/>
      <c r="N14" s="176"/>
      <c r="O14" s="203"/>
      <c r="P14" s="180"/>
      <c r="Q14" s="180"/>
      <c r="R14" s="176"/>
      <c r="S14" s="203"/>
      <c r="T14" s="180"/>
      <c r="U14" s="180"/>
      <c r="V14" s="176"/>
      <c r="W14" s="203"/>
      <c r="X14" s="208"/>
      <c r="Y14" s="202"/>
    </row>
    <row r="15" spans="1:25" ht="15" customHeight="1">
      <c r="A15" s="5">
        <v>1</v>
      </c>
      <c r="B15" s="182" t="s">
        <v>64</v>
      </c>
      <c r="C15" s="171" t="s">
        <v>100</v>
      </c>
      <c r="D15" s="171">
        <v>5</v>
      </c>
      <c r="E15" s="181">
        <v>13</v>
      </c>
      <c r="F15" s="10">
        <f t="shared" si="0"/>
        <v>13</v>
      </c>
      <c r="G15" s="182" t="s">
        <v>48</v>
      </c>
      <c r="H15" s="180"/>
      <c r="I15" s="180"/>
      <c r="J15" s="176"/>
      <c r="K15" s="203">
        <f>SUM(H15:J15)*100/F15</f>
        <v>0</v>
      </c>
      <c r="L15" s="180"/>
      <c r="M15" s="180">
        <v>1</v>
      </c>
      <c r="N15" s="176">
        <v>1</v>
      </c>
      <c r="O15" s="203">
        <f t="shared" si="1"/>
        <v>15.384615384615385</v>
      </c>
      <c r="P15" s="180">
        <v>1</v>
      </c>
      <c r="Q15" s="180">
        <v>2</v>
      </c>
      <c r="R15" s="176">
        <v>4</v>
      </c>
      <c r="S15" s="203">
        <f t="shared" ref="S15:S78" si="5">SUM(P15:R15)*100/F15</f>
        <v>53.846153846153847</v>
      </c>
      <c r="T15" s="180">
        <v>4</v>
      </c>
      <c r="U15" s="180"/>
      <c r="V15" s="176"/>
      <c r="W15" s="203">
        <f t="shared" si="2"/>
        <v>30.76923076923077</v>
      </c>
      <c r="X15" s="208">
        <f>((H15*1)+(I15*2)+(J15*3)+(L15*4)+(M15*5)+(N15*6)+(P15*7)+(Q15*8)+(R15*9)+(T15*10)+(U15*11)+(V15*12))/F15</f>
        <v>8.4615384615384617</v>
      </c>
      <c r="Y15" s="202">
        <f t="shared" si="4"/>
        <v>84.615384615384613</v>
      </c>
    </row>
    <row r="16" spans="1:25" ht="15" customHeight="1">
      <c r="A16" s="5"/>
      <c r="B16" s="182" t="s">
        <v>156</v>
      </c>
      <c r="C16" s="172" t="s">
        <v>137</v>
      </c>
      <c r="D16" s="171">
        <v>6</v>
      </c>
      <c r="E16" s="181">
        <v>14</v>
      </c>
      <c r="F16" s="10">
        <f t="shared" si="0"/>
        <v>14</v>
      </c>
      <c r="G16" s="182" t="s">
        <v>48</v>
      </c>
      <c r="H16" s="180"/>
      <c r="I16" s="180"/>
      <c r="J16" s="176"/>
      <c r="K16" s="203">
        <f t="shared" ref="K16:K79" si="6">SUM(H16:J16)*100/F16</f>
        <v>0</v>
      </c>
      <c r="L16" s="180"/>
      <c r="M16" s="180"/>
      <c r="N16" s="176">
        <v>1</v>
      </c>
      <c r="O16" s="203">
        <f t="shared" si="1"/>
        <v>7.1428571428571432</v>
      </c>
      <c r="P16" s="180"/>
      <c r="Q16" s="180">
        <v>3</v>
      </c>
      <c r="R16" s="176">
        <v>2</v>
      </c>
      <c r="S16" s="203">
        <f t="shared" si="5"/>
        <v>35.714285714285715</v>
      </c>
      <c r="T16" s="180">
        <v>7</v>
      </c>
      <c r="U16" s="180">
        <v>1</v>
      </c>
      <c r="V16" s="176"/>
      <c r="W16" s="203">
        <f t="shared" si="2"/>
        <v>57.142857142857146</v>
      </c>
      <c r="X16" s="208">
        <f t="shared" ref="X16:X17" si="7">((H16*1)+(I16*2)+(J16*3)+(L16*4)+(M16*5)+(N16*6)+(P16*7)+(Q16*8)+(R16*9)+(T16*10)+(U16*11)+(V16*12))/F16</f>
        <v>9.2142857142857135</v>
      </c>
      <c r="Y16" s="202">
        <f t="shared" si="4"/>
        <v>92.857142857142861</v>
      </c>
    </row>
    <row r="17" spans="1:25" ht="15" customHeight="1">
      <c r="A17" s="5"/>
      <c r="B17" s="289" t="s">
        <v>156</v>
      </c>
      <c r="C17" s="284" t="s">
        <v>164</v>
      </c>
      <c r="D17" s="260">
        <v>7</v>
      </c>
      <c r="E17" s="259">
        <v>13</v>
      </c>
      <c r="F17" s="10">
        <f t="shared" si="0"/>
        <v>13</v>
      </c>
      <c r="G17" s="289" t="s">
        <v>48</v>
      </c>
      <c r="H17" s="180"/>
      <c r="I17" s="180"/>
      <c r="J17" s="176">
        <v>1</v>
      </c>
      <c r="K17" s="203">
        <f t="shared" si="6"/>
        <v>7.6923076923076925</v>
      </c>
      <c r="L17" s="180">
        <v>1</v>
      </c>
      <c r="M17" s="180">
        <v>1</v>
      </c>
      <c r="N17" s="176">
        <v>3</v>
      </c>
      <c r="O17" s="203">
        <f t="shared" si="1"/>
        <v>38.46153846153846</v>
      </c>
      <c r="P17" s="180"/>
      <c r="Q17" s="180">
        <v>2</v>
      </c>
      <c r="R17" s="176"/>
      <c r="S17" s="203">
        <f t="shared" si="5"/>
        <v>15.384615384615385</v>
      </c>
      <c r="T17" s="180">
        <v>4</v>
      </c>
      <c r="U17" s="180">
        <v>1</v>
      </c>
      <c r="V17" s="176"/>
      <c r="W17" s="203">
        <f t="shared" si="2"/>
        <v>38.46153846153846</v>
      </c>
      <c r="X17" s="208">
        <f t="shared" si="7"/>
        <v>7.4615384615384617</v>
      </c>
      <c r="Y17" s="202">
        <f t="shared" si="4"/>
        <v>53.846153846153847</v>
      </c>
    </row>
    <row r="18" spans="1:25" ht="15" customHeight="1">
      <c r="A18" s="5"/>
      <c r="B18" s="182"/>
      <c r="C18" s="171"/>
      <c r="D18" s="171"/>
      <c r="E18" s="181"/>
      <c r="F18" s="10">
        <f t="shared" si="0"/>
        <v>0</v>
      </c>
      <c r="G18" s="182"/>
      <c r="H18" s="180"/>
      <c r="I18" s="180"/>
      <c r="J18" s="176"/>
      <c r="K18" s="203" t="e">
        <f t="shared" si="6"/>
        <v>#DIV/0!</v>
      </c>
      <c r="L18" s="180"/>
      <c r="M18" s="180"/>
      <c r="N18" s="176"/>
      <c r="O18" s="203" t="e">
        <f t="shared" si="1"/>
        <v>#DIV/0!</v>
      </c>
      <c r="P18" s="180"/>
      <c r="Q18" s="180"/>
      <c r="R18" s="176"/>
      <c r="S18" s="203" t="e">
        <f t="shared" si="5"/>
        <v>#DIV/0!</v>
      </c>
      <c r="T18" s="180"/>
      <c r="U18" s="180"/>
      <c r="V18" s="176"/>
      <c r="W18" s="203" t="e">
        <f t="shared" si="2"/>
        <v>#DIV/0!</v>
      </c>
      <c r="X18" s="220">
        <f>X17-X16</f>
        <v>-1.7527472527472518</v>
      </c>
      <c r="Y18" s="220">
        <f>Y17-Y16</f>
        <v>-39.010989010989015</v>
      </c>
    </row>
    <row r="19" spans="1:25" ht="15" customHeight="1">
      <c r="A19" s="5">
        <v>2</v>
      </c>
      <c r="B19" s="183" t="s">
        <v>64</v>
      </c>
      <c r="C19" s="184" t="s">
        <v>19</v>
      </c>
      <c r="D19" s="184">
        <v>5</v>
      </c>
      <c r="E19" s="185">
        <v>23</v>
      </c>
      <c r="F19" s="10">
        <f t="shared" si="0"/>
        <v>23</v>
      </c>
      <c r="G19" s="183" t="s">
        <v>48</v>
      </c>
      <c r="H19" s="199"/>
      <c r="I19" s="199"/>
      <c r="J19" s="190"/>
      <c r="K19" s="203">
        <f t="shared" si="6"/>
        <v>0</v>
      </c>
      <c r="L19" s="199">
        <v>1</v>
      </c>
      <c r="M19" s="199"/>
      <c r="N19" s="190"/>
      <c r="O19" s="203">
        <f t="shared" si="1"/>
        <v>4.3478260869565215</v>
      </c>
      <c r="P19" s="199">
        <v>4</v>
      </c>
      <c r="Q19" s="199">
        <v>7</v>
      </c>
      <c r="R19" s="190">
        <v>2</v>
      </c>
      <c r="S19" s="203">
        <f t="shared" si="5"/>
        <v>56.521739130434781</v>
      </c>
      <c r="T19" s="199">
        <v>9</v>
      </c>
      <c r="U19" s="199"/>
      <c r="V19" s="190"/>
      <c r="W19" s="203">
        <f t="shared" si="2"/>
        <v>39.130434782608695</v>
      </c>
      <c r="X19" s="208">
        <f t="shared" ref="X19:X51" si="8">((H19*1)+(I19*2)+(J19*3)+(L19*4)+(M19*5)+(N19*6)+(P19*7)+(Q19*8)+(R19*9)+(T19*10)+(U19*11)+(V19*12))/F19</f>
        <v>8.5217391304347831</v>
      </c>
      <c r="Y19" s="202">
        <f t="shared" si="4"/>
        <v>95.65217391304347</v>
      </c>
    </row>
    <row r="20" spans="1:25" ht="15" customHeight="1">
      <c r="A20" s="5"/>
      <c r="B20" s="182" t="s">
        <v>64</v>
      </c>
      <c r="C20" s="171" t="s">
        <v>100</v>
      </c>
      <c r="D20" s="171">
        <v>6</v>
      </c>
      <c r="E20" s="181">
        <v>23</v>
      </c>
      <c r="F20" s="10">
        <f t="shared" si="0"/>
        <v>23</v>
      </c>
      <c r="G20" s="182" t="s">
        <v>48</v>
      </c>
      <c r="H20" s="180"/>
      <c r="I20" s="180"/>
      <c r="J20" s="176"/>
      <c r="K20" s="203">
        <f t="shared" si="6"/>
        <v>0</v>
      </c>
      <c r="L20" s="180">
        <v>1</v>
      </c>
      <c r="M20" s="180">
        <v>1</v>
      </c>
      <c r="N20" s="176">
        <v>6</v>
      </c>
      <c r="O20" s="203">
        <f t="shared" si="1"/>
        <v>34.782608695652172</v>
      </c>
      <c r="P20" s="180">
        <v>4</v>
      </c>
      <c r="Q20" s="180">
        <v>4</v>
      </c>
      <c r="R20" s="176">
        <v>2</v>
      </c>
      <c r="S20" s="203">
        <f t="shared" si="5"/>
        <v>43.478260869565219</v>
      </c>
      <c r="T20" s="180">
        <v>5</v>
      </c>
      <c r="U20" s="180"/>
      <c r="V20" s="176"/>
      <c r="W20" s="203">
        <f t="shared" si="2"/>
        <v>21.739130434782609</v>
      </c>
      <c r="X20" s="208">
        <f t="shared" si="8"/>
        <v>7.5217391304347823</v>
      </c>
      <c r="Y20" s="202">
        <f t="shared" si="4"/>
        <v>65.217391304347828</v>
      </c>
    </row>
    <row r="21" spans="1:25" ht="15" customHeight="1">
      <c r="A21" s="5"/>
      <c r="B21" s="182" t="s">
        <v>156</v>
      </c>
      <c r="C21" s="172" t="s">
        <v>137</v>
      </c>
      <c r="D21" s="171">
        <v>7</v>
      </c>
      <c r="E21" s="181">
        <v>23</v>
      </c>
      <c r="F21" s="10">
        <f t="shared" si="0"/>
        <v>23</v>
      </c>
      <c r="G21" s="182" t="s">
        <v>48</v>
      </c>
      <c r="H21" s="180"/>
      <c r="I21" s="180"/>
      <c r="J21" s="176"/>
      <c r="K21" s="203">
        <f t="shared" si="6"/>
        <v>0</v>
      </c>
      <c r="L21" s="180"/>
      <c r="M21" s="180"/>
      <c r="N21" s="176">
        <v>1</v>
      </c>
      <c r="O21" s="203">
        <f t="shared" si="1"/>
        <v>4.3478260869565215</v>
      </c>
      <c r="P21" s="180"/>
      <c r="Q21" s="180">
        <v>8</v>
      </c>
      <c r="R21" s="176">
        <v>2</v>
      </c>
      <c r="S21" s="203">
        <f t="shared" si="5"/>
        <v>43.478260869565219</v>
      </c>
      <c r="T21" s="180">
        <v>11</v>
      </c>
      <c r="U21" s="180">
        <v>1</v>
      </c>
      <c r="V21" s="176"/>
      <c r="W21" s="203">
        <f t="shared" si="2"/>
        <v>52.173913043478258</v>
      </c>
      <c r="X21" s="208">
        <f t="shared" si="8"/>
        <v>9.0869565217391308</v>
      </c>
      <c r="Y21" s="202">
        <f t="shared" si="4"/>
        <v>95.65217391304347</v>
      </c>
    </row>
    <row r="22" spans="1:25" ht="15" customHeight="1">
      <c r="A22" s="5"/>
      <c r="B22" s="289" t="s">
        <v>156</v>
      </c>
      <c r="C22" s="284" t="s">
        <v>164</v>
      </c>
      <c r="D22" s="260">
        <v>8</v>
      </c>
      <c r="E22" s="259">
        <v>23</v>
      </c>
      <c r="F22" s="10">
        <f t="shared" si="0"/>
        <v>23</v>
      </c>
      <c r="G22" s="289" t="s">
        <v>48</v>
      </c>
      <c r="H22" s="180"/>
      <c r="I22" s="180"/>
      <c r="J22" s="176">
        <v>3</v>
      </c>
      <c r="K22" s="203">
        <f t="shared" si="6"/>
        <v>13.043478260869565</v>
      </c>
      <c r="L22" s="180"/>
      <c r="M22" s="180">
        <v>1</v>
      </c>
      <c r="N22" s="176">
        <v>1</v>
      </c>
      <c r="O22" s="203">
        <f t="shared" si="1"/>
        <v>8.695652173913043</v>
      </c>
      <c r="P22" s="180">
        <v>5</v>
      </c>
      <c r="Q22" s="180">
        <v>4</v>
      </c>
      <c r="R22" s="176">
        <v>4</v>
      </c>
      <c r="S22" s="203">
        <f t="shared" si="5"/>
        <v>56.521739130434781</v>
      </c>
      <c r="T22" s="180">
        <v>5</v>
      </c>
      <c r="U22" s="180"/>
      <c r="V22" s="176"/>
      <c r="W22" s="203">
        <f t="shared" si="2"/>
        <v>21.739130434782609</v>
      </c>
      <c r="X22" s="208">
        <f t="shared" si="8"/>
        <v>7.5217391304347823</v>
      </c>
      <c r="Y22" s="202">
        <f t="shared" si="4"/>
        <v>78.260869565217391</v>
      </c>
    </row>
    <row r="23" spans="1:25" ht="15" customHeight="1">
      <c r="A23" s="5"/>
      <c r="B23" s="182"/>
      <c r="C23" s="171"/>
      <c r="D23" s="171"/>
      <c r="E23" s="181"/>
      <c r="F23" s="10">
        <f t="shared" si="0"/>
        <v>0</v>
      </c>
      <c r="G23" s="182"/>
      <c r="H23" s="180"/>
      <c r="I23" s="180"/>
      <c r="J23" s="176"/>
      <c r="K23" s="203" t="e">
        <f t="shared" si="6"/>
        <v>#DIV/0!</v>
      </c>
      <c r="L23" s="180"/>
      <c r="M23" s="180"/>
      <c r="N23" s="176"/>
      <c r="O23" s="203" t="e">
        <f t="shared" si="1"/>
        <v>#DIV/0!</v>
      </c>
      <c r="P23" s="180"/>
      <c r="Q23" s="180"/>
      <c r="R23" s="176"/>
      <c r="S23" s="203" t="e">
        <f t="shared" si="5"/>
        <v>#DIV/0!</v>
      </c>
      <c r="T23" s="180"/>
      <c r="U23" s="180"/>
      <c r="V23" s="176"/>
      <c r="W23" s="203" t="e">
        <f t="shared" si="2"/>
        <v>#DIV/0!</v>
      </c>
      <c r="X23" s="220">
        <f>X22-X21</f>
        <v>-1.5652173913043486</v>
      </c>
      <c r="Y23" s="220">
        <f>Y22-Y21</f>
        <v>-17.391304347826079</v>
      </c>
    </row>
    <row r="24" spans="1:25" ht="15" customHeight="1">
      <c r="A24" s="5">
        <v>3</v>
      </c>
      <c r="B24" s="194" t="s">
        <v>113</v>
      </c>
      <c r="C24" s="171" t="s">
        <v>88</v>
      </c>
      <c r="D24" s="171">
        <v>5</v>
      </c>
      <c r="E24" s="171">
        <v>21</v>
      </c>
      <c r="F24" s="10">
        <f t="shared" si="0"/>
        <v>21</v>
      </c>
      <c r="G24" s="197" t="s">
        <v>48</v>
      </c>
      <c r="H24" s="207"/>
      <c r="I24" s="207">
        <v>1</v>
      </c>
      <c r="J24" s="207"/>
      <c r="K24" s="203">
        <f t="shared" si="6"/>
        <v>4.7619047619047619</v>
      </c>
      <c r="L24" s="207"/>
      <c r="M24" s="207">
        <v>1</v>
      </c>
      <c r="N24" s="207">
        <v>3</v>
      </c>
      <c r="O24" s="203">
        <f t="shared" si="1"/>
        <v>19.047619047619047</v>
      </c>
      <c r="P24" s="207">
        <v>2</v>
      </c>
      <c r="Q24" s="207">
        <v>3</v>
      </c>
      <c r="R24" s="207">
        <v>7</v>
      </c>
      <c r="S24" s="203">
        <f t="shared" si="5"/>
        <v>57.142857142857146</v>
      </c>
      <c r="T24" s="207">
        <v>4</v>
      </c>
      <c r="U24" s="207"/>
      <c r="V24" s="207"/>
      <c r="W24" s="203">
        <f t="shared" si="2"/>
        <v>19.047619047619047</v>
      </c>
      <c r="X24" s="208">
        <f t="shared" si="8"/>
        <v>7.9047619047619051</v>
      </c>
      <c r="Y24" s="202">
        <f t="shared" si="4"/>
        <v>76.19047619047619</v>
      </c>
    </row>
    <row r="25" spans="1:25" ht="15" customHeight="1">
      <c r="A25" s="5"/>
      <c r="B25" s="183" t="s">
        <v>64</v>
      </c>
      <c r="C25" s="184" t="s">
        <v>19</v>
      </c>
      <c r="D25" s="184">
        <v>6</v>
      </c>
      <c r="E25" s="185">
        <v>21</v>
      </c>
      <c r="F25" s="10">
        <f t="shared" si="0"/>
        <v>21</v>
      </c>
      <c r="G25" s="183" t="s">
        <v>48</v>
      </c>
      <c r="H25" s="199"/>
      <c r="I25" s="199"/>
      <c r="J25" s="190">
        <v>1</v>
      </c>
      <c r="K25" s="203">
        <f t="shared" si="6"/>
        <v>4.7619047619047619</v>
      </c>
      <c r="L25" s="199"/>
      <c r="M25" s="199"/>
      <c r="N25" s="190">
        <v>2</v>
      </c>
      <c r="O25" s="203">
        <f t="shared" si="1"/>
        <v>9.5238095238095237</v>
      </c>
      <c r="P25" s="199">
        <v>3</v>
      </c>
      <c r="Q25" s="199">
        <v>5</v>
      </c>
      <c r="R25" s="190">
        <v>7</v>
      </c>
      <c r="S25" s="203">
        <f t="shared" si="5"/>
        <v>71.428571428571431</v>
      </c>
      <c r="T25" s="199">
        <v>3</v>
      </c>
      <c r="U25" s="199"/>
      <c r="V25" s="190"/>
      <c r="W25" s="203">
        <f t="shared" si="2"/>
        <v>14.285714285714286</v>
      </c>
      <c r="X25" s="208">
        <f t="shared" si="8"/>
        <v>8.0476190476190474</v>
      </c>
      <c r="Y25" s="202">
        <f t="shared" si="4"/>
        <v>85.714285714285722</v>
      </c>
    </row>
    <row r="26" spans="1:25" ht="15" customHeight="1">
      <c r="A26" s="235"/>
      <c r="B26" s="186" t="s">
        <v>64</v>
      </c>
      <c r="C26" s="171" t="s">
        <v>100</v>
      </c>
      <c r="D26" s="171">
        <v>7</v>
      </c>
      <c r="E26" s="181">
        <v>20</v>
      </c>
      <c r="F26" s="10">
        <f t="shared" si="0"/>
        <v>20</v>
      </c>
      <c r="G26" s="186" t="s">
        <v>48</v>
      </c>
      <c r="H26" s="181"/>
      <c r="I26" s="181">
        <v>1</v>
      </c>
      <c r="J26" s="171">
        <v>1</v>
      </c>
      <c r="K26" s="203">
        <f t="shared" si="6"/>
        <v>10</v>
      </c>
      <c r="L26" s="181">
        <v>1</v>
      </c>
      <c r="M26" s="181"/>
      <c r="N26" s="171">
        <v>4</v>
      </c>
      <c r="O26" s="203">
        <f t="shared" si="1"/>
        <v>25</v>
      </c>
      <c r="P26" s="181">
        <v>3</v>
      </c>
      <c r="Q26" s="181">
        <v>3</v>
      </c>
      <c r="R26" s="171">
        <v>5</v>
      </c>
      <c r="S26" s="203">
        <f t="shared" si="5"/>
        <v>55</v>
      </c>
      <c r="T26" s="181">
        <v>2</v>
      </c>
      <c r="U26" s="181">
        <v>0</v>
      </c>
      <c r="V26" s="171">
        <v>0</v>
      </c>
      <c r="W26" s="203">
        <f t="shared" si="2"/>
        <v>10</v>
      </c>
      <c r="X26" s="208">
        <f t="shared" si="8"/>
        <v>7.15</v>
      </c>
      <c r="Y26" s="202">
        <f t="shared" si="4"/>
        <v>65</v>
      </c>
    </row>
    <row r="27" spans="1:25" ht="15" customHeight="1">
      <c r="A27" s="235"/>
      <c r="B27" s="186" t="s">
        <v>157</v>
      </c>
      <c r="C27" s="172" t="s">
        <v>137</v>
      </c>
      <c r="D27" s="171">
        <v>8</v>
      </c>
      <c r="E27" s="181">
        <v>20</v>
      </c>
      <c r="F27" s="10">
        <f t="shared" si="0"/>
        <v>20</v>
      </c>
      <c r="G27" s="186" t="s">
        <v>48</v>
      </c>
      <c r="H27" s="181"/>
      <c r="I27" s="181">
        <v>1</v>
      </c>
      <c r="J27" s="171"/>
      <c r="K27" s="203">
        <f t="shared" si="6"/>
        <v>5</v>
      </c>
      <c r="L27" s="181"/>
      <c r="M27" s="181"/>
      <c r="N27" s="171">
        <v>1</v>
      </c>
      <c r="O27" s="203">
        <f t="shared" si="1"/>
        <v>5</v>
      </c>
      <c r="P27" s="181">
        <v>1</v>
      </c>
      <c r="Q27" s="181">
        <v>5</v>
      </c>
      <c r="R27" s="171">
        <v>3</v>
      </c>
      <c r="S27" s="203">
        <f t="shared" si="5"/>
        <v>45</v>
      </c>
      <c r="T27" s="181">
        <v>7</v>
      </c>
      <c r="U27" s="181">
        <v>2</v>
      </c>
      <c r="V27" s="171"/>
      <c r="W27" s="203">
        <f t="shared" si="2"/>
        <v>45</v>
      </c>
      <c r="X27" s="208">
        <f t="shared" si="8"/>
        <v>8.6999999999999993</v>
      </c>
      <c r="Y27" s="202">
        <f t="shared" si="4"/>
        <v>90</v>
      </c>
    </row>
    <row r="28" spans="1:25" ht="15" customHeight="1">
      <c r="A28" s="240"/>
      <c r="B28" s="280" t="s">
        <v>157</v>
      </c>
      <c r="C28" s="284" t="s">
        <v>164</v>
      </c>
      <c r="D28" s="260">
        <v>9</v>
      </c>
      <c r="E28" s="259">
        <v>21</v>
      </c>
      <c r="F28" s="10">
        <f t="shared" si="0"/>
        <v>21</v>
      </c>
      <c r="G28" s="280" t="s">
        <v>48</v>
      </c>
      <c r="H28" s="259"/>
      <c r="I28" s="259">
        <v>1</v>
      </c>
      <c r="J28" s="260">
        <v>1</v>
      </c>
      <c r="K28" s="203">
        <f t="shared" si="6"/>
        <v>9.5238095238095237</v>
      </c>
      <c r="L28" s="259">
        <v>1</v>
      </c>
      <c r="M28" s="259"/>
      <c r="N28" s="260">
        <v>1</v>
      </c>
      <c r="O28" s="203">
        <f t="shared" si="1"/>
        <v>9.5238095238095237</v>
      </c>
      <c r="P28" s="259">
        <v>6</v>
      </c>
      <c r="Q28" s="259">
        <v>3</v>
      </c>
      <c r="R28" s="260">
        <v>4</v>
      </c>
      <c r="S28" s="203">
        <f t="shared" si="5"/>
        <v>61.904761904761905</v>
      </c>
      <c r="T28" s="259">
        <v>4</v>
      </c>
      <c r="U28" s="259"/>
      <c r="V28" s="260"/>
      <c r="W28" s="203">
        <f t="shared" si="2"/>
        <v>19.047619047619047</v>
      </c>
      <c r="X28" s="208">
        <f t="shared" si="8"/>
        <v>7.4761904761904763</v>
      </c>
      <c r="Y28" s="202">
        <f t="shared" si="4"/>
        <v>80.952380952380949</v>
      </c>
    </row>
    <row r="29" spans="1:25" ht="15" customHeight="1">
      <c r="B29" s="201"/>
      <c r="C29" s="174"/>
      <c r="D29" s="174"/>
      <c r="E29" s="174"/>
      <c r="F29" s="10">
        <f t="shared" si="0"/>
        <v>0</v>
      </c>
      <c r="G29" s="201"/>
      <c r="H29" s="187"/>
      <c r="I29" s="187"/>
      <c r="J29" s="187"/>
      <c r="K29" s="203" t="e">
        <f t="shared" si="6"/>
        <v>#DIV/0!</v>
      </c>
      <c r="L29" s="187"/>
      <c r="M29" s="187"/>
      <c r="N29" s="187"/>
      <c r="O29" s="203" t="e">
        <f t="shared" si="1"/>
        <v>#DIV/0!</v>
      </c>
      <c r="P29" s="187"/>
      <c r="Q29" s="187"/>
      <c r="R29" s="187"/>
      <c r="S29" s="203" t="e">
        <f t="shared" si="5"/>
        <v>#DIV/0!</v>
      </c>
      <c r="T29" s="187"/>
      <c r="U29" s="187"/>
      <c r="V29" s="187"/>
      <c r="W29" s="203" t="e">
        <f t="shared" si="2"/>
        <v>#DIV/0!</v>
      </c>
      <c r="X29" s="220">
        <f>X28-X27</f>
        <v>-1.223809523809523</v>
      </c>
      <c r="Y29" s="220">
        <f>Y28-Y27</f>
        <v>-9.047619047619051</v>
      </c>
    </row>
    <row r="30" spans="1:25" ht="15" customHeight="1">
      <c r="A30" s="235">
        <v>4</v>
      </c>
      <c r="B30" s="197" t="s">
        <v>113</v>
      </c>
      <c r="C30" s="171" t="s">
        <v>88</v>
      </c>
      <c r="D30" s="171">
        <v>6</v>
      </c>
      <c r="E30" s="171">
        <v>21</v>
      </c>
      <c r="F30" s="10">
        <f t="shared" si="0"/>
        <v>21</v>
      </c>
      <c r="G30" s="197" t="s">
        <v>48</v>
      </c>
      <c r="H30" s="209"/>
      <c r="I30" s="209"/>
      <c r="J30" s="209"/>
      <c r="K30" s="203">
        <f t="shared" si="6"/>
        <v>0</v>
      </c>
      <c r="L30" s="209">
        <v>1</v>
      </c>
      <c r="M30" s="209">
        <v>2</v>
      </c>
      <c r="N30" s="209">
        <v>1</v>
      </c>
      <c r="O30" s="203">
        <f t="shared" si="1"/>
        <v>19.047619047619047</v>
      </c>
      <c r="P30" s="209">
        <v>3</v>
      </c>
      <c r="Q30" s="209">
        <v>3</v>
      </c>
      <c r="R30" s="209">
        <v>5</v>
      </c>
      <c r="S30" s="203">
        <f t="shared" si="5"/>
        <v>52.38095238095238</v>
      </c>
      <c r="T30" s="209">
        <v>6</v>
      </c>
      <c r="U30" s="209"/>
      <c r="V30" s="209"/>
      <c r="W30" s="203">
        <f t="shared" si="2"/>
        <v>28.571428571428573</v>
      </c>
      <c r="X30" s="208">
        <f t="shared" si="8"/>
        <v>8.0952380952380949</v>
      </c>
      <c r="Y30" s="202">
        <f t="shared" si="4"/>
        <v>80.952380952380949</v>
      </c>
    </row>
    <row r="31" spans="1:25" ht="15" customHeight="1">
      <c r="A31" s="235"/>
      <c r="B31" s="189" t="s">
        <v>64</v>
      </c>
      <c r="C31" s="184" t="s">
        <v>19</v>
      </c>
      <c r="D31" s="184">
        <v>7</v>
      </c>
      <c r="E31" s="185">
        <v>21</v>
      </c>
      <c r="F31" s="10">
        <f t="shared" si="0"/>
        <v>21</v>
      </c>
      <c r="G31" s="189" t="s">
        <v>48</v>
      </c>
      <c r="H31" s="185"/>
      <c r="I31" s="185"/>
      <c r="J31" s="184"/>
      <c r="K31" s="203">
        <f t="shared" si="6"/>
        <v>0</v>
      </c>
      <c r="L31" s="185"/>
      <c r="M31" s="185">
        <v>1</v>
      </c>
      <c r="N31" s="184">
        <v>3</v>
      </c>
      <c r="O31" s="203">
        <f t="shared" si="1"/>
        <v>19.047619047619047</v>
      </c>
      <c r="P31" s="185">
        <v>4</v>
      </c>
      <c r="Q31" s="185">
        <v>3</v>
      </c>
      <c r="R31" s="184">
        <v>2</v>
      </c>
      <c r="S31" s="203">
        <f t="shared" si="5"/>
        <v>42.857142857142854</v>
      </c>
      <c r="T31" s="185">
        <v>7</v>
      </c>
      <c r="U31" s="185">
        <v>1</v>
      </c>
      <c r="V31" s="184"/>
      <c r="W31" s="203">
        <f t="shared" si="2"/>
        <v>38.095238095238095</v>
      </c>
      <c r="X31" s="208">
        <f t="shared" si="8"/>
        <v>8.2857142857142865</v>
      </c>
      <c r="Y31" s="202">
        <f t="shared" si="4"/>
        <v>80.952380952380949</v>
      </c>
    </row>
    <row r="32" spans="1:25" ht="15" customHeight="1">
      <c r="A32" s="5"/>
      <c r="B32" s="182" t="s">
        <v>64</v>
      </c>
      <c r="C32" s="171" t="s">
        <v>100</v>
      </c>
      <c r="D32" s="176">
        <v>8</v>
      </c>
      <c r="E32" s="181">
        <v>20</v>
      </c>
      <c r="F32" s="10">
        <f t="shared" si="0"/>
        <v>20</v>
      </c>
      <c r="G32" s="182" t="s">
        <v>48</v>
      </c>
      <c r="H32" s="180"/>
      <c r="I32" s="180"/>
      <c r="J32" s="176"/>
      <c r="K32" s="203">
        <f t="shared" si="6"/>
        <v>0</v>
      </c>
      <c r="L32" s="180">
        <v>2</v>
      </c>
      <c r="M32" s="180">
        <v>1</v>
      </c>
      <c r="N32" s="176">
        <v>3</v>
      </c>
      <c r="O32" s="203">
        <f t="shared" si="1"/>
        <v>30</v>
      </c>
      <c r="P32" s="180">
        <v>2</v>
      </c>
      <c r="Q32" s="180">
        <v>5</v>
      </c>
      <c r="R32" s="176">
        <v>1</v>
      </c>
      <c r="S32" s="203">
        <f t="shared" si="5"/>
        <v>40</v>
      </c>
      <c r="T32" s="180">
        <v>6</v>
      </c>
      <c r="U32" s="180"/>
      <c r="V32" s="176"/>
      <c r="W32" s="203">
        <f t="shared" si="2"/>
        <v>30</v>
      </c>
      <c r="X32" s="208">
        <f t="shared" si="8"/>
        <v>7.7</v>
      </c>
      <c r="Y32" s="202">
        <f t="shared" si="4"/>
        <v>70</v>
      </c>
    </row>
    <row r="33" spans="1:25" ht="15" customHeight="1">
      <c r="A33" s="5"/>
      <c r="B33" s="182" t="s">
        <v>157</v>
      </c>
      <c r="C33" s="172" t="s">
        <v>137</v>
      </c>
      <c r="D33" s="176">
        <v>9</v>
      </c>
      <c r="E33" s="181">
        <v>20</v>
      </c>
      <c r="F33" s="10">
        <f t="shared" si="0"/>
        <v>20</v>
      </c>
      <c r="G33" s="182" t="s">
        <v>48</v>
      </c>
      <c r="H33" s="180"/>
      <c r="I33" s="180"/>
      <c r="J33" s="176"/>
      <c r="K33" s="203">
        <f t="shared" si="6"/>
        <v>0</v>
      </c>
      <c r="L33" s="180"/>
      <c r="M33" s="180"/>
      <c r="N33" s="176">
        <v>1</v>
      </c>
      <c r="O33" s="203">
        <f t="shared" si="1"/>
        <v>5</v>
      </c>
      <c r="P33" s="180"/>
      <c r="Q33" s="180">
        <v>1</v>
      </c>
      <c r="R33" s="176">
        <v>5</v>
      </c>
      <c r="S33" s="203">
        <f t="shared" si="5"/>
        <v>30</v>
      </c>
      <c r="T33" s="180">
        <v>10</v>
      </c>
      <c r="U33" s="180">
        <v>3</v>
      </c>
      <c r="V33" s="176"/>
      <c r="W33" s="203">
        <f t="shared" si="2"/>
        <v>65</v>
      </c>
      <c r="X33" s="208">
        <f t="shared" si="8"/>
        <v>9.6</v>
      </c>
      <c r="Y33" s="202">
        <f t="shared" si="4"/>
        <v>95</v>
      </c>
    </row>
    <row r="34" spans="1:25" ht="15" customHeight="1">
      <c r="A34" s="5"/>
      <c r="B34" s="289" t="s">
        <v>156</v>
      </c>
      <c r="C34" s="284" t="s">
        <v>164</v>
      </c>
      <c r="D34" s="176">
        <v>10</v>
      </c>
      <c r="E34" s="259">
        <v>13</v>
      </c>
      <c r="F34" s="10">
        <f t="shared" si="0"/>
        <v>13</v>
      </c>
      <c r="G34" s="289" t="s">
        <v>48</v>
      </c>
      <c r="H34" s="180"/>
      <c r="I34" s="180"/>
      <c r="J34" s="176"/>
      <c r="K34" s="203">
        <f t="shared" si="6"/>
        <v>0</v>
      </c>
      <c r="L34" s="180"/>
      <c r="M34" s="180"/>
      <c r="N34" s="176">
        <v>1</v>
      </c>
      <c r="O34" s="203">
        <f t="shared" si="1"/>
        <v>7.6923076923076925</v>
      </c>
      <c r="P34" s="180">
        <v>5</v>
      </c>
      <c r="Q34" s="180">
        <v>2</v>
      </c>
      <c r="R34" s="176">
        <v>1</v>
      </c>
      <c r="S34" s="203">
        <f t="shared" si="5"/>
        <v>61.53846153846154</v>
      </c>
      <c r="T34" s="180">
        <v>4</v>
      </c>
      <c r="U34" s="180"/>
      <c r="V34" s="176"/>
      <c r="W34" s="203">
        <f t="shared" si="2"/>
        <v>30.76923076923077</v>
      </c>
      <c r="X34" s="208">
        <f t="shared" si="8"/>
        <v>8.1538461538461533</v>
      </c>
      <c r="Y34" s="202">
        <f t="shared" si="4"/>
        <v>92.307692307692307</v>
      </c>
    </row>
    <row r="35" spans="1:25" ht="15" customHeight="1">
      <c r="A35" s="5"/>
      <c r="B35" s="182"/>
      <c r="C35" s="171"/>
      <c r="D35" s="176"/>
      <c r="E35" s="181"/>
      <c r="F35" s="10">
        <f t="shared" si="0"/>
        <v>0</v>
      </c>
      <c r="G35" s="182"/>
      <c r="H35" s="180"/>
      <c r="I35" s="180"/>
      <c r="J35" s="176"/>
      <c r="K35" s="203" t="e">
        <f t="shared" si="6"/>
        <v>#DIV/0!</v>
      </c>
      <c r="L35" s="180"/>
      <c r="M35" s="180"/>
      <c r="N35" s="176"/>
      <c r="O35" s="203" t="e">
        <f t="shared" si="1"/>
        <v>#DIV/0!</v>
      </c>
      <c r="P35" s="180"/>
      <c r="Q35" s="180"/>
      <c r="R35" s="176"/>
      <c r="S35" s="203" t="e">
        <f t="shared" si="5"/>
        <v>#DIV/0!</v>
      </c>
      <c r="T35" s="180"/>
      <c r="U35" s="180"/>
      <c r="V35" s="176"/>
      <c r="W35" s="203" t="e">
        <f t="shared" si="2"/>
        <v>#DIV/0!</v>
      </c>
      <c r="X35" s="220">
        <f>X34-X33</f>
        <v>-1.4461538461538463</v>
      </c>
      <c r="Y35" s="220">
        <f>Y34-Y33</f>
        <v>-2.6923076923076934</v>
      </c>
    </row>
    <row r="36" spans="1:25" ht="15" customHeight="1">
      <c r="A36" s="5">
        <v>5</v>
      </c>
      <c r="B36" s="194" t="s">
        <v>113</v>
      </c>
      <c r="C36" s="171" t="s">
        <v>88</v>
      </c>
      <c r="D36" s="176">
        <v>7</v>
      </c>
      <c r="E36" s="171">
        <v>25</v>
      </c>
      <c r="F36" s="10">
        <f t="shared" si="0"/>
        <v>25</v>
      </c>
      <c r="G36" s="197" t="s">
        <v>48</v>
      </c>
      <c r="H36" s="207"/>
      <c r="I36" s="207"/>
      <c r="J36" s="207"/>
      <c r="K36" s="203">
        <f t="shared" si="6"/>
        <v>0</v>
      </c>
      <c r="L36" s="207">
        <v>2</v>
      </c>
      <c r="M36" s="207">
        <v>1</v>
      </c>
      <c r="N36" s="207">
        <v>3</v>
      </c>
      <c r="O36" s="203">
        <f t="shared" si="1"/>
        <v>24</v>
      </c>
      <c r="P36" s="207">
        <v>2</v>
      </c>
      <c r="Q36" s="207">
        <v>9</v>
      </c>
      <c r="R36" s="207">
        <v>4</v>
      </c>
      <c r="S36" s="203">
        <f t="shared" si="5"/>
        <v>60</v>
      </c>
      <c r="T36" s="207">
        <v>4</v>
      </c>
      <c r="U36" s="207"/>
      <c r="V36" s="207"/>
      <c r="W36" s="203">
        <f t="shared" si="2"/>
        <v>16</v>
      </c>
      <c r="X36" s="208">
        <f t="shared" si="8"/>
        <v>7.72</v>
      </c>
      <c r="Y36" s="202">
        <f t="shared" si="4"/>
        <v>76</v>
      </c>
    </row>
    <row r="37" spans="1:25" ht="15" customHeight="1">
      <c r="A37" s="5"/>
      <c r="B37" s="183" t="s">
        <v>64</v>
      </c>
      <c r="C37" s="184" t="s">
        <v>19</v>
      </c>
      <c r="D37" s="190">
        <v>8</v>
      </c>
      <c r="E37" s="185">
        <v>25</v>
      </c>
      <c r="F37" s="10">
        <f t="shared" si="0"/>
        <v>25</v>
      </c>
      <c r="G37" s="183" t="s">
        <v>48</v>
      </c>
      <c r="H37" s="199"/>
      <c r="I37" s="199">
        <v>1</v>
      </c>
      <c r="J37" s="190">
        <v>2</v>
      </c>
      <c r="K37" s="203">
        <f t="shared" si="6"/>
        <v>12</v>
      </c>
      <c r="L37" s="199"/>
      <c r="M37" s="199"/>
      <c r="N37" s="190">
        <v>5</v>
      </c>
      <c r="O37" s="203">
        <f t="shared" si="1"/>
        <v>20</v>
      </c>
      <c r="P37" s="199">
        <v>3</v>
      </c>
      <c r="Q37" s="199">
        <v>5</v>
      </c>
      <c r="R37" s="190">
        <v>4</v>
      </c>
      <c r="S37" s="203">
        <f t="shared" si="5"/>
        <v>48</v>
      </c>
      <c r="T37" s="199">
        <v>5</v>
      </c>
      <c r="U37" s="199"/>
      <c r="V37" s="190"/>
      <c r="W37" s="203">
        <f t="shared" si="2"/>
        <v>20</v>
      </c>
      <c r="X37" s="208">
        <f t="shared" si="8"/>
        <v>7.4</v>
      </c>
      <c r="Y37" s="202">
        <f t="shared" si="4"/>
        <v>68</v>
      </c>
    </row>
    <row r="38" spans="1:25" ht="15" customHeight="1">
      <c r="A38" s="5"/>
      <c r="B38" s="182" t="s">
        <v>64</v>
      </c>
      <c r="C38" s="171" t="s">
        <v>100</v>
      </c>
      <c r="D38" s="176">
        <v>9</v>
      </c>
      <c r="E38" s="181">
        <v>24</v>
      </c>
      <c r="F38" s="10">
        <f t="shared" si="0"/>
        <v>24</v>
      </c>
      <c r="G38" s="182" t="s">
        <v>48</v>
      </c>
      <c r="H38" s="180"/>
      <c r="I38" s="180">
        <v>1</v>
      </c>
      <c r="J38" s="176">
        <v>2</v>
      </c>
      <c r="K38" s="203">
        <f t="shared" si="6"/>
        <v>12.5</v>
      </c>
      <c r="L38" s="180">
        <v>1</v>
      </c>
      <c r="M38" s="180">
        <v>2</v>
      </c>
      <c r="N38" s="176">
        <v>2</v>
      </c>
      <c r="O38" s="203">
        <f t="shared" si="1"/>
        <v>20.833333333333332</v>
      </c>
      <c r="P38" s="180">
        <v>4</v>
      </c>
      <c r="Q38" s="180">
        <v>4</v>
      </c>
      <c r="R38" s="176">
        <v>1</v>
      </c>
      <c r="S38" s="203">
        <f t="shared" si="5"/>
        <v>37.5</v>
      </c>
      <c r="T38" s="180">
        <v>7</v>
      </c>
      <c r="U38" s="180">
        <v>0</v>
      </c>
      <c r="V38" s="176">
        <v>0</v>
      </c>
      <c r="W38" s="203">
        <f t="shared" si="2"/>
        <v>29.166666666666668</v>
      </c>
      <c r="X38" s="208">
        <f t="shared" si="8"/>
        <v>7.208333333333333</v>
      </c>
      <c r="Y38" s="202">
        <f t="shared" si="4"/>
        <v>66.666666666666671</v>
      </c>
    </row>
    <row r="39" spans="1:25" ht="15" customHeight="1">
      <c r="A39" s="5"/>
      <c r="B39" s="182" t="s">
        <v>157</v>
      </c>
      <c r="C39" s="172" t="s">
        <v>137</v>
      </c>
      <c r="D39" s="176">
        <v>10</v>
      </c>
      <c r="E39" s="181">
        <v>16</v>
      </c>
      <c r="F39" s="10">
        <f t="shared" si="0"/>
        <v>16</v>
      </c>
      <c r="G39" s="182" t="s">
        <v>48</v>
      </c>
      <c r="H39" s="180">
        <v>2</v>
      </c>
      <c r="I39" s="180"/>
      <c r="J39" s="176"/>
      <c r="K39" s="203">
        <f t="shared" si="6"/>
        <v>12.5</v>
      </c>
      <c r="L39" s="180"/>
      <c r="M39" s="180"/>
      <c r="N39" s="176"/>
      <c r="O39" s="203">
        <f t="shared" si="1"/>
        <v>0</v>
      </c>
      <c r="P39" s="180">
        <v>1</v>
      </c>
      <c r="Q39" s="180">
        <v>2</v>
      </c>
      <c r="R39" s="176">
        <v>1</v>
      </c>
      <c r="S39" s="203">
        <f t="shared" si="5"/>
        <v>25</v>
      </c>
      <c r="T39" s="180">
        <v>7</v>
      </c>
      <c r="U39" s="180">
        <v>3</v>
      </c>
      <c r="V39" s="176"/>
      <c r="W39" s="203">
        <f t="shared" si="2"/>
        <v>62.5</v>
      </c>
      <c r="X39" s="208">
        <f t="shared" si="8"/>
        <v>8.5625</v>
      </c>
      <c r="Y39" s="202">
        <f t="shared" si="4"/>
        <v>87.5</v>
      </c>
    </row>
    <row r="40" spans="1:25" ht="15" customHeight="1">
      <c r="A40" s="5"/>
      <c r="B40" s="289" t="s">
        <v>156</v>
      </c>
      <c r="C40" s="284" t="s">
        <v>164</v>
      </c>
      <c r="D40" s="176">
        <v>11</v>
      </c>
      <c r="E40" s="259">
        <v>13</v>
      </c>
      <c r="F40" s="10">
        <f t="shared" si="0"/>
        <v>13</v>
      </c>
      <c r="G40" s="289" t="s">
        <v>48</v>
      </c>
      <c r="H40" s="180"/>
      <c r="I40" s="180"/>
      <c r="J40" s="176"/>
      <c r="K40" s="203">
        <f t="shared" si="6"/>
        <v>0</v>
      </c>
      <c r="L40" s="180">
        <v>1</v>
      </c>
      <c r="M40" s="180"/>
      <c r="N40" s="176"/>
      <c r="O40" s="203">
        <f t="shared" si="1"/>
        <v>7.6923076923076925</v>
      </c>
      <c r="P40" s="180">
        <v>4</v>
      </c>
      <c r="Q40" s="180">
        <v>6</v>
      </c>
      <c r="R40" s="176"/>
      <c r="S40" s="203">
        <f t="shared" si="5"/>
        <v>76.92307692307692</v>
      </c>
      <c r="T40" s="180">
        <v>2</v>
      </c>
      <c r="U40" s="180"/>
      <c r="V40" s="176"/>
      <c r="W40" s="203">
        <f t="shared" si="2"/>
        <v>15.384615384615385</v>
      </c>
      <c r="X40" s="208">
        <f t="shared" si="8"/>
        <v>7.6923076923076925</v>
      </c>
      <c r="Y40" s="202">
        <f t="shared" si="4"/>
        <v>92.307692307692307</v>
      </c>
    </row>
    <row r="41" spans="1:25" ht="15" customHeight="1">
      <c r="A41" s="5"/>
      <c r="B41" s="182"/>
      <c r="C41" s="171"/>
      <c r="D41" s="176"/>
      <c r="E41" s="181"/>
      <c r="F41" s="10">
        <f t="shared" si="0"/>
        <v>0</v>
      </c>
      <c r="G41" s="182"/>
      <c r="H41" s="180"/>
      <c r="I41" s="180"/>
      <c r="J41" s="176"/>
      <c r="K41" s="203" t="e">
        <f t="shared" si="6"/>
        <v>#DIV/0!</v>
      </c>
      <c r="L41" s="180"/>
      <c r="M41" s="180"/>
      <c r="N41" s="176"/>
      <c r="O41" s="203" t="e">
        <f t="shared" si="1"/>
        <v>#DIV/0!</v>
      </c>
      <c r="P41" s="180"/>
      <c r="Q41" s="180"/>
      <c r="R41" s="176"/>
      <c r="S41" s="203" t="e">
        <f t="shared" si="5"/>
        <v>#DIV/0!</v>
      </c>
      <c r="T41" s="180"/>
      <c r="U41" s="180"/>
      <c r="V41" s="176"/>
      <c r="W41" s="203" t="e">
        <f t="shared" si="2"/>
        <v>#DIV/0!</v>
      </c>
      <c r="X41" s="220">
        <f>X40-X39</f>
        <v>-0.87019230769230749</v>
      </c>
      <c r="Y41" s="220">
        <f>Y40-Y39</f>
        <v>4.8076923076923066</v>
      </c>
    </row>
    <row r="42" spans="1:25" ht="15" customHeight="1">
      <c r="A42" s="5">
        <v>6</v>
      </c>
      <c r="B42" s="183" t="s">
        <v>64</v>
      </c>
      <c r="C42" s="184" t="s">
        <v>19</v>
      </c>
      <c r="D42" s="190">
        <v>9</v>
      </c>
      <c r="E42" s="184">
        <v>17</v>
      </c>
      <c r="F42" s="10">
        <f t="shared" si="0"/>
        <v>17</v>
      </c>
      <c r="G42" s="215" t="s">
        <v>48</v>
      </c>
      <c r="H42" s="210"/>
      <c r="I42" s="210"/>
      <c r="J42" s="210">
        <v>1</v>
      </c>
      <c r="K42" s="203">
        <f t="shared" si="6"/>
        <v>5.882352941176471</v>
      </c>
      <c r="L42" s="210"/>
      <c r="M42" s="210">
        <v>1</v>
      </c>
      <c r="N42" s="210">
        <v>2</v>
      </c>
      <c r="O42" s="203">
        <f t="shared" si="1"/>
        <v>17.647058823529413</v>
      </c>
      <c r="P42" s="210">
        <v>5</v>
      </c>
      <c r="Q42" s="210">
        <v>1</v>
      </c>
      <c r="R42" s="210">
        <v>3</v>
      </c>
      <c r="S42" s="203">
        <f t="shared" si="5"/>
        <v>52.941176470588232</v>
      </c>
      <c r="T42" s="210">
        <v>4</v>
      </c>
      <c r="U42" s="210"/>
      <c r="V42" s="210"/>
      <c r="W42" s="203">
        <f t="shared" si="2"/>
        <v>23.529411764705884</v>
      </c>
      <c r="X42" s="208">
        <f t="shared" si="8"/>
        <v>7.6470588235294121</v>
      </c>
      <c r="Y42" s="202">
        <f t="shared" si="4"/>
        <v>76.470588235294116</v>
      </c>
    </row>
    <row r="43" spans="1:25" ht="15" customHeight="1">
      <c r="A43" s="5"/>
      <c r="B43" s="182" t="s">
        <v>64</v>
      </c>
      <c r="C43" s="171" t="s">
        <v>100</v>
      </c>
      <c r="D43" s="176">
        <v>10</v>
      </c>
      <c r="E43" s="181">
        <v>9</v>
      </c>
      <c r="F43" s="10">
        <f t="shared" si="0"/>
        <v>9</v>
      </c>
      <c r="G43" s="182" t="s">
        <v>48</v>
      </c>
      <c r="H43" s="180"/>
      <c r="I43" s="180"/>
      <c r="J43" s="176"/>
      <c r="K43" s="203">
        <f t="shared" si="6"/>
        <v>0</v>
      </c>
      <c r="L43" s="180"/>
      <c r="M43" s="180">
        <v>2</v>
      </c>
      <c r="N43" s="176"/>
      <c r="O43" s="203">
        <f t="shared" si="1"/>
        <v>22.222222222222221</v>
      </c>
      <c r="P43" s="180">
        <v>1</v>
      </c>
      <c r="Q43" s="180">
        <v>3</v>
      </c>
      <c r="R43" s="176"/>
      <c r="S43" s="203">
        <f t="shared" si="5"/>
        <v>44.444444444444443</v>
      </c>
      <c r="T43" s="180">
        <v>3</v>
      </c>
      <c r="U43" s="180"/>
      <c r="V43" s="176"/>
      <c r="W43" s="203">
        <f t="shared" si="2"/>
        <v>33.333333333333336</v>
      </c>
      <c r="X43" s="208">
        <f t="shared" si="8"/>
        <v>7.8888888888888893</v>
      </c>
      <c r="Y43" s="202">
        <f t="shared" si="4"/>
        <v>77.777777777777771</v>
      </c>
    </row>
    <row r="44" spans="1:25" ht="15" customHeight="1">
      <c r="A44" s="5"/>
      <c r="B44" s="182" t="s">
        <v>157</v>
      </c>
      <c r="C44" s="172" t="s">
        <v>137</v>
      </c>
      <c r="D44" s="176">
        <v>11</v>
      </c>
      <c r="E44" s="181">
        <v>8</v>
      </c>
      <c r="F44" s="10">
        <f t="shared" si="0"/>
        <v>8</v>
      </c>
      <c r="G44" s="182" t="s">
        <v>48</v>
      </c>
      <c r="H44" s="180"/>
      <c r="I44" s="180"/>
      <c r="J44" s="176"/>
      <c r="K44" s="203">
        <f t="shared" si="6"/>
        <v>0</v>
      </c>
      <c r="L44" s="180"/>
      <c r="M44" s="180"/>
      <c r="N44" s="176"/>
      <c r="O44" s="203">
        <f t="shared" si="1"/>
        <v>0</v>
      </c>
      <c r="P44" s="180"/>
      <c r="Q44" s="180"/>
      <c r="R44" s="176">
        <v>2</v>
      </c>
      <c r="S44" s="203">
        <f t="shared" si="5"/>
        <v>25</v>
      </c>
      <c r="T44" s="180">
        <v>5</v>
      </c>
      <c r="U44" s="180">
        <v>1</v>
      </c>
      <c r="V44" s="176"/>
      <c r="W44" s="203">
        <f t="shared" si="2"/>
        <v>75</v>
      </c>
      <c r="X44" s="208">
        <f t="shared" si="8"/>
        <v>9.875</v>
      </c>
      <c r="Y44" s="219">
        <f t="shared" si="4"/>
        <v>100</v>
      </c>
    </row>
    <row r="45" spans="1:25" ht="15" customHeight="1">
      <c r="A45" s="5"/>
      <c r="B45" s="182"/>
      <c r="C45" s="171"/>
      <c r="D45" s="176"/>
      <c r="E45" s="181"/>
      <c r="F45" s="10">
        <f t="shared" si="0"/>
        <v>0</v>
      </c>
      <c r="G45" s="182"/>
      <c r="H45" s="180"/>
      <c r="I45" s="180"/>
      <c r="J45" s="176"/>
      <c r="K45" s="203" t="e">
        <f t="shared" si="6"/>
        <v>#DIV/0!</v>
      </c>
      <c r="L45" s="180"/>
      <c r="M45" s="180"/>
      <c r="N45" s="176"/>
      <c r="O45" s="203" t="e">
        <f t="shared" si="1"/>
        <v>#DIV/0!</v>
      </c>
      <c r="P45" s="180"/>
      <c r="Q45" s="180"/>
      <c r="R45" s="176"/>
      <c r="S45" s="203" t="e">
        <f t="shared" si="5"/>
        <v>#DIV/0!</v>
      </c>
      <c r="T45" s="180"/>
      <c r="U45" s="180"/>
      <c r="V45" s="176"/>
      <c r="W45" s="203" t="e">
        <f t="shared" si="2"/>
        <v>#DIV/0!</v>
      </c>
      <c r="X45" s="220">
        <f>X44-X43</f>
        <v>1.9861111111111107</v>
      </c>
      <c r="Y45" s="220">
        <f>Y44-Y43</f>
        <v>22.222222222222229</v>
      </c>
    </row>
    <row r="46" spans="1:25" ht="15" customHeight="1">
      <c r="A46" s="5">
        <v>7</v>
      </c>
      <c r="B46" s="194" t="s">
        <v>113</v>
      </c>
      <c r="C46" s="171" t="s">
        <v>88</v>
      </c>
      <c r="D46" s="176">
        <v>9</v>
      </c>
      <c r="E46" s="171">
        <v>8</v>
      </c>
      <c r="F46" s="10">
        <f t="shared" si="0"/>
        <v>8</v>
      </c>
      <c r="G46" s="194" t="s">
        <v>48</v>
      </c>
      <c r="H46" s="207"/>
      <c r="I46" s="207"/>
      <c r="J46" s="207"/>
      <c r="K46" s="203">
        <f t="shared" si="6"/>
        <v>0</v>
      </c>
      <c r="L46" s="207">
        <v>1</v>
      </c>
      <c r="M46" s="207"/>
      <c r="N46" s="207"/>
      <c r="O46" s="203">
        <f t="shared" si="1"/>
        <v>12.5</v>
      </c>
      <c r="P46" s="207">
        <v>0</v>
      </c>
      <c r="Q46" s="207">
        <v>2</v>
      </c>
      <c r="R46" s="207">
        <v>2</v>
      </c>
      <c r="S46" s="203">
        <f t="shared" si="5"/>
        <v>50</v>
      </c>
      <c r="T46" s="207">
        <v>2</v>
      </c>
      <c r="U46" s="207">
        <v>1</v>
      </c>
      <c r="V46" s="207"/>
      <c r="W46" s="203">
        <f t="shared" si="2"/>
        <v>37.5</v>
      </c>
      <c r="X46" s="208">
        <f t="shared" si="8"/>
        <v>8.625</v>
      </c>
      <c r="Y46" s="202">
        <f t="shared" si="4"/>
        <v>87.5</v>
      </c>
    </row>
    <row r="47" spans="1:25" ht="15" customHeight="1">
      <c r="A47" s="5"/>
      <c r="B47" s="183" t="s">
        <v>64</v>
      </c>
      <c r="C47" s="184" t="s">
        <v>19</v>
      </c>
      <c r="D47" s="190">
        <v>10</v>
      </c>
      <c r="E47" s="190">
        <v>8</v>
      </c>
      <c r="F47" s="10">
        <f t="shared" si="0"/>
        <v>8</v>
      </c>
      <c r="G47" s="196" t="s">
        <v>48</v>
      </c>
      <c r="H47" s="210"/>
      <c r="I47" s="210"/>
      <c r="J47" s="210"/>
      <c r="K47" s="203">
        <f t="shared" si="6"/>
        <v>0</v>
      </c>
      <c r="L47" s="210"/>
      <c r="M47" s="210"/>
      <c r="N47" s="210"/>
      <c r="O47" s="203">
        <f t="shared" si="1"/>
        <v>0</v>
      </c>
      <c r="P47" s="210">
        <v>1</v>
      </c>
      <c r="Q47" s="210">
        <v>2</v>
      </c>
      <c r="R47" s="210">
        <v>0</v>
      </c>
      <c r="S47" s="203">
        <f t="shared" si="5"/>
        <v>37.5</v>
      </c>
      <c r="T47" s="211">
        <v>5</v>
      </c>
      <c r="U47" s="211"/>
      <c r="V47" s="211"/>
      <c r="W47" s="203">
        <f t="shared" si="2"/>
        <v>62.5</v>
      </c>
      <c r="X47" s="208">
        <f t="shared" si="8"/>
        <v>9.125</v>
      </c>
      <c r="Y47" s="202">
        <f t="shared" si="4"/>
        <v>100</v>
      </c>
    </row>
    <row r="48" spans="1:25" ht="15" customHeight="1">
      <c r="A48" s="5"/>
      <c r="B48" s="183" t="s">
        <v>64</v>
      </c>
      <c r="C48" s="171" t="s">
        <v>100</v>
      </c>
      <c r="D48" s="176">
        <v>11</v>
      </c>
      <c r="E48" s="176">
        <v>7</v>
      </c>
      <c r="F48" s="10">
        <f t="shared" si="0"/>
        <v>7</v>
      </c>
      <c r="G48" s="197" t="s">
        <v>48</v>
      </c>
      <c r="H48" s="207"/>
      <c r="I48" s="207"/>
      <c r="J48" s="207"/>
      <c r="K48" s="203">
        <f t="shared" si="6"/>
        <v>0</v>
      </c>
      <c r="L48" s="207">
        <v>1</v>
      </c>
      <c r="M48" s="207"/>
      <c r="N48" s="207"/>
      <c r="O48" s="203">
        <f t="shared" si="1"/>
        <v>14.285714285714286</v>
      </c>
      <c r="P48" s="207"/>
      <c r="Q48" s="207">
        <v>2</v>
      </c>
      <c r="R48" s="207"/>
      <c r="S48" s="203">
        <f t="shared" si="5"/>
        <v>28.571428571428573</v>
      </c>
      <c r="T48" s="209">
        <v>4</v>
      </c>
      <c r="U48" s="209"/>
      <c r="V48" s="209"/>
      <c r="W48" s="203">
        <f t="shared" si="2"/>
        <v>57.142857142857146</v>
      </c>
      <c r="X48" s="208">
        <f t="shared" si="8"/>
        <v>8.5714285714285712</v>
      </c>
      <c r="Y48" s="202">
        <f t="shared" si="4"/>
        <v>85.714285714285722</v>
      </c>
    </row>
    <row r="49" spans="1:25" ht="15" customHeight="1">
      <c r="A49" s="5"/>
      <c r="B49" s="182"/>
      <c r="C49" s="171"/>
      <c r="D49" s="176"/>
      <c r="E49" s="176"/>
      <c r="F49" s="10">
        <f t="shared" si="0"/>
        <v>0</v>
      </c>
      <c r="G49" s="197"/>
      <c r="H49" s="207"/>
      <c r="I49" s="207"/>
      <c r="J49" s="207"/>
      <c r="K49" s="203" t="e">
        <f t="shared" si="6"/>
        <v>#DIV/0!</v>
      </c>
      <c r="L49" s="207"/>
      <c r="M49" s="207"/>
      <c r="N49" s="207"/>
      <c r="O49" s="203" t="e">
        <f t="shared" si="1"/>
        <v>#DIV/0!</v>
      </c>
      <c r="P49" s="207"/>
      <c r="Q49" s="207"/>
      <c r="R49" s="207"/>
      <c r="S49" s="203" t="e">
        <f t="shared" si="5"/>
        <v>#DIV/0!</v>
      </c>
      <c r="T49" s="209"/>
      <c r="U49" s="209"/>
      <c r="V49" s="209"/>
      <c r="W49" s="203" t="e">
        <f t="shared" si="2"/>
        <v>#DIV/0!</v>
      </c>
      <c r="X49" s="220">
        <f>X48-X47</f>
        <v>-0.55357142857142883</v>
      </c>
      <c r="Y49" s="220">
        <f>Y48-Y47</f>
        <v>-14.285714285714278</v>
      </c>
    </row>
    <row r="50" spans="1:25" ht="15" customHeight="1">
      <c r="A50" s="5">
        <v>8</v>
      </c>
      <c r="B50" s="194" t="s">
        <v>113</v>
      </c>
      <c r="C50" s="171" t="s">
        <v>88</v>
      </c>
      <c r="D50" s="176">
        <v>10</v>
      </c>
      <c r="E50" s="176">
        <v>12</v>
      </c>
      <c r="F50" s="10">
        <f t="shared" si="0"/>
        <v>12</v>
      </c>
      <c r="G50" s="197" t="s">
        <v>48</v>
      </c>
      <c r="H50" s="207"/>
      <c r="I50" s="207"/>
      <c r="J50" s="207"/>
      <c r="K50" s="203">
        <f t="shared" si="6"/>
        <v>0</v>
      </c>
      <c r="L50" s="207"/>
      <c r="M50" s="207"/>
      <c r="N50" s="207"/>
      <c r="O50" s="203">
        <f t="shared" si="1"/>
        <v>0</v>
      </c>
      <c r="P50" s="207">
        <v>1</v>
      </c>
      <c r="Q50" s="207">
        <v>0</v>
      </c>
      <c r="R50" s="207">
        <v>7</v>
      </c>
      <c r="S50" s="203">
        <f t="shared" si="5"/>
        <v>66.666666666666671</v>
      </c>
      <c r="T50" s="209">
        <v>4</v>
      </c>
      <c r="U50" s="209"/>
      <c r="V50" s="209"/>
      <c r="W50" s="203">
        <f t="shared" si="2"/>
        <v>33.333333333333336</v>
      </c>
      <c r="X50" s="208">
        <f t="shared" si="8"/>
        <v>9.1666666666666661</v>
      </c>
      <c r="Y50" s="202">
        <f t="shared" si="4"/>
        <v>100</v>
      </c>
    </row>
    <row r="51" spans="1:25" ht="15" customHeight="1">
      <c r="A51" s="5"/>
      <c r="B51" s="182" t="s">
        <v>64</v>
      </c>
      <c r="C51" s="171" t="s">
        <v>19</v>
      </c>
      <c r="D51" s="171">
        <v>11</v>
      </c>
      <c r="E51" s="171">
        <v>12</v>
      </c>
      <c r="F51" s="10">
        <f t="shared" si="0"/>
        <v>12</v>
      </c>
      <c r="G51" s="197" t="s">
        <v>48</v>
      </c>
      <c r="H51" s="207"/>
      <c r="I51" s="207"/>
      <c r="J51" s="207"/>
      <c r="K51" s="203">
        <f t="shared" si="6"/>
        <v>0</v>
      </c>
      <c r="L51" s="207"/>
      <c r="M51" s="207"/>
      <c r="N51" s="207">
        <v>1</v>
      </c>
      <c r="O51" s="203">
        <f t="shared" si="1"/>
        <v>8.3333333333333339</v>
      </c>
      <c r="P51" s="207">
        <v>2</v>
      </c>
      <c r="Q51" s="207">
        <v>2</v>
      </c>
      <c r="R51" s="207">
        <v>1</v>
      </c>
      <c r="S51" s="203">
        <f t="shared" si="5"/>
        <v>41.666666666666664</v>
      </c>
      <c r="T51" s="209">
        <v>5</v>
      </c>
      <c r="U51" s="209">
        <v>1</v>
      </c>
      <c r="V51" s="209"/>
      <c r="W51" s="203">
        <f t="shared" si="2"/>
        <v>50</v>
      </c>
      <c r="X51" s="208">
        <f t="shared" si="8"/>
        <v>8.8333333333333339</v>
      </c>
      <c r="Y51" s="202">
        <f t="shared" si="4"/>
        <v>91.666666666666657</v>
      </c>
    </row>
    <row r="52" spans="1:25" ht="15" customHeight="1">
      <c r="A52" s="5"/>
      <c r="B52" s="182"/>
      <c r="C52" s="171"/>
      <c r="D52" s="171"/>
      <c r="E52" s="171"/>
      <c r="F52" s="10">
        <f t="shared" ref="F52:F62" si="9">H52+I52+J52+L52+M52+N52+P52+Q52+R52+T52+U52+V52</f>
        <v>0</v>
      </c>
      <c r="G52" s="197"/>
      <c r="H52" s="207"/>
      <c r="I52" s="207"/>
      <c r="J52" s="207"/>
      <c r="K52" s="203" t="e">
        <f t="shared" si="6"/>
        <v>#DIV/0!</v>
      </c>
      <c r="L52" s="207"/>
      <c r="M52" s="207"/>
      <c r="N52" s="207"/>
      <c r="O52" s="203" t="e">
        <f t="shared" si="1"/>
        <v>#DIV/0!</v>
      </c>
      <c r="P52" s="207"/>
      <c r="Q52" s="207"/>
      <c r="R52" s="207"/>
      <c r="S52" s="203" t="e">
        <f t="shared" si="5"/>
        <v>#DIV/0!</v>
      </c>
      <c r="T52" s="209"/>
      <c r="U52" s="209"/>
      <c r="V52" s="209"/>
      <c r="W52" s="203" t="e">
        <f t="shared" si="2"/>
        <v>#DIV/0!</v>
      </c>
      <c r="X52" s="220">
        <f>X51-X50</f>
        <v>-0.33333333333333215</v>
      </c>
      <c r="Y52" s="220">
        <f>Y51-Y50</f>
        <v>-8.3333333333333428</v>
      </c>
    </row>
    <row r="53" spans="1:25" ht="15" customHeight="1">
      <c r="A53" s="5">
        <v>9</v>
      </c>
      <c r="B53" s="194" t="s">
        <v>113</v>
      </c>
      <c r="C53" s="171" t="s">
        <v>88</v>
      </c>
      <c r="D53" s="191">
        <v>11</v>
      </c>
      <c r="E53" s="191">
        <v>7</v>
      </c>
      <c r="F53" s="10">
        <f t="shared" si="9"/>
        <v>7</v>
      </c>
      <c r="G53" s="197" t="s">
        <v>48</v>
      </c>
      <c r="H53" s="207"/>
      <c r="I53" s="207"/>
      <c r="J53" s="207"/>
      <c r="K53" s="203">
        <f t="shared" si="6"/>
        <v>0</v>
      </c>
      <c r="L53" s="207"/>
      <c r="M53" s="207"/>
      <c r="N53" s="207"/>
      <c r="O53" s="203">
        <f t="shared" si="1"/>
        <v>0</v>
      </c>
      <c r="P53" s="207">
        <v>0</v>
      </c>
      <c r="Q53" s="207">
        <v>0</v>
      </c>
      <c r="R53" s="207">
        <v>1</v>
      </c>
      <c r="S53" s="203">
        <f t="shared" si="5"/>
        <v>14.285714285714286</v>
      </c>
      <c r="T53" s="209">
        <v>6</v>
      </c>
      <c r="U53" s="209"/>
      <c r="V53" s="209"/>
      <c r="W53" s="203">
        <f t="shared" si="2"/>
        <v>85.714285714285708</v>
      </c>
      <c r="X53" s="208">
        <f>((H53*1)+(I53*2)+(J53*3)+(L53*4)+(M53*5)+(N53*6)+(P53*7)+(Q53*8)+(R53*9)+(T53*10)+(U53*11)+(V53*12))/F53</f>
        <v>9.8571428571428577</v>
      </c>
      <c r="Y53" s="202">
        <f t="shared" ref="Y53" si="10">S53+W53</f>
        <v>100</v>
      </c>
    </row>
    <row r="54" spans="1:25" ht="15" customHeight="1">
      <c r="A54" s="5"/>
      <c r="B54" s="182"/>
      <c r="C54" s="171"/>
      <c r="D54" s="171"/>
      <c r="E54" s="171"/>
      <c r="F54" s="10">
        <f t="shared" si="9"/>
        <v>0</v>
      </c>
      <c r="G54" s="197"/>
      <c r="H54" s="207"/>
      <c r="I54" s="207"/>
      <c r="J54" s="207"/>
      <c r="K54" s="203" t="e">
        <f t="shared" si="6"/>
        <v>#DIV/0!</v>
      </c>
      <c r="L54" s="207"/>
      <c r="M54" s="207"/>
      <c r="N54" s="207"/>
      <c r="O54" s="203" t="e">
        <f t="shared" si="1"/>
        <v>#DIV/0!</v>
      </c>
      <c r="P54" s="207"/>
      <c r="Q54" s="207"/>
      <c r="R54" s="207"/>
      <c r="S54" s="203" t="e">
        <f t="shared" si="5"/>
        <v>#DIV/0!</v>
      </c>
      <c r="T54" s="209"/>
      <c r="U54" s="209"/>
      <c r="V54" s="209"/>
      <c r="W54" s="203" t="e">
        <f t="shared" si="2"/>
        <v>#DIV/0!</v>
      </c>
      <c r="X54" s="204"/>
      <c r="Y54" s="202"/>
    </row>
    <row r="55" spans="1:25" ht="15" customHeight="1">
      <c r="A55" s="5"/>
      <c r="B55" s="182"/>
      <c r="C55" s="171" t="s">
        <v>88</v>
      </c>
      <c r="D55" s="171"/>
      <c r="E55" s="171"/>
      <c r="F55" s="10">
        <f t="shared" si="9"/>
        <v>0</v>
      </c>
      <c r="G55" s="197" t="s">
        <v>48</v>
      </c>
      <c r="H55" s="207"/>
      <c r="I55" s="207"/>
      <c r="J55" s="207"/>
      <c r="K55" s="203" t="e">
        <f t="shared" si="6"/>
        <v>#DIV/0!</v>
      </c>
      <c r="L55" s="207"/>
      <c r="M55" s="207"/>
      <c r="N55" s="207"/>
      <c r="O55" s="203" t="e">
        <f t="shared" si="1"/>
        <v>#DIV/0!</v>
      </c>
      <c r="P55" s="207"/>
      <c r="Q55" s="207"/>
      <c r="R55" s="207"/>
      <c r="S55" s="203" t="e">
        <f t="shared" si="5"/>
        <v>#DIV/0!</v>
      </c>
      <c r="T55" s="209"/>
      <c r="U55" s="209"/>
      <c r="V55" s="209"/>
      <c r="W55" s="203" t="e">
        <f t="shared" si="2"/>
        <v>#DIV/0!</v>
      </c>
      <c r="X55" s="208">
        <f>AVERAGE(X53,X50,X46,X36,X30,X24)</f>
        <v>8.5614682539682541</v>
      </c>
      <c r="Y55" s="208">
        <f>AVERAGE(Y53,Y50,Y46,Y36,Y30,Y24)</f>
        <v>86.773809523809518</v>
      </c>
    </row>
    <row r="56" spans="1:25" ht="15" customHeight="1">
      <c r="A56" s="5"/>
      <c r="B56" s="182"/>
      <c r="C56" s="171" t="s">
        <v>19</v>
      </c>
      <c r="D56" s="171"/>
      <c r="E56" s="171"/>
      <c r="F56" s="10">
        <f t="shared" si="9"/>
        <v>0</v>
      </c>
      <c r="G56" s="197" t="s">
        <v>48</v>
      </c>
      <c r="H56" s="207"/>
      <c r="I56" s="207"/>
      <c r="J56" s="207"/>
      <c r="K56" s="203" t="e">
        <f t="shared" si="6"/>
        <v>#DIV/0!</v>
      </c>
      <c r="L56" s="207"/>
      <c r="M56" s="207"/>
      <c r="N56" s="207"/>
      <c r="O56" s="203" t="e">
        <f t="shared" si="1"/>
        <v>#DIV/0!</v>
      </c>
      <c r="P56" s="207"/>
      <c r="Q56" s="207"/>
      <c r="R56" s="207"/>
      <c r="S56" s="203" t="e">
        <f t="shared" si="5"/>
        <v>#DIV/0!</v>
      </c>
      <c r="T56" s="209"/>
      <c r="U56" s="209"/>
      <c r="V56" s="209"/>
      <c r="W56" s="203" t="e">
        <f t="shared" si="2"/>
        <v>#DIV/0!</v>
      </c>
      <c r="X56" s="204">
        <f>AVERAGE(X51,X47,X42,X37,X31,X25,X19)</f>
        <v>8.2657806600901242</v>
      </c>
      <c r="Y56" s="204">
        <f>AVERAGE(Y51,Y47,Y42,Y37,Y31,Y25,Y19)</f>
        <v>85.493727925952982</v>
      </c>
    </row>
    <row r="57" spans="1:25" ht="15" customHeight="1">
      <c r="A57" s="5"/>
      <c r="B57" s="182"/>
      <c r="C57" s="171" t="s">
        <v>100</v>
      </c>
      <c r="D57" s="171"/>
      <c r="E57" s="171"/>
      <c r="F57" s="10">
        <f t="shared" si="9"/>
        <v>0</v>
      </c>
      <c r="G57" s="182" t="s">
        <v>48</v>
      </c>
      <c r="H57" s="207"/>
      <c r="I57" s="207"/>
      <c r="J57" s="207"/>
      <c r="K57" s="203" t="e">
        <f t="shared" si="6"/>
        <v>#DIV/0!</v>
      </c>
      <c r="L57" s="207"/>
      <c r="M57" s="207"/>
      <c r="N57" s="207"/>
      <c r="O57" s="203" t="e">
        <f t="shared" si="1"/>
        <v>#DIV/0!</v>
      </c>
      <c r="P57" s="207"/>
      <c r="Q57" s="207"/>
      <c r="R57" s="207"/>
      <c r="S57" s="203" t="e">
        <f t="shared" si="5"/>
        <v>#DIV/0!</v>
      </c>
      <c r="T57" s="209"/>
      <c r="U57" s="209"/>
      <c r="V57" s="209"/>
      <c r="W57" s="203" t="e">
        <f t="shared" si="2"/>
        <v>#DIV/0!</v>
      </c>
      <c r="X57" s="204">
        <f>AVERAGE(X48,X43,X38,X32,X26,X20,X15)</f>
        <v>7.7859897693748623</v>
      </c>
      <c r="Y57" s="204">
        <f>AVERAGE(Y48,Y43,Y38,Y32,Y26,Y20,Y15)</f>
        <v>73.570215154066091</v>
      </c>
    </row>
    <row r="58" spans="1:25" ht="15" customHeight="1">
      <c r="A58" s="5"/>
      <c r="B58" s="182"/>
      <c r="C58" s="172" t="s">
        <v>137</v>
      </c>
      <c r="D58" s="171"/>
      <c r="E58" s="171"/>
      <c r="F58" s="10">
        <f t="shared" si="9"/>
        <v>0</v>
      </c>
      <c r="G58" s="182" t="s">
        <v>48</v>
      </c>
      <c r="H58" s="207"/>
      <c r="I58" s="207"/>
      <c r="J58" s="207"/>
      <c r="K58" s="203" t="e">
        <f t="shared" si="6"/>
        <v>#DIV/0!</v>
      </c>
      <c r="L58" s="207"/>
      <c r="M58" s="207"/>
      <c r="N58" s="207"/>
      <c r="O58" s="203" t="e">
        <f t="shared" si="1"/>
        <v>#DIV/0!</v>
      </c>
      <c r="P58" s="207"/>
      <c r="Q58" s="207"/>
      <c r="R58" s="207"/>
      <c r="S58" s="203" t="e">
        <f t="shared" si="5"/>
        <v>#DIV/0!</v>
      </c>
      <c r="T58" s="209"/>
      <c r="U58" s="209"/>
      <c r="V58" s="209"/>
      <c r="W58" s="203" t="e">
        <f t="shared" si="2"/>
        <v>#DIV/0!</v>
      </c>
      <c r="X58" s="204">
        <f t="shared" ref="X58:Y59" si="11">AVERAGE(X49,X44,X39,X33,X27,X21,X16)</f>
        <v>7.7835958296362024</v>
      </c>
      <c r="Y58" s="204">
        <f t="shared" si="11"/>
        <v>78.103371783496002</v>
      </c>
    </row>
    <row r="59" spans="1:25" ht="15" customHeight="1">
      <c r="A59" s="5"/>
      <c r="B59" s="423"/>
      <c r="C59" s="502" t="s">
        <v>164</v>
      </c>
      <c r="D59" s="421"/>
      <c r="E59" s="421"/>
      <c r="F59" s="10"/>
      <c r="G59" s="423" t="s">
        <v>48</v>
      </c>
      <c r="H59" s="207"/>
      <c r="I59" s="207"/>
      <c r="J59" s="207"/>
      <c r="K59" s="203"/>
      <c r="L59" s="207"/>
      <c r="M59" s="207"/>
      <c r="N59" s="207"/>
      <c r="O59" s="203"/>
      <c r="P59" s="207"/>
      <c r="Q59" s="207"/>
      <c r="R59" s="207"/>
      <c r="S59" s="203"/>
      <c r="T59" s="209"/>
      <c r="U59" s="209"/>
      <c r="V59" s="209"/>
      <c r="W59" s="203"/>
      <c r="X59" s="204">
        <f t="shared" si="11"/>
        <v>7.0654856702993341</v>
      </c>
      <c r="Y59" s="204">
        <f t="shared" si="11"/>
        <v>74.271001600194154</v>
      </c>
    </row>
    <row r="60" spans="1:25" ht="15" customHeight="1">
      <c r="A60" s="5"/>
      <c r="B60" s="197"/>
      <c r="C60" s="171"/>
      <c r="D60" s="171"/>
      <c r="E60" s="171"/>
      <c r="F60" s="10">
        <f t="shared" si="9"/>
        <v>0</v>
      </c>
      <c r="G60" s="197"/>
      <c r="H60" s="209"/>
      <c r="I60" s="209"/>
      <c r="J60" s="209"/>
      <c r="K60" s="203" t="e">
        <f t="shared" si="6"/>
        <v>#DIV/0!</v>
      </c>
      <c r="L60" s="209"/>
      <c r="M60" s="209"/>
      <c r="N60" s="209"/>
      <c r="O60" s="203" t="e">
        <f t="shared" si="1"/>
        <v>#DIV/0!</v>
      </c>
      <c r="P60" s="209"/>
      <c r="Q60" s="209"/>
      <c r="R60" s="209"/>
      <c r="S60" s="203" t="e">
        <f t="shared" si="5"/>
        <v>#DIV/0!</v>
      </c>
      <c r="T60" s="209"/>
      <c r="U60" s="209"/>
      <c r="V60" s="209"/>
      <c r="W60" s="203" t="e">
        <f t="shared" si="2"/>
        <v>#DIV/0!</v>
      </c>
      <c r="X60" s="503">
        <f>X59-X58</f>
        <v>-0.71811015933686839</v>
      </c>
      <c r="Y60" s="503">
        <f>Y59-Y58</f>
        <v>-3.8323701833018475</v>
      </c>
    </row>
    <row r="61" spans="1:25" ht="15" customHeight="1">
      <c r="A61" s="5"/>
      <c r="B61" s="283" t="s">
        <v>71</v>
      </c>
      <c r="C61" s="286" t="s">
        <v>164</v>
      </c>
      <c r="D61" s="260">
        <v>5</v>
      </c>
      <c r="E61" s="260">
        <v>20</v>
      </c>
      <c r="F61" s="10">
        <f t="shared" si="9"/>
        <v>20</v>
      </c>
      <c r="G61" s="283" t="s">
        <v>49</v>
      </c>
      <c r="H61" s="209"/>
      <c r="I61" s="209"/>
      <c r="J61" s="209"/>
      <c r="K61" s="203">
        <f t="shared" si="6"/>
        <v>0</v>
      </c>
      <c r="L61" s="209"/>
      <c r="M61" s="209"/>
      <c r="N61" s="209">
        <v>3</v>
      </c>
      <c r="O61" s="203">
        <f t="shared" si="1"/>
        <v>15</v>
      </c>
      <c r="P61" s="209">
        <v>2</v>
      </c>
      <c r="Q61" s="209">
        <v>2</v>
      </c>
      <c r="R61" s="209">
        <v>4</v>
      </c>
      <c r="S61" s="203">
        <f t="shared" si="5"/>
        <v>40</v>
      </c>
      <c r="T61" s="209">
        <v>9</v>
      </c>
      <c r="U61" s="209"/>
      <c r="V61" s="209"/>
      <c r="W61" s="203">
        <f t="shared" si="2"/>
        <v>45</v>
      </c>
      <c r="X61" s="204">
        <f t="shared" ref="X61:Y61" si="12">AVERAGE(X52,X47,X42,X36,X30,X24,X19)</f>
        <v>6.954352088661552</v>
      </c>
      <c r="Y61" s="204">
        <f t="shared" si="12"/>
        <v>70.990326565408765</v>
      </c>
    </row>
    <row r="62" spans="1:25" ht="15" customHeight="1">
      <c r="A62" s="5"/>
      <c r="B62" s="283"/>
      <c r="C62" s="286"/>
      <c r="D62" s="260"/>
      <c r="E62" s="260"/>
      <c r="F62" s="10">
        <f t="shared" si="9"/>
        <v>0</v>
      </c>
      <c r="G62" s="283"/>
      <c r="H62" s="209"/>
      <c r="I62" s="209"/>
      <c r="J62" s="209"/>
      <c r="K62" s="203" t="e">
        <f t="shared" si="6"/>
        <v>#DIV/0!</v>
      </c>
      <c r="L62" s="209"/>
      <c r="M62" s="209"/>
      <c r="N62" s="209"/>
      <c r="O62" s="203" t="e">
        <f t="shared" si="1"/>
        <v>#DIV/0!</v>
      </c>
      <c r="P62" s="209"/>
      <c r="Q62" s="209"/>
      <c r="R62" s="209"/>
      <c r="S62" s="203" t="e">
        <f t="shared" si="5"/>
        <v>#DIV/0!</v>
      </c>
      <c r="T62" s="209"/>
      <c r="U62" s="209"/>
      <c r="V62" s="209"/>
      <c r="W62" s="203" t="e">
        <f t="shared" si="2"/>
        <v>#DIV/0!</v>
      </c>
      <c r="X62" s="204">
        <f t="shared" ref="X62:Y62" si="13">AVERAGE(X53,X48,X43,X37,X31,X25,X20)</f>
        <v>8.224647540175491</v>
      </c>
      <c r="Y62" s="204">
        <f t="shared" si="13"/>
        <v>80.482303066154003</v>
      </c>
    </row>
    <row r="63" spans="1:25" ht="15" customHeight="1">
      <c r="A63" s="5"/>
      <c r="B63" s="197" t="s">
        <v>71</v>
      </c>
      <c r="C63" s="172" t="s">
        <v>137</v>
      </c>
      <c r="D63" s="171">
        <v>5</v>
      </c>
      <c r="E63" s="171">
        <v>19</v>
      </c>
      <c r="F63" s="39">
        <f t="shared" ref="F63:F106" si="14">H63+I63+J63+L63+M63+N63+P63+Q63+R63+T63+U63+V63</f>
        <v>19</v>
      </c>
      <c r="G63" s="197" t="s">
        <v>49</v>
      </c>
      <c r="H63" s="209"/>
      <c r="I63" s="209"/>
      <c r="J63" s="209"/>
      <c r="K63" s="203">
        <f t="shared" si="6"/>
        <v>0</v>
      </c>
      <c r="L63" s="209"/>
      <c r="M63" s="209"/>
      <c r="N63" s="209">
        <v>2</v>
      </c>
      <c r="O63" s="203">
        <f t="shared" si="1"/>
        <v>10.526315789473685</v>
      </c>
      <c r="P63" s="209">
        <v>4</v>
      </c>
      <c r="Q63" s="209">
        <v>4</v>
      </c>
      <c r="R63" s="209">
        <v>2</v>
      </c>
      <c r="S63" s="203">
        <f t="shared" si="5"/>
        <v>52.631578947368418</v>
      </c>
      <c r="T63" s="209">
        <v>7</v>
      </c>
      <c r="U63" s="209"/>
      <c r="V63" s="209"/>
      <c r="W63" s="203">
        <f t="shared" si="2"/>
        <v>36.842105263157897</v>
      </c>
      <c r="X63" s="218">
        <f t="shared" ref="X63:X104" si="15">((H63*1)+(I63*2)+(J63*3)+(L63*4)+(M63*5)+(N63*6)+(P63*7)+(Q63*8)+(R63*9)+(T63*10)+(U63*11)+(V63*12))/F63</f>
        <v>8.4210526315789469</v>
      </c>
      <c r="Y63" s="219">
        <f t="shared" ref="Y63:Y104" si="16">S63+W63</f>
        <v>89.473684210526315</v>
      </c>
    </row>
    <row r="64" spans="1:25" ht="15" customHeight="1">
      <c r="A64" s="5"/>
      <c r="B64" s="283" t="s">
        <v>71</v>
      </c>
      <c r="C64" s="284" t="s">
        <v>164</v>
      </c>
      <c r="D64" s="260">
        <v>6</v>
      </c>
      <c r="E64" s="260">
        <v>19</v>
      </c>
      <c r="F64" s="39">
        <f t="shared" si="14"/>
        <v>19</v>
      </c>
      <c r="G64" s="283" t="s">
        <v>49</v>
      </c>
      <c r="H64" s="209"/>
      <c r="I64" s="209"/>
      <c r="J64" s="209"/>
      <c r="K64" s="203">
        <f t="shared" si="6"/>
        <v>0</v>
      </c>
      <c r="L64" s="209"/>
      <c r="M64" s="209"/>
      <c r="N64" s="209">
        <v>1</v>
      </c>
      <c r="O64" s="203">
        <f t="shared" si="1"/>
        <v>5.2631578947368425</v>
      </c>
      <c r="P64" s="209">
        <v>5</v>
      </c>
      <c r="Q64" s="209">
        <v>3</v>
      </c>
      <c r="R64" s="209">
        <v>4</v>
      </c>
      <c r="S64" s="203">
        <f t="shared" si="5"/>
        <v>63.157894736842103</v>
      </c>
      <c r="T64" s="209">
        <v>6</v>
      </c>
      <c r="U64" s="209"/>
      <c r="V64" s="209"/>
      <c r="W64" s="203">
        <f t="shared" si="2"/>
        <v>31.578947368421051</v>
      </c>
      <c r="X64" s="218">
        <f t="shared" si="15"/>
        <v>8.473684210526315</v>
      </c>
      <c r="Y64" s="219">
        <f t="shared" si="16"/>
        <v>94.73684210526315</v>
      </c>
    </row>
    <row r="65" spans="1:25" ht="15" customHeight="1">
      <c r="A65" s="5"/>
      <c r="B65" s="197"/>
      <c r="C65" s="171"/>
      <c r="D65" s="171"/>
      <c r="E65" s="171"/>
      <c r="F65" s="39">
        <f t="shared" si="14"/>
        <v>0</v>
      </c>
      <c r="G65" s="197"/>
      <c r="H65" s="209"/>
      <c r="I65" s="209"/>
      <c r="J65" s="209"/>
      <c r="K65" s="203" t="e">
        <f t="shared" si="6"/>
        <v>#DIV/0!</v>
      </c>
      <c r="L65" s="209"/>
      <c r="M65" s="209"/>
      <c r="N65" s="209"/>
      <c r="O65" s="203" t="e">
        <f t="shared" si="1"/>
        <v>#DIV/0!</v>
      </c>
      <c r="P65" s="209"/>
      <c r="Q65" s="209"/>
      <c r="R65" s="209"/>
      <c r="S65" s="203" t="e">
        <f t="shared" si="5"/>
        <v>#DIV/0!</v>
      </c>
      <c r="T65" s="209"/>
      <c r="U65" s="209"/>
      <c r="V65" s="209"/>
      <c r="W65" s="203" t="e">
        <f t="shared" si="2"/>
        <v>#DIV/0!</v>
      </c>
      <c r="X65" s="220">
        <f>X64-X63</f>
        <v>5.2631578947368141E-2</v>
      </c>
      <c r="Y65" s="504">
        <f>Y64-Y63</f>
        <v>5.2631578947368354</v>
      </c>
    </row>
    <row r="66" spans="1:25" ht="15" customHeight="1">
      <c r="A66" s="5">
        <v>1</v>
      </c>
      <c r="B66" s="186" t="s">
        <v>71</v>
      </c>
      <c r="C66" s="171" t="s">
        <v>100</v>
      </c>
      <c r="D66" s="192">
        <v>5</v>
      </c>
      <c r="E66" s="192">
        <v>13</v>
      </c>
      <c r="F66" s="39">
        <f t="shared" si="14"/>
        <v>13</v>
      </c>
      <c r="G66" s="186" t="s">
        <v>49</v>
      </c>
      <c r="H66" s="209"/>
      <c r="I66" s="209"/>
      <c r="J66" s="209"/>
      <c r="K66" s="203">
        <f t="shared" si="6"/>
        <v>0</v>
      </c>
      <c r="L66" s="209"/>
      <c r="M66" s="209"/>
      <c r="N66" s="209">
        <v>2</v>
      </c>
      <c r="O66" s="203">
        <f t="shared" si="1"/>
        <v>15.384615384615385</v>
      </c>
      <c r="P66" s="209">
        <v>1</v>
      </c>
      <c r="Q66" s="209"/>
      <c r="R66" s="209">
        <v>2</v>
      </c>
      <c r="S66" s="203">
        <f t="shared" si="5"/>
        <v>23.076923076923077</v>
      </c>
      <c r="T66" s="209">
        <v>8</v>
      </c>
      <c r="U66" s="209"/>
      <c r="V66" s="209"/>
      <c r="W66" s="203">
        <f t="shared" si="2"/>
        <v>61.53846153846154</v>
      </c>
      <c r="X66" s="208">
        <f t="shared" si="15"/>
        <v>9</v>
      </c>
      <c r="Y66" s="202">
        <f t="shared" si="16"/>
        <v>84.615384615384613</v>
      </c>
    </row>
    <row r="67" spans="1:25" ht="15" customHeight="1">
      <c r="A67" s="27"/>
      <c r="B67" s="182" t="s">
        <v>71</v>
      </c>
      <c r="C67" s="177" t="s">
        <v>137</v>
      </c>
      <c r="D67" s="193">
        <v>6</v>
      </c>
      <c r="E67" s="193">
        <v>14</v>
      </c>
      <c r="F67" s="39">
        <f t="shared" si="14"/>
        <v>14</v>
      </c>
      <c r="G67" s="182" t="s">
        <v>49</v>
      </c>
      <c r="H67" s="207"/>
      <c r="I67" s="207"/>
      <c r="J67" s="207"/>
      <c r="K67" s="203">
        <f t="shared" si="6"/>
        <v>0</v>
      </c>
      <c r="L67" s="207"/>
      <c r="M67" s="207">
        <v>2</v>
      </c>
      <c r="N67" s="207">
        <v>3</v>
      </c>
      <c r="O67" s="203">
        <f t="shared" si="1"/>
        <v>35.714285714285715</v>
      </c>
      <c r="P67" s="207"/>
      <c r="Q67" s="207">
        <v>2</v>
      </c>
      <c r="R67" s="207">
        <v>1</v>
      </c>
      <c r="S67" s="203">
        <f t="shared" si="5"/>
        <v>21.428571428571427</v>
      </c>
      <c r="T67" s="207">
        <v>6</v>
      </c>
      <c r="U67" s="207"/>
      <c r="V67" s="207"/>
      <c r="W67" s="203">
        <f t="shared" si="2"/>
        <v>42.857142857142854</v>
      </c>
      <c r="X67" s="208">
        <f t="shared" si="15"/>
        <v>8.0714285714285712</v>
      </c>
      <c r="Y67" s="202">
        <f t="shared" si="16"/>
        <v>64.285714285714278</v>
      </c>
    </row>
    <row r="68" spans="1:25" ht="15" customHeight="1">
      <c r="A68" s="27"/>
      <c r="B68" s="289" t="s">
        <v>71</v>
      </c>
      <c r="C68" s="290" t="s">
        <v>164</v>
      </c>
      <c r="D68" s="193">
        <v>7</v>
      </c>
      <c r="E68" s="193">
        <v>13</v>
      </c>
      <c r="F68" s="39">
        <f t="shared" si="14"/>
        <v>13</v>
      </c>
      <c r="G68" s="289" t="s">
        <v>49</v>
      </c>
      <c r="H68" s="207"/>
      <c r="I68" s="207"/>
      <c r="J68" s="207"/>
      <c r="K68" s="203">
        <f t="shared" si="6"/>
        <v>0</v>
      </c>
      <c r="L68" s="207"/>
      <c r="M68" s="207">
        <v>2</v>
      </c>
      <c r="N68" s="207">
        <v>1</v>
      </c>
      <c r="O68" s="203">
        <f t="shared" si="1"/>
        <v>23.076923076923077</v>
      </c>
      <c r="P68" s="207">
        <v>2</v>
      </c>
      <c r="Q68" s="207">
        <v>1</v>
      </c>
      <c r="R68" s="207"/>
      <c r="S68" s="203">
        <f t="shared" si="5"/>
        <v>23.076923076923077</v>
      </c>
      <c r="T68" s="207">
        <v>7</v>
      </c>
      <c r="U68" s="207"/>
      <c r="V68" s="207"/>
      <c r="W68" s="203">
        <f t="shared" si="2"/>
        <v>53.846153846153847</v>
      </c>
      <c r="X68" s="208">
        <f t="shared" si="15"/>
        <v>8.3076923076923084</v>
      </c>
      <c r="Y68" s="202">
        <f t="shared" si="16"/>
        <v>76.92307692307692</v>
      </c>
    </row>
    <row r="69" spans="1:25" ht="15" customHeight="1">
      <c r="A69" s="27"/>
      <c r="B69" s="182"/>
      <c r="C69" s="176"/>
      <c r="D69" s="193"/>
      <c r="E69" s="193"/>
      <c r="F69" s="39">
        <f t="shared" si="14"/>
        <v>0</v>
      </c>
      <c r="G69" s="182"/>
      <c r="H69" s="207"/>
      <c r="I69" s="207"/>
      <c r="J69" s="207"/>
      <c r="K69" s="203" t="e">
        <f t="shared" si="6"/>
        <v>#DIV/0!</v>
      </c>
      <c r="L69" s="207"/>
      <c r="M69" s="207"/>
      <c r="N69" s="207"/>
      <c r="O69" s="203" t="e">
        <f t="shared" si="1"/>
        <v>#DIV/0!</v>
      </c>
      <c r="P69" s="207"/>
      <c r="Q69" s="207"/>
      <c r="R69" s="207"/>
      <c r="S69" s="203" t="e">
        <f t="shared" si="5"/>
        <v>#DIV/0!</v>
      </c>
      <c r="T69" s="207"/>
      <c r="U69" s="207"/>
      <c r="V69" s="207"/>
      <c r="W69" s="203" t="e">
        <f t="shared" si="2"/>
        <v>#DIV/0!</v>
      </c>
      <c r="X69" s="220">
        <f>X68-X67</f>
        <v>0.2362637362637372</v>
      </c>
      <c r="Y69" s="220">
        <f>Y68-Y67</f>
        <v>12.637362637362642</v>
      </c>
    </row>
    <row r="70" spans="1:25" ht="15" customHeight="1">
      <c r="A70" s="27">
        <v>2</v>
      </c>
      <c r="B70" s="194" t="s">
        <v>62</v>
      </c>
      <c r="C70" s="176" t="s">
        <v>88</v>
      </c>
      <c r="D70" s="176">
        <v>4</v>
      </c>
      <c r="E70" s="176">
        <v>23</v>
      </c>
      <c r="F70" s="39">
        <f t="shared" si="14"/>
        <v>23</v>
      </c>
      <c r="G70" s="216" t="s">
        <v>49</v>
      </c>
      <c r="H70" s="207"/>
      <c r="I70" s="207"/>
      <c r="J70" s="207"/>
      <c r="K70" s="203">
        <f t="shared" si="6"/>
        <v>0</v>
      </c>
      <c r="L70" s="207"/>
      <c r="M70" s="207"/>
      <c r="N70" s="207"/>
      <c r="O70" s="203">
        <f t="shared" si="1"/>
        <v>0</v>
      </c>
      <c r="P70" s="207"/>
      <c r="Q70" s="207"/>
      <c r="R70" s="207">
        <v>3</v>
      </c>
      <c r="S70" s="203">
        <f t="shared" si="5"/>
        <v>13.043478260869565</v>
      </c>
      <c r="T70" s="207">
        <v>7</v>
      </c>
      <c r="U70" s="207">
        <v>8</v>
      </c>
      <c r="V70" s="207">
        <v>5</v>
      </c>
      <c r="W70" s="203">
        <f t="shared" si="2"/>
        <v>86.956521739130437</v>
      </c>
      <c r="X70" s="208">
        <f t="shared" si="15"/>
        <v>10.652173913043478</v>
      </c>
      <c r="Y70" s="202">
        <f t="shared" si="16"/>
        <v>100</v>
      </c>
    </row>
    <row r="71" spans="1:25" ht="15" customHeight="1">
      <c r="A71" s="5"/>
      <c r="B71" s="189" t="s">
        <v>71</v>
      </c>
      <c r="C71" s="184" t="s">
        <v>19</v>
      </c>
      <c r="D71" s="195">
        <v>5</v>
      </c>
      <c r="E71" s="195">
        <v>23</v>
      </c>
      <c r="F71" s="39">
        <f t="shared" si="14"/>
        <v>23</v>
      </c>
      <c r="G71" s="189" t="s">
        <v>49</v>
      </c>
      <c r="H71" s="211"/>
      <c r="I71" s="211"/>
      <c r="J71" s="211"/>
      <c r="K71" s="203">
        <f t="shared" si="6"/>
        <v>0</v>
      </c>
      <c r="L71" s="211"/>
      <c r="M71" s="211"/>
      <c r="N71" s="211"/>
      <c r="O71" s="203">
        <f t="shared" si="1"/>
        <v>0</v>
      </c>
      <c r="P71" s="211">
        <v>1</v>
      </c>
      <c r="Q71" s="211">
        <v>3</v>
      </c>
      <c r="R71" s="211">
        <v>9</v>
      </c>
      <c r="S71" s="203">
        <f t="shared" si="5"/>
        <v>56.521739130434781</v>
      </c>
      <c r="T71" s="211">
        <v>6</v>
      </c>
      <c r="U71" s="211">
        <v>2</v>
      </c>
      <c r="V71" s="211">
        <v>2</v>
      </c>
      <c r="W71" s="203">
        <f t="shared" si="2"/>
        <v>43.478260869565219</v>
      </c>
      <c r="X71" s="208">
        <f t="shared" si="15"/>
        <v>9.4782608695652169</v>
      </c>
      <c r="Y71" s="202">
        <f t="shared" si="16"/>
        <v>100</v>
      </c>
    </row>
    <row r="72" spans="1:25" ht="15" customHeight="1">
      <c r="A72" s="5"/>
      <c r="B72" s="186" t="s">
        <v>71</v>
      </c>
      <c r="C72" s="171" t="s">
        <v>100</v>
      </c>
      <c r="D72" s="171">
        <v>6</v>
      </c>
      <c r="E72" s="171">
        <v>23</v>
      </c>
      <c r="F72" s="39">
        <f t="shared" si="14"/>
        <v>23</v>
      </c>
      <c r="G72" s="186" t="s">
        <v>49</v>
      </c>
      <c r="H72" s="209"/>
      <c r="I72" s="209"/>
      <c r="J72" s="209"/>
      <c r="K72" s="203">
        <f t="shared" si="6"/>
        <v>0</v>
      </c>
      <c r="L72" s="209"/>
      <c r="M72" s="209"/>
      <c r="N72" s="209">
        <v>3</v>
      </c>
      <c r="O72" s="203">
        <f t="shared" si="1"/>
        <v>13.043478260869565</v>
      </c>
      <c r="P72" s="209">
        <v>6</v>
      </c>
      <c r="Q72" s="209">
        <v>1</v>
      </c>
      <c r="R72" s="209">
        <v>2</v>
      </c>
      <c r="S72" s="203">
        <f t="shared" si="5"/>
        <v>39.130434782608695</v>
      </c>
      <c r="T72" s="209">
        <v>11</v>
      </c>
      <c r="U72" s="209"/>
      <c r="V72" s="209"/>
      <c r="W72" s="203">
        <f t="shared" si="2"/>
        <v>47.826086956521742</v>
      </c>
      <c r="X72" s="208">
        <f t="shared" si="15"/>
        <v>8.5217391304347831</v>
      </c>
      <c r="Y72" s="202">
        <f t="shared" si="16"/>
        <v>86.956521739130437</v>
      </c>
    </row>
    <row r="73" spans="1:25" ht="15" customHeight="1">
      <c r="A73" s="236"/>
      <c r="B73" s="186" t="s">
        <v>71</v>
      </c>
      <c r="C73" s="172" t="s">
        <v>137</v>
      </c>
      <c r="D73" s="171">
        <v>7</v>
      </c>
      <c r="E73" s="171">
        <v>23</v>
      </c>
      <c r="F73" s="39">
        <f t="shared" si="14"/>
        <v>23</v>
      </c>
      <c r="G73" s="186" t="s">
        <v>49</v>
      </c>
      <c r="H73" s="209"/>
      <c r="I73" s="209"/>
      <c r="J73" s="209"/>
      <c r="K73" s="203">
        <f t="shared" si="6"/>
        <v>0</v>
      </c>
      <c r="L73" s="209"/>
      <c r="M73" s="209"/>
      <c r="N73" s="209">
        <v>3</v>
      </c>
      <c r="O73" s="203">
        <f t="shared" si="1"/>
        <v>13.043478260869565</v>
      </c>
      <c r="P73" s="209">
        <v>7</v>
      </c>
      <c r="Q73" s="209">
        <v>3</v>
      </c>
      <c r="R73" s="209">
        <v>3</v>
      </c>
      <c r="S73" s="203">
        <f t="shared" si="5"/>
        <v>56.521739130434781</v>
      </c>
      <c r="T73" s="209">
        <v>7</v>
      </c>
      <c r="U73" s="209"/>
      <c r="V73" s="209"/>
      <c r="W73" s="203">
        <f t="shared" si="2"/>
        <v>30.434782608695652</v>
      </c>
      <c r="X73" s="208">
        <f t="shared" si="15"/>
        <v>8.1739130434782616</v>
      </c>
      <c r="Y73" s="219">
        <f t="shared" si="16"/>
        <v>86.956521739130437</v>
      </c>
    </row>
    <row r="74" spans="1:25" ht="15" customHeight="1">
      <c r="A74" s="236"/>
      <c r="B74" s="280" t="s">
        <v>71</v>
      </c>
      <c r="C74" s="284" t="s">
        <v>164</v>
      </c>
      <c r="D74" s="260">
        <v>8</v>
      </c>
      <c r="E74" s="260">
        <v>23</v>
      </c>
      <c r="F74" s="39">
        <f t="shared" si="14"/>
        <v>23</v>
      </c>
      <c r="G74" s="280" t="s">
        <v>49</v>
      </c>
      <c r="H74" s="209"/>
      <c r="I74" s="209"/>
      <c r="J74" s="209"/>
      <c r="K74" s="203">
        <f t="shared" si="6"/>
        <v>0</v>
      </c>
      <c r="L74" s="209"/>
      <c r="M74" s="209"/>
      <c r="N74" s="209">
        <v>4</v>
      </c>
      <c r="O74" s="203">
        <f t="shared" si="1"/>
        <v>17.391304347826086</v>
      </c>
      <c r="P74" s="209">
        <v>3</v>
      </c>
      <c r="Q74" s="209">
        <v>4</v>
      </c>
      <c r="R74" s="209">
        <v>2</v>
      </c>
      <c r="S74" s="203">
        <f t="shared" si="5"/>
        <v>39.130434782608695</v>
      </c>
      <c r="T74" s="209">
        <v>10</v>
      </c>
      <c r="U74" s="209"/>
      <c r="V74" s="209"/>
      <c r="W74" s="203">
        <f t="shared" si="2"/>
        <v>43.478260869565219</v>
      </c>
      <c r="X74" s="208">
        <f t="shared" si="15"/>
        <v>8.4782608695652169</v>
      </c>
      <c r="Y74" s="219">
        <f t="shared" si="16"/>
        <v>82.608695652173907</v>
      </c>
    </row>
    <row r="75" spans="1:25" ht="15" customHeight="1">
      <c r="A75" s="237"/>
      <c r="B75" s="186"/>
      <c r="C75" s="171"/>
      <c r="D75" s="192"/>
      <c r="E75" s="192"/>
      <c r="F75" s="39">
        <f t="shared" si="14"/>
        <v>0</v>
      </c>
      <c r="G75" s="186"/>
      <c r="H75" s="209"/>
      <c r="I75" s="209"/>
      <c r="J75" s="209"/>
      <c r="K75" s="203" t="e">
        <f t="shared" si="6"/>
        <v>#DIV/0!</v>
      </c>
      <c r="L75" s="209"/>
      <c r="M75" s="209"/>
      <c r="N75" s="209"/>
      <c r="O75" s="203" t="e">
        <f t="shared" si="1"/>
        <v>#DIV/0!</v>
      </c>
      <c r="P75" s="209"/>
      <c r="Q75" s="171"/>
      <c r="R75" s="209"/>
      <c r="S75" s="203" t="e">
        <f t="shared" si="5"/>
        <v>#DIV/0!</v>
      </c>
      <c r="T75" s="209"/>
      <c r="U75" s="209"/>
      <c r="V75" s="209"/>
      <c r="W75" s="203" t="e">
        <f t="shared" si="2"/>
        <v>#DIV/0!</v>
      </c>
      <c r="X75" s="220">
        <f>X74-X73</f>
        <v>0.30434782608695521</v>
      </c>
      <c r="Y75" s="220">
        <f>Y74-Y73</f>
        <v>-4.3478260869565304</v>
      </c>
    </row>
    <row r="76" spans="1:25" ht="15" customHeight="1">
      <c r="A76" s="5">
        <v>3</v>
      </c>
      <c r="B76" s="186" t="s">
        <v>113</v>
      </c>
      <c r="C76" s="171" t="s">
        <v>88</v>
      </c>
      <c r="D76" s="192">
        <v>5</v>
      </c>
      <c r="E76" s="192">
        <v>21</v>
      </c>
      <c r="F76" s="39">
        <f t="shared" si="14"/>
        <v>21</v>
      </c>
      <c r="G76" s="213" t="s">
        <v>49</v>
      </c>
      <c r="H76" s="44"/>
      <c r="I76" s="44">
        <v>1</v>
      </c>
      <c r="J76" s="44"/>
      <c r="K76" s="203">
        <f t="shared" si="6"/>
        <v>4.7619047619047619</v>
      </c>
      <c r="L76" s="44"/>
      <c r="M76" s="44">
        <v>1</v>
      </c>
      <c r="N76" s="44"/>
      <c r="O76" s="203">
        <f t="shared" ref="O76:O117" si="17">SUM(L76:N76)*100/F76</f>
        <v>4.7619047619047619</v>
      </c>
      <c r="P76" s="44">
        <v>2</v>
      </c>
      <c r="Q76" s="44">
        <v>4</v>
      </c>
      <c r="R76" s="44">
        <v>6</v>
      </c>
      <c r="S76" s="203">
        <f t="shared" si="5"/>
        <v>57.142857142857146</v>
      </c>
      <c r="T76" s="44">
        <v>6</v>
      </c>
      <c r="U76" s="44">
        <v>1</v>
      </c>
      <c r="V76" s="44"/>
      <c r="W76" s="203">
        <f t="shared" ref="W76:W117" si="18">SUM(T76:V76)*100/F76</f>
        <v>33.333333333333336</v>
      </c>
      <c r="X76" s="208">
        <f t="shared" si="15"/>
        <v>8.4761904761904763</v>
      </c>
      <c r="Y76" s="202">
        <f t="shared" si="16"/>
        <v>90.476190476190482</v>
      </c>
    </row>
    <row r="77" spans="1:25" ht="15" customHeight="1">
      <c r="A77" s="5"/>
      <c r="B77" s="189" t="s">
        <v>71</v>
      </c>
      <c r="C77" s="184" t="s">
        <v>19</v>
      </c>
      <c r="D77" s="184">
        <v>6</v>
      </c>
      <c r="E77" s="184">
        <v>21</v>
      </c>
      <c r="F77" s="39">
        <f t="shared" si="14"/>
        <v>21</v>
      </c>
      <c r="G77" s="189" t="s">
        <v>49</v>
      </c>
      <c r="H77" s="211"/>
      <c r="I77" s="211"/>
      <c r="J77" s="211"/>
      <c r="K77" s="203">
        <f t="shared" si="6"/>
        <v>0</v>
      </c>
      <c r="L77" s="211"/>
      <c r="M77" s="211">
        <v>2</v>
      </c>
      <c r="N77" s="211"/>
      <c r="O77" s="203">
        <f t="shared" si="17"/>
        <v>9.5238095238095237</v>
      </c>
      <c r="P77" s="211">
        <v>4</v>
      </c>
      <c r="Q77" s="211">
        <v>6</v>
      </c>
      <c r="R77" s="211"/>
      <c r="S77" s="203">
        <f t="shared" si="5"/>
        <v>47.61904761904762</v>
      </c>
      <c r="T77" s="211">
        <v>4</v>
      </c>
      <c r="U77" s="211">
        <v>5</v>
      </c>
      <c r="V77" s="211"/>
      <c r="W77" s="203">
        <f t="shared" si="18"/>
        <v>42.857142857142854</v>
      </c>
      <c r="X77" s="208">
        <f t="shared" si="15"/>
        <v>8.6190476190476186</v>
      </c>
      <c r="Y77" s="202">
        <f t="shared" si="16"/>
        <v>90.476190476190482</v>
      </c>
    </row>
    <row r="78" spans="1:25" ht="15" customHeight="1">
      <c r="A78" s="5"/>
      <c r="B78" s="186" t="s">
        <v>71</v>
      </c>
      <c r="C78" s="171" t="s">
        <v>100</v>
      </c>
      <c r="D78" s="171">
        <v>7</v>
      </c>
      <c r="E78" s="171">
        <v>20</v>
      </c>
      <c r="F78" s="39">
        <f t="shared" si="14"/>
        <v>20</v>
      </c>
      <c r="G78" s="186" t="s">
        <v>49</v>
      </c>
      <c r="H78" s="209"/>
      <c r="I78" s="209"/>
      <c r="J78" s="209">
        <v>1</v>
      </c>
      <c r="K78" s="203">
        <f t="shared" si="6"/>
        <v>5</v>
      </c>
      <c r="L78" s="209">
        <v>1</v>
      </c>
      <c r="M78" s="209">
        <v>2</v>
      </c>
      <c r="N78" s="209">
        <v>1</v>
      </c>
      <c r="O78" s="203">
        <f t="shared" si="17"/>
        <v>20</v>
      </c>
      <c r="P78" s="209">
        <v>1</v>
      </c>
      <c r="Q78" s="209">
        <v>5</v>
      </c>
      <c r="R78" s="209">
        <v>3</v>
      </c>
      <c r="S78" s="203">
        <f t="shared" si="5"/>
        <v>45</v>
      </c>
      <c r="T78" s="209">
        <v>6</v>
      </c>
      <c r="U78" s="209"/>
      <c r="V78" s="209"/>
      <c r="W78" s="203">
        <f t="shared" si="18"/>
        <v>30</v>
      </c>
      <c r="X78" s="208">
        <f t="shared" si="15"/>
        <v>7.85</v>
      </c>
      <c r="Y78" s="202">
        <f t="shared" si="16"/>
        <v>75</v>
      </c>
    </row>
    <row r="79" spans="1:25" ht="15" customHeight="1">
      <c r="A79" s="5"/>
      <c r="B79" s="186" t="s">
        <v>71</v>
      </c>
      <c r="C79" s="172" t="s">
        <v>137</v>
      </c>
      <c r="D79" s="171">
        <v>8</v>
      </c>
      <c r="E79" s="171">
        <v>20</v>
      </c>
      <c r="F79" s="39">
        <f t="shared" si="14"/>
        <v>20</v>
      </c>
      <c r="G79" s="186" t="s">
        <v>49</v>
      </c>
      <c r="H79" s="209"/>
      <c r="I79" s="209"/>
      <c r="J79" s="209"/>
      <c r="K79" s="203">
        <f t="shared" si="6"/>
        <v>0</v>
      </c>
      <c r="L79" s="209">
        <v>2</v>
      </c>
      <c r="M79" s="209"/>
      <c r="N79" s="209"/>
      <c r="O79" s="203">
        <f t="shared" si="17"/>
        <v>10</v>
      </c>
      <c r="P79" s="209">
        <v>2</v>
      </c>
      <c r="Q79" s="209">
        <v>9</v>
      </c>
      <c r="R79" s="209">
        <v>3</v>
      </c>
      <c r="S79" s="203">
        <f t="shared" ref="S79:S117" si="19">SUM(P79:R79)*100/F79</f>
        <v>70</v>
      </c>
      <c r="T79" s="209">
        <v>4</v>
      </c>
      <c r="U79" s="209"/>
      <c r="V79" s="209"/>
      <c r="W79" s="203">
        <f t="shared" si="18"/>
        <v>20</v>
      </c>
      <c r="X79" s="208">
        <f t="shared" si="15"/>
        <v>8.0500000000000007</v>
      </c>
      <c r="Y79" s="202">
        <f t="shared" si="16"/>
        <v>90</v>
      </c>
    </row>
    <row r="80" spans="1:25" ht="15" customHeight="1">
      <c r="A80" s="5"/>
      <c r="B80" s="280" t="s">
        <v>71</v>
      </c>
      <c r="C80" s="284" t="s">
        <v>164</v>
      </c>
      <c r="D80" s="260">
        <v>9</v>
      </c>
      <c r="E80" s="260">
        <v>21</v>
      </c>
      <c r="F80" s="39">
        <f t="shared" si="14"/>
        <v>21</v>
      </c>
      <c r="G80" s="280" t="s">
        <v>49</v>
      </c>
      <c r="H80" s="209"/>
      <c r="I80" s="209">
        <v>1</v>
      </c>
      <c r="J80" s="209"/>
      <c r="K80" s="203">
        <f t="shared" ref="K80:K117" si="20">SUM(H80:J80)*100/F80</f>
        <v>4.7619047619047619</v>
      </c>
      <c r="L80" s="209"/>
      <c r="M80" s="209"/>
      <c r="N80" s="209">
        <v>2</v>
      </c>
      <c r="O80" s="203">
        <f t="shared" si="17"/>
        <v>9.5238095238095237</v>
      </c>
      <c r="P80" s="209">
        <v>7</v>
      </c>
      <c r="Q80" s="209">
        <v>3</v>
      </c>
      <c r="R80" s="209">
        <v>2</v>
      </c>
      <c r="S80" s="203">
        <f t="shared" si="19"/>
        <v>57.142857142857146</v>
      </c>
      <c r="T80" s="209">
        <v>6</v>
      </c>
      <c r="U80" s="209"/>
      <c r="V80" s="209"/>
      <c r="W80" s="203">
        <f t="shared" si="18"/>
        <v>28.571428571428573</v>
      </c>
      <c r="X80" s="208">
        <f t="shared" si="15"/>
        <v>7.8571428571428568</v>
      </c>
      <c r="Y80" s="202">
        <f t="shared" si="16"/>
        <v>85.714285714285722</v>
      </c>
    </row>
    <row r="81" spans="1:26" ht="15" customHeight="1">
      <c r="A81" s="5"/>
      <c r="B81" s="186"/>
      <c r="C81" s="171"/>
      <c r="D81" s="171"/>
      <c r="E81" s="171"/>
      <c r="F81" s="39">
        <f t="shared" si="14"/>
        <v>0</v>
      </c>
      <c r="G81" s="186"/>
      <c r="H81" s="209"/>
      <c r="I81" s="209"/>
      <c r="J81" s="209"/>
      <c r="K81" s="203" t="e">
        <f t="shared" si="20"/>
        <v>#DIV/0!</v>
      </c>
      <c r="L81" s="209"/>
      <c r="M81" s="209"/>
      <c r="N81" s="209"/>
      <c r="O81" s="203" t="e">
        <f t="shared" si="17"/>
        <v>#DIV/0!</v>
      </c>
      <c r="P81" s="209"/>
      <c r="Q81" s="209"/>
      <c r="R81" s="209"/>
      <c r="S81" s="203" t="e">
        <f t="shared" si="19"/>
        <v>#DIV/0!</v>
      </c>
      <c r="T81" s="209"/>
      <c r="U81" s="209"/>
      <c r="V81" s="209"/>
      <c r="W81" s="203" t="e">
        <f t="shared" si="18"/>
        <v>#DIV/0!</v>
      </c>
      <c r="X81" s="220">
        <f>X79-X78</f>
        <v>0.20000000000000107</v>
      </c>
      <c r="Y81" s="220">
        <f>Y79-Y78</f>
        <v>15</v>
      </c>
    </row>
    <row r="82" spans="1:26" ht="15" customHeight="1">
      <c r="A82" s="5">
        <v>4</v>
      </c>
      <c r="B82" s="186" t="s">
        <v>113</v>
      </c>
      <c r="C82" s="171" t="s">
        <v>88</v>
      </c>
      <c r="D82" s="171">
        <v>6</v>
      </c>
      <c r="E82" s="171">
        <v>21</v>
      </c>
      <c r="F82" s="39">
        <f t="shared" si="14"/>
        <v>21</v>
      </c>
      <c r="G82" s="213" t="s">
        <v>49</v>
      </c>
      <c r="H82" s="209"/>
      <c r="I82" s="209"/>
      <c r="J82" s="209"/>
      <c r="K82" s="203">
        <f t="shared" si="20"/>
        <v>0</v>
      </c>
      <c r="L82" s="209"/>
      <c r="M82" s="209"/>
      <c r="N82" s="209">
        <v>1</v>
      </c>
      <c r="O82" s="203">
        <f t="shared" si="17"/>
        <v>4.7619047619047619</v>
      </c>
      <c r="P82" s="209"/>
      <c r="Q82" s="209">
        <v>3</v>
      </c>
      <c r="R82" s="209">
        <v>8</v>
      </c>
      <c r="S82" s="203">
        <f t="shared" si="19"/>
        <v>52.38095238095238</v>
      </c>
      <c r="T82" s="209">
        <v>5</v>
      </c>
      <c r="U82" s="209">
        <v>4</v>
      </c>
      <c r="V82" s="209"/>
      <c r="W82" s="203">
        <f t="shared" si="18"/>
        <v>42.857142857142854</v>
      </c>
      <c r="X82" s="208">
        <f t="shared" si="15"/>
        <v>9.3333333333333339</v>
      </c>
      <c r="Y82" s="202">
        <f t="shared" si="16"/>
        <v>95.238095238095241</v>
      </c>
    </row>
    <row r="83" spans="1:26" ht="15" customHeight="1">
      <c r="A83" s="5"/>
      <c r="B83" s="189" t="s">
        <v>71</v>
      </c>
      <c r="C83" s="184" t="s">
        <v>19</v>
      </c>
      <c r="D83" s="184">
        <v>7</v>
      </c>
      <c r="E83" s="184">
        <v>21</v>
      </c>
      <c r="F83" s="39">
        <f t="shared" si="14"/>
        <v>21</v>
      </c>
      <c r="G83" s="189" t="s">
        <v>49</v>
      </c>
      <c r="H83" s="211"/>
      <c r="I83" s="211"/>
      <c r="J83" s="211"/>
      <c r="K83" s="203">
        <f t="shared" si="20"/>
        <v>0</v>
      </c>
      <c r="L83" s="211"/>
      <c r="M83" s="211"/>
      <c r="N83" s="211">
        <v>0</v>
      </c>
      <c r="O83" s="203">
        <f t="shared" si="17"/>
        <v>0</v>
      </c>
      <c r="P83" s="211">
        <v>4</v>
      </c>
      <c r="Q83" s="211">
        <v>3</v>
      </c>
      <c r="R83" s="211">
        <v>4</v>
      </c>
      <c r="S83" s="203">
        <f t="shared" si="19"/>
        <v>52.38095238095238</v>
      </c>
      <c r="T83" s="211">
        <v>5</v>
      </c>
      <c r="U83" s="211">
        <v>5</v>
      </c>
      <c r="V83" s="211"/>
      <c r="W83" s="203">
        <f t="shared" si="18"/>
        <v>47.61904761904762</v>
      </c>
      <c r="X83" s="208">
        <f t="shared" si="15"/>
        <v>9.1904761904761898</v>
      </c>
      <c r="Y83" s="202">
        <f t="shared" si="16"/>
        <v>100</v>
      </c>
    </row>
    <row r="84" spans="1:26" ht="15" customHeight="1">
      <c r="A84" s="5"/>
      <c r="B84" s="186" t="s">
        <v>71</v>
      </c>
      <c r="C84" s="171" t="s">
        <v>100</v>
      </c>
      <c r="D84" s="171">
        <v>8</v>
      </c>
      <c r="E84" s="171">
        <v>20</v>
      </c>
      <c r="F84" s="39">
        <f t="shared" si="14"/>
        <v>20</v>
      </c>
      <c r="G84" s="186" t="s">
        <v>49</v>
      </c>
      <c r="H84" s="209"/>
      <c r="I84" s="209"/>
      <c r="J84" s="209"/>
      <c r="K84" s="203">
        <f t="shared" si="20"/>
        <v>0</v>
      </c>
      <c r="L84" s="209"/>
      <c r="M84" s="209">
        <v>4</v>
      </c>
      <c r="N84" s="209">
        <v>2</v>
      </c>
      <c r="O84" s="203">
        <f t="shared" si="17"/>
        <v>30</v>
      </c>
      <c r="P84" s="209">
        <v>2</v>
      </c>
      <c r="Q84" s="209">
        <v>3</v>
      </c>
      <c r="R84" s="209">
        <v>2</v>
      </c>
      <c r="S84" s="203">
        <f t="shared" si="19"/>
        <v>35</v>
      </c>
      <c r="T84" s="209">
        <v>7</v>
      </c>
      <c r="U84" s="209"/>
      <c r="V84" s="209"/>
      <c r="W84" s="203">
        <f t="shared" si="18"/>
        <v>35</v>
      </c>
      <c r="X84" s="208">
        <f t="shared" si="15"/>
        <v>7.9</v>
      </c>
      <c r="Y84" s="202">
        <f t="shared" si="16"/>
        <v>70</v>
      </c>
    </row>
    <row r="85" spans="1:26" ht="15" customHeight="1">
      <c r="A85" s="5"/>
      <c r="B85" s="186" t="s">
        <v>71</v>
      </c>
      <c r="C85" s="172" t="s">
        <v>137</v>
      </c>
      <c r="D85" s="171">
        <v>9</v>
      </c>
      <c r="E85" s="171">
        <v>20</v>
      </c>
      <c r="F85" s="39">
        <f t="shared" si="14"/>
        <v>20</v>
      </c>
      <c r="G85" s="186" t="s">
        <v>49</v>
      </c>
      <c r="H85" s="209"/>
      <c r="I85" s="209"/>
      <c r="J85" s="209"/>
      <c r="K85" s="203">
        <f t="shared" si="20"/>
        <v>0</v>
      </c>
      <c r="L85" s="209"/>
      <c r="M85" s="209">
        <v>2</v>
      </c>
      <c r="N85" s="209">
        <v>1</v>
      </c>
      <c r="O85" s="203">
        <f t="shared" si="17"/>
        <v>15</v>
      </c>
      <c r="P85" s="209"/>
      <c r="Q85" s="209">
        <v>3</v>
      </c>
      <c r="R85" s="209">
        <v>3</v>
      </c>
      <c r="S85" s="203">
        <f t="shared" si="19"/>
        <v>30</v>
      </c>
      <c r="T85" s="209">
        <v>11</v>
      </c>
      <c r="U85" s="209"/>
      <c r="V85" s="209"/>
      <c r="W85" s="203">
        <f t="shared" si="18"/>
        <v>55</v>
      </c>
      <c r="X85" s="208">
        <f t="shared" si="15"/>
        <v>8.85</v>
      </c>
      <c r="Y85" s="202">
        <f t="shared" si="16"/>
        <v>85</v>
      </c>
    </row>
    <row r="86" spans="1:26" ht="15" customHeight="1">
      <c r="A86" s="5"/>
      <c r="B86" s="280" t="s">
        <v>71</v>
      </c>
      <c r="C86" s="284" t="s">
        <v>164</v>
      </c>
      <c r="D86" s="260">
        <v>10</v>
      </c>
      <c r="E86" s="260">
        <v>13</v>
      </c>
      <c r="F86" s="39">
        <f t="shared" si="14"/>
        <v>13</v>
      </c>
      <c r="G86" s="280" t="s">
        <v>49</v>
      </c>
      <c r="H86" s="209"/>
      <c r="I86" s="209"/>
      <c r="J86" s="209"/>
      <c r="K86" s="203">
        <f t="shared" si="20"/>
        <v>0</v>
      </c>
      <c r="L86" s="209"/>
      <c r="M86" s="209"/>
      <c r="N86" s="209">
        <v>3</v>
      </c>
      <c r="O86" s="203">
        <f t="shared" si="17"/>
        <v>23.076923076923077</v>
      </c>
      <c r="P86" s="209"/>
      <c r="Q86" s="209">
        <v>1</v>
      </c>
      <c r="R86" s="209">
        <v>3</v>
      </c>
      <c r="S86" s="203">
        <f t="shared" si="19"/>
        <v>30.76923076923077</v>
      </c>
      <c r="T86" s="209">
        <v>6</v>
      </c>
      <c r="U86" s="209"/>
      <c r="V86" s="209"/>
      <c r="W86" s="203">
        <f t="shared" si="18"/>
        <v>46.153846153846153</v>
      </c>
      <c r="X86" s="208">
        <f t="shared" si="15"/>
        <v>8.6923076923076916</v>
      </c>
      <c r="Y86" s="202">
        <f t="shared" si="16"/>
        <v>76.92307692307692</v>
      </c>
    </row>
    <row r="87" spans="1:26" ht="15" customHeight="1">
      <c r="A87" s="5"/>
      <c r="B87" s="186"/>
      <c r="C87" s="171"/>
      <c r="D87" s="171"/>
      <c r="E87" s="171"/>
      <c r="F87" s="39">
        <f t="shared" si="14"/>
        <v>0</v>
      </c>
      <c r="G87" s="186"/>
      <c r="H87" s="209"/>
      <c r="I87" s="209"/>
      <c r="J87" s="209"/>
      <c r="K87" s="203" t="e">
        <f t="shared" si="20"/>
        <v>#DIV/0!</v>
      </c>
      <c r="L87" s="209"/>
      <c r="M87" s="209"/>
      <c r="N87" s="209"/>
      <c r="O87" s="203" t="e">
        <f t="shared" si="17"/>
        <v>#DIV/0!</v>
      </c>
      <c r="P87" s="209"/>
      <c r="Q87" s="209"/>
      <c r="R87" s="209"/>
      <c r="S87" s="203" t="e">
        <f t="shared" si="19"/>
        <v>#DIV/0!</v>
      </c>
      <c r="T87" s="209"/>
      <c r="U87" s="209"/>
      <c r="V87" s="209"/>
      <c r="W87" s="203" t="e">
        <f t="shared" si="18"/>
        <v>#DIV/0!</v>
      </c>
      <c r="X87" s="220">
        <f>X85-X84</f>
        <v>0.94999999999999929</v>
      </c>
      <c r="Y87" s="220">
        <f>Y86-Y85</f>
        <v>-8.0769230769230802</v>
      </c>
    </row>
    <row r="88" spans="1:26" ht="15" customHeight="1">
      <c r="A88" s="5">
        <v>5</v>
      </c>
      <c r="B88" s="186" t="s">
        <v>113</v>
      </c>
      <c r="C88" s="171" t="s">
        <v>88</v>
      </c>
      <c r="D88" s="171">
        <v>7</v>
      </c>
      <c r="E88" s="171">
        <v>25</v>
      </c>
      <c r="F88" s="39">
        <f t="shared" si="14"/>
        <v>25</v>
      </c>
      <c r="G88" s="213" t="s">
        <v>49</v>
      </c>
      <c r="H88" s="209"/>
      <c r="I88" s="209"/>
      <c r="J88" s="209"/>
      <c r="K88" s="203">
        <f t="shared" si="20"/>
        <v>0</v>
      </c>
      <c r="L88" s="209"/>
      <c r="M88" s="209">
        <v>1</v>
      </c>
      <c r="N88" s="209">
        <v>5</v>
      </c>
      <c r="O88" s="203">
        <f t="shared" si="17"/>
        <v>24</v>
      </c>
      <c r="P88" s="209">
        <v>5</v>
      </c>
      <c r="Q88" s="209">
        <v>4</v>
      </c>
      <c r="R88" s="209">
        <v>3</v>
      </c>
      <c r="S88" s="203">
        <f t="shared" si="19"/>
        <v>48</v>
      </c>
      <c r="T88" s="209">
        <v>6</v>
      </c>
      <c r="U88" s="209">
        <v>1</v>
      </c>
      <c r="V88" s="209"/>
      <c r="W88" s="203">
        <f t="shared" si="18"/>
        <v>28</v>
      </c>
      <c r="X88" s="208">
        <f t="shared" si="15"/>
        <v>8</v>
      </c>
      <c r="Y88" s="202">
        <f t="shared" si="16"/>
        <v>76</v>
      </c>
    </row>
    <row r="89" spans="1:26" ht="15" customHeight="1">
      <c r="A89" s="5"/>
      <c r="B89" s="189" t="s">
        <v>71</v>
      </c>
      <c r="C89" s="184" t="s">
        <v>19</v>
      </c>
      <c r="D89" s="184">
        <v>8</v>
      </c>
      <c r="E89" s="184">
        <v>25</v>
      </c>
      <c r="F89" s="39">
        <f t="shared" si="14"/>
        <v>25</v>
      </c>
      <c r="G89" s="189" t="s">
        <v>49</v>
      </c>
      <c r="H89" s="211"/>
      <c r="I89" s="211"/>
      <c r="J89" s="211"/>
      <c r="K89" s="203">
        <f t="shared" si="20"/>
        <v>0</v>
      </c>
      <c r="L89" s="211">
        <v>3</v>
      </c>
      <c r="M89" s="211">
        <v>1</v>
      </c>
      <c r="N89" s="211">
        <v>3</v>
      </c>
      <c r="O89" s="203">
        <f t="shared" si="17"/>
        <v>28</v>
      </c>
      <c r="P89" s="211">
        <v>3</v>
      </c>
      <c r="Q89" s="211">
        <v>2</v>
      </c>
      <c r="R89" s="211">
        <v>4</v>
      </c>
      <c r="S89" s="203">
        <f t="shared" si="19"/>
        <v>36</v>
      </c>
      <c r="T89" s="211">
        <v>8</v>
      </c>
      <c r="U89" s="211">
        <v>1</v>
      </c>
      <c r="V89" s="211"/>
      <c r="W89" s="203">
        <f t="shared" si="18"/>
        <v>36</v>
      </c>
      <c r="X89" s="208">
        <f t="shared" si="15"/>
        <v>7.96</v>
      </c>
      <c r="Y89" s="202">
        <f t="shared" si="16"/>
        <v>72</v>
      </c>
    </row>
    <row r="90" spans="1:26" ht="15" customHeight="1">
      <c r="A90" s="5"/>
      <c r="B90" s="186" t="s">
        <v>71</v>
      </c>
      <c r="C90" s="171" t="s">
        <v>100</v>
      </c>
      <c r="D90" s="171">
        <v>9</v>
      </c>
      <c r="E90" s="171">
        <v>24</v>
      </c>
      <c r="F90" s="39">
        <f t="shared" si="14"/>
        <v>24</v>
      </c>
      <c r="G90" s="186" t="s">
        <v>49</v>
      </c>
      <c r="H90" s="209"/>
      <c r="I90" s="209">
        <v>3</v>
      </c>
      <c r="J90" s="209">
        <v>1</v>
      </c>
      <c r="K90" s="203">
        <f t="shared" si="20"/>
        <v>16.666666666666668</v>
      </c>
      <c r="L90" s="209">
        <v>1</v>
      </c>
      <c r="M90" s="209">
        <v>2</v>
      </c>
      <c r="N90" s="209">
        <v>3</v>
      </c>
      <c r="O90" s="203">
        <f t="shared" si="17"/>
        <v>25</v>
      </c>
      <c r="P90" s="209">
        <v>1</v>
      </c>
      <c r="Q90" s="209">
        <v>4</v>
      </c>
      <c r="R90" s="209">
        <v>3</v>
      </c>
      <c r="S90" s="203">
        <f t="shared" si="19"/>
        <v>33.333333333333336</v>
      </c>
      <c r="T90" s="209">
        <v>4</v>
      </c>
      <c r="U90" s="209">
        <v>1</v>
      </c>
      <c r="V90" s="209">
        <v>1</v>
      </c>
      <c r="W90" s="203">
        <f t="shared" si="18"/>
        <v>25</v>
      </c>
      <c r="X90" s="208">
        <f t="shared" si="15"/>
        <v>7.083333333333333</v>
      </c>
      <c r="Y90" s="202">
        <f t="shared" si="16"/>
        <v>58.333333333333336</v>
      </c>
    </row>
    <row r="91" spans="1:26" ht="15" customHeight="1">
      <c r="A91" s="5"/>
      <c r="B91" s="186" t="s">
        <v>71</v>
      </c>
      <c r="C91" s="172" t="s">
        <v>137</v>
      </c>
      <c r="D91" s="171">
        <v>10</v>
      </c>
      <c r="E91" s="171">
        <v>16</v>
      </c>
      <c r="F91" s="39">
        <f t="shared" si="14"/>
        <v>14</v>
      </c>
      <c r="G91" s="186" t="s">
        <v>114</v>
      </c>
      <c r="H91" s="209"/>
      <c r="I91" s="209"/>
      <c r="J91" s="209"/>
      <c r="K91" s="203">
        <f t="shared" si="20"/>
        <v>0</v>
      </c>
      <c r="L91" s="209"/>
      <c r="M91" s="209"/>
      <c r="N91" s="209">
        <v>2</v>
      </c>
      <c r="O91" s="203">
        <f t="shared" si="17"/>
        <v>14.285714285714286</v>
      </c>
      <c r="P91" s="209">
        <v>1</v>
      </c>
      <c r="Q91" s="209">
        <v>5</v>
      </c>
      <c r="R91" s="209">
        <v>3</v>
      </c>
      <c r="S91" s="203">
        <f t="shared" si="19"/>
        <v>64.285714285714292</v>
      </c>
      <c r="T91" s="209">
        <v>3</v>
      </c>
      <c r="U91" s="209"/>
      <c r="V91" s="209"/>
      <c r="W91" s="203">
        <f t="shared" si="18"/>
        <v>21.428571428571427</v>
      </c>
      <c r="X91" s="208">
        <f t="shared" si="15"/>
        <v>8.2857142857142865</v>
      </c>
      <c r="Y91" s="202">
        <f t="shared" si="16"/>
        <v>85.714285714285722</v>
      </c>
    </row>
    <row r="92" spans="1:26" ht="15" customHeight="1">
      <c r="A92" s="5"/>
      <c r="B92" s="280" t="s">
        <v>71</v>
      </c>
      <c r="C92" s="284" t="s">
        <v>164</v>
      </c>
      <c r="D92" s="260">
        <v>11</v>
      </c>
      <c r="E92" s="260">
        <v>13</v>
      </c>
      <c r="F92" s="39">
        <f t="shared" si="14"/>
        <v>12</v>
      </c>
      <c r="G92" s="280" t="s">
        <v>114</v>
      </c>
      <c r="H92" s="209"/>
      <c r="I92" s="209"/>
      <c r="J92" s="209"/>
      <c r="K92" s="203">
        <f t="shared" si="20"/>
        <v>0</v>
      </c>
      <c r="L92" s="209">
        <v>1</v>
      </c>
      <c r="M92" s="209"/>
      <c r="N92" s="209"/>
      <c r="O92" s="203">
        <f t="shared" si="17"/>
        <v>8.3333333333333339</v>
      </c>
      <c r="P92" s="209">
        <v>1</v>
      </c>
      <c r="Q92" s="209">
        <v>2</v>
      </c>
      <c r="R92" s="209">
        <v>2</v>
      </c>
      <c r="S92" s="203">
        <f t="shared" si="19"/>
        <v>41.666666666666664</v>
      </c>
      <c r="T92" s="209">
        <v>6</v>
      </c>
      <c r="U92" s="209"/>
      <c r="V92" s="209"/>
      <c r="W92" s="203">
        <f t="shared" si="18"/>
        <v>50</v>
      </c>
      <c r="X92" s="208">
        <f t="shared" si="15"/>
        <v>8.75</v>
      </c>
      <c r="Y92" s="202">
        <f t="shared" si="16"/>
        <v>91.666666666666657</v>
      </c>
      <c r="Z92" t="s">
        <v>176</v>
      </c>
    </row>
    <row r="93" spans="1:26" ht="15" customHeight="1">
      <c r="A93" s="5"/>
      <c r="B93" s="186"/>
      <c r="C93" s="171"/>
      <c r="D93" s="171"/>
      <c r="E93" s="171"/>
      <c r="F93" s="39">
        <f t="shared" si="14"/>
        <v>0</v>
      </c>
      <c r="G93" s="186"/>
      <c r="H93" s="209"/>
      <c r="I93" s="209"/>
      <c r="J93" s="209"/>
      <c r="K93" s="203" t="e">
        <f t="shared" si="20"/>
        <v>#DIV/0!</v>
      </c>
      <c r="L93" s="209"/>
      <c r="M93" s="209"/>
      <c r="N93" s="209"/>
      <c r="O93" s="203" t="e">
        <f t="shared" si="17"/>
        <v>#DIV/0!</v>
      </c>
      <c r="P93" s="209"/>
      <c r="Q93" s="209"/>
      <c r="R93" s="209"/>
      <c r="S93" s="203" t="e">
        <f t="shared" si="19"/>
        <v>#DIV/0!</v>
      </c>
      <c r="T93" s="209"/>
      <c r="U93" s="209"/>
      <c r="V93" s="209"/>
      <c r="W93" s="203" t="e">
        <f t="shared" si="18"/>
        <v>#DIV/0!</v>
      </c>
      <c r="X93" s="220">
        <f>X92-X91</f>
        <v>0.46428571428571352</v>
      </c>
      <c r="Y93" s="220">
        <f>Y92-Y91</f>
        <v>5.9523809523809348</v>
      </c>
    </row>
    <row r="94" spans="1:26" ht="15" customHeight="1">
      <c r="A94" s="5">
        <v>6</v>
      </c>
      <c r="B94" s="186" t="s">
        <v>113</v>
      </c>
      <c r="C94" s="171" t="s">
        <v>88</v>
      </c>
      <c r="D94" s="171">
        <v>8</v>
      </c>
      <c r="E94" s="171">
        <v>16</v>
      </c>
      <c r="F94" s="39">
        <f t="shared" si="14"/>
        <v>16</v>
      </c>
      <c r="G94" s="213" t="s">
        <v>49</v>
      </c>
      <c r="H94" s="209"/>
      <c r="I94" s="209">
        <v>1</v>
      </c>
      <c r="J94" s="209"/>
      <c r="K94" s="203">
        <f t="shared" si="20"/>
        <v>6.25</v>
      </c>
      <c r="L94" s="209">
        <v>1</v>
      </c>
      <c r="M94" s="209">
        <v>1</v>
      </c>
      <c r="N94" s="209">
        <v>1</v>
      </c>
      <c r="O94" s="203">
        <f t="shared" si="17"/>
        <v>18.75</v>
      </c>
      <c r="P94" s="209">
        <v>1</v>
      </c>
      <c r="Q94" s="209">
        <v>4</v>
      </c>
      <c r="R94" s="209">
        <v>5</v>
      </c>
      <c r="S94" s="203">
        <f t="shared" si="19"/>
        <v>62.5</v>
      </c>
      <c r="T94" s="209">
        <v>2</v>
      </c>
      <c r="U94" s="209"/>
      <c r="V94" s="209"/>
      <c r="W94" s="203">
        <f t="shared" si="18"/>
        <v>12.5</v>
      </c>
      <c r="X94" s="208">
        <f t="shared" si="15"/>
        <v>7.5625</v>
      </c>
      <c r="Y94" s="202">
        <f t="shared" si="16"/>
        <v>75</v>
      </c>
    </row>
    <row r="95" spans="1:26" ht="15" customHeight="1">
      <c r="A95" s="5"/>
      <c r="B95" s="196" t="s">
        <v>63</v>
      </c>
      <c r="C95" s="184" t="s">
        <v>19</v>
      </c>
      <c r="D95" s="184">
        <v>9</v>
      </c>
      <c r="E95" s="184">
        <v>17</v>
      </c>
      <c r="F95" s="39">
        <f t="shared" si="14"/>
        <v>17</v>
      </c>
      <c r="G95" s="189" t="s">
        <v>49</v>
      </c>
      <c r="H95" s="211"/>
      <c r="I95" s="211">
        <v>1</v>
      </c>
      <c r="J95" s="211">
        <v>2</v>
      </c>
      <c r="K95" s="203">
        <f t="shared" si="20"/>
        <v>17.647058823529413</v>
      </c>
      <c r="L95" s="211">
        <v>1</v>
      </c>
      <c r="M95" s="211">
        <v>1</v>
      </c>
      <c r="N95" s="211">
        <v>2</v>
      </c>
      <c r="O95" s="203">
        <f t="shared" si="17"/>
        <v>23.529411764705884</v>
      </c>
      <c r="P95" s="211">
        <v>2</v>
      </c>
      <c r="Q95" s="211">
        <v>3</v>
      </c>
      <c r="R95" s="211"/>
      <c r="S95" s="203">
        <f t="shared" si="19"/>
        <v>29.411764705882351</v>
      </c>
      <c r="T95" s="211">
        <v>3</v>
      </c>
      <c r="U95" s="211">
        <v>2</v>
      </c>
      <c r="V95" s="211"/>
      <c r="W95" s="203">
        <f t="shared" si="18"/>
        <v>29.411764705882351</v>
      </c>
      <c r="X95" s="208">
        <f t="shared" si="15"/>
        <v>7</v>
      </c>
      <c r="Y95" s="202">
        <f t="shared" si="16"/>
        <v>58.823529411764703</v>
      </c>
    </row>
    <row r="96" spans="1:26" ht="15" customHeight="1">
      <c r="A96" s="5"/>
      <c r="B96" s="197" t="s">
        <v>63</v>
      </c>
      <c r="C96" s="171" t="s">
        <v>100</v>
      </c>
      <c r="D96" s="171">
        <v>10</v>
      </c>
      <c r="E96" s="171">
        <v>9</v>
      </c>
      <c r="F96" s="39">
        <f t="shared" si="14"/>
        <v>9</v>
      </c>
      <c r="G96" s="186" t="s">
        <v>158</v>
      </c>
      <c r="H96" s="209"/>
      <c r="I96" s="209"/>
      <c r="J96" s="209"/>
      <c r="K96" s="203">
        <f t="shared" si="20"/>
        <v>0</v>
      </c>
      <c r="L96" s="209"/>
      <c r="M96" s="209"/>
      <c r="N96" s="209">
        <v>2</v>
      </c>
      <c r="O96" s="203">
        <f t="shared" si="17"/>
        <v>22.222222222222221</v>
      </c>
      <c r="P96" s="209">
        <v>3</v>
      </c>
      <c r="Q96" s="209">
        <v>2</v>
      </c>
      <c r="R96" s="209"/>
      <c r="S96" s="203">
        <f t="shared" si="19"/>
        <v>55.555555555555557</v>
      </c>
      <c r="T96" s="209">
        <v>2</v>
      </c>
      <c r="U96" s="209"/>
      <c r="V96" s="209"/>
      <c r="W96" s="203">
        <f t="shared" si="18"/>
        <v>22.222222222222221</v>
      </c>
      <c r="X96" s="208">
        <f t="shared" si="15"/>
        <v>7.666666666666667</v>
      </c>
      <c r="Y96" s="202">
        <f t="shared" si="16"/>
        <v>77.777777777777771</v>
      </c>
    </row>
    <row r="97" spans="1:25" ht="15" customHeight="1">
      <c r="A97" s="5"/>
      <c r="B97" s="197" t="s">
        <v>63</v>
      </c>
      <c r="C97" s="172" t="s">
        <v>137</v>
      </c>
      <c r="D97" s="171">
        <v>11</v>
      </c>
      <c r="E97" s="171">
        <v>8</v>
      </c>
      <c r="F97" s="39">
        <f t="shared" si="14"/>
        <v>8</v>
      </c>
      <c r="G97" s="186" t="s">
        <v>158</v>
      </c>
      <c r="H97" s="209"/>
      <c r="I97" s="209"/>
      <c r="J97" s="209"/>
      <c r="K97" s="203">
        <f t="shared" si="20"/>
        <v>0</v>
      </c>
      <c r="L97" s="209">
        <v>2</v>
      </c>
      <c r="M97" s="209">
        <v>1</v>
      </c>
      <c r="N97" s="209"/>
      <c r="O97" s="203">
        <f t="shared" si="17"/>
        <v>37.5</v>
      </c>
      <c r="P97" s="209">
        <v>1</v>
      </c>
      <c r="Q97" s="209">
        <v>2</v>
      </c>
      <c r="R97" s="209"/>
      <c r="S97" s="203">
        <f t="shared" si="19"/>
        <v>37.5</v>
      </c>
      <c r="T97" s="209">
        <v>2</v>
      </c>
      <c r="U97" s="209"/>
      <c r="V97" s="209"/>
      <c r="W97" s="203">
        <f t="shared" si="18"/>
        <v>25</v>
      </c>
      <c r="X97" s="208">
        <f t="shared" si="15"/>
        <v>7</v>
      </c>
      <c r="Y97" s="219">
        <f t="shared" si="16"/>
        <v>62.5</v>
      </c>
    </row>
    <row r="98" spans="1:25" ht="15" customHeight="1">
      <c r="A98" s="5"/>
      <c r="B98" s="197"/>
      <c r="C98" s="171"/>
      <c r="D98" s="171"/>
      <c r="E98" s="171"/>
      <c r="F98" s="39">
        <f t="shared" si="14"/>
        <v>0</v>
      </c>
      <c r="G98" s="186"/>
      <c r="H98" s="209"/>
      <c r="I98" s="209"/>
      <c r="J98" s="209"/>
      <c r="K98" s="203" t="e">
        <f t="shared" si="20"/>
        <v>#DIV/0!</v>
      </c>
      <c r="L98" s="209"/>
      <c r="M98" s="209"/>
      <c r="N98" s="209"/>
      <c r="O98" s="203" t="e">
        <f t="shared" si="17"/>
        <v>#DIV/0!</v>
      </c>
      <c r="P98" s="209"/>
      <c r="Q98" s="209"/>
      <c r="R98" s="209"/>
      <c r="S98" s="203" t="e">
        <f t="shared" si="19"/>
        <v>#DIV/0!</v>
      </c>
      <c r="T98" s="209"/>
      <c r="U98" s="209"/>
      <c r="V98" s="209"/>
      <c r="W98" s="203" t="e">
        <f t="shared" si="18"/>
        <v>#DIV/0!</v>
      </c>
      <c r="X98" s="220">
        <f>X97-X96</f>
        <v>-0.66666666666666696</v>
      </c>
      <c r="Y98" s="220">
        <f>Y97-Y96</f>
        <v>-15.277777777777771</v>
      </c>
    </row>
    <row r="99" spans="1:25" ht="15" customHeight="1">
      <c r="A99" s="5"/>
      <c r="B99" s="197" t="s">
        <v>63</v>
      </c>
      <c r="C99" s="171" t="s">
        <v>88</v>
      </c>
      <c r="D99" s="171">
        <v>9</v>
      </c>
      <c r="E99" s="171">
        <v>16</v>
      </c>
      <c r="F99" s="39">
        <f t="shared" si="14"/>
        <v>16</v>
      </c>
      <c r="G99" s="213" t="s">
        <v>49</v>
      </c>
      <c r="H99" s="209"/>
      <c r="I99" s="209">
        <v>2</v>
      </c>
      <c r="J99" s="209">
        <v>2</v>
      </c>
      <c r="K99" s="203">
        <f t="shared" si="20"/>
        <v>25</v>
      </c>
      <c r="L99" s="209">
        <v>1</v>
      </c>
      <c r="M99" s="209"/>
      <c r="N99" s="209">
        <v>1</v>
      </c>
      <c r="O99" s="203">
        <f t="shared" si="17"/>
        <v>12.5</v>
      </c>
      <c r="P99" s="209"/>
      <c r="Q99" s="209">
        <v>2</v>
      </c>
      <c r="R99" s="209">
        <v>2</v>
      </c>
      <c r="S99" s="203">
        <f t="shared" si="19"/>
        <v>25</v>
      </c>
      <c r="T99" s="209">
        <v>3</v>
      </c>
      <c r="U99" s="209">
        <v>2</v>
      </c>
      <c r="V99" s="209">
        <v>1</v>
      </c>
      <c r="W99" s="203">
        <f t="shared" si="18"/>
        <v>37.5</v>
      </c>
      <c r="X99" s="208">
        <f t="shared" si="15"/>
        <v>7.375</v>
      </c>
      <c r="Y99" s="202">
        <f t="shared" si="16"/>
        <v>62.5</v>
      </c>
    </row>
    <row r="100" spans="1:25" ht="15" customHeight="1">
      <c r="A100" s="5"/>
      <c r="B100" s="196" t="s">
        <v>63</v>
      </c>
      <c r="C100" s="184" t="s">
        <v>19</v>
      </c>
      <c r="D100" s="184">
        <v>10</v>
      </c>
      <c r="E100" s="184">
        <v>8</v>
      </c>
      <c r="F100" s="39">
        <f t="shared" si="14"/>
        <v>8</v>
      </c>
      <c r="G100" s="189" t="s">
        <v>49</v>
      </c>
      <c r="H100" s="211"/>
      <c r="I100" s="211"/>
      <c r="J100" s="211"/>
      <c r="K100" s="203">
        <f t="shared" si="20"/>
        <v>0</v>
      </c>
      <c r="L100" s="211"/>
      <c r="M100" s="211"/>
      <c r="N100" s="211"/>
      <c r="O100" s="203">
        <f t="shared" si="17"/>
        <v>0</v>
      </c>
      <c r="P100" s="211">
        <v>3</v>
      </c>
      <c r="Q100" s="211">
        <v>1</v>
      </c>
      <c r="R100" s="211"/>
      <c r="S100" s="203">
        <f t="shared" si="19"/>
        <v>50</v>
      </c>
      <c r="T100" s="211"/>
      <c r="U100" s="211">
        <v>3</v>
      </c>
      <c r="V100" s="211">
        <v>1</v>
      </c>
      <c r="W100" s="203">
        <f t="shared" si="18"/>
        <v>50</v>
      </c>
      <c r="X100" s="208">
        <f t="shared" si="15"/>
        <v>9.25</v>
      </c>
      <c r="Y100" s="202">
        <f t="shared" si="16"/>
        <v>100</v>
      </c>
    </row>
    <row r="101" spans="1:25" ht="15" customHeight="1">
      <c r="A101" s="5"/>
      <c r="B101" s="197" t="s">
        <v>63</v>
      </c>
      <c r="C101" s="171" t="s">
        <v>100</v>
      </c>
      <c r="D101" s="171">
        <v>11</v>
      </c>
      <c r="E101" s="171">
        <v>7</v>
      </c>
      <c r="F101" s="39">
        <f t="shared" si="14"/>
        <v>7</v>
      </c>
      <c r="G101" s="186" t="s">
        <v>49</v>
      </c>
      <c r="H101" s="209"/>
      <c r="I101" s="209"/>
      <c r="J101" s="209"/>
      <c r="K101" s="203">
        <f t="shared" si="20"/>
        <v>0</v>
      </c>
      <c r="L101" s="209"/>
      <c r="M101" s="209"/>
      <c r="N101" s="209"/>
      <c r="O101" s="203">
        <f t="shared" si="17"/>
        <v>0</v>
      </c>
      <c r="P101" s="209">
        <v>2</v>
      </c>
      <c r="Q101" s="209">
        <v>1</v>
      </c>
      <c r="R101" s="209">
        <v>1</v>
      </c>
      <c r="S101" s="203">
        <f t="shared" si="19"/>
        <v>57.142857142857146</v>
      </c>
      <c r="T101" s="209">
        <v>1</v>
      </c>
      <c r="U101" s="209">
        <v>1</v>
      </c>
      <c r="V101" s="209">
        <v>1</v>
      </c>
      <c r="W101" s="203">
        <f t="shared" si="18"/>
        <v>42.857142857142854</v>
      </c>
      <c r="X101" s="208">
        <f t="shared" si="15"/>
        <v>9.1428571428571423</v>
      </c>
      <c r="Y101" s="202">
        <f t="shared" si="16"/>
        <v>100</v>
      </c>
    </row>
    <row r="102" spans="1:25" ht="15" customHeight="1">
      <c r="A102" s="5"/>
      <c r="B102" s="197"/>
      <c r="C102" s="171"/>
      <c r="D102" s="171"/>
      <c r="E102" s="171"/>
      <c r="F102" s="39">
        <f t="shared" si="14"/>
        <v>0</v>
      </c>
      <c r="G102" s="186"/>
      <c r="H102" s="209"/>
      <c r="I102" s="209"/>
      <c r="J102" s="209"/>
      <c r="K102" s="203" t="e">
        <f t="shared" si="20"/>
        <v>#DIV/0!</v>
      </c>
      <c r="L102" s="209"/>
      <c r="M102" s="209"/>
      <c r="N102" s="209"/>
      <c r="O102" s="203" t="e">
        <f t="shared" si="17"/>
        <v>#DIV/0!</v>
      </c>
      <c r="P102" s="209"/>
      <c r="Q102" s="209"/>
      <c r="R102" s="209"/>
      <c r="S102" s="203" t="e">
        <f t="shared" si="19"/>
        <v>#DIV/0!</v>
      </c>
      <c r="T102" s="209"/>
      <c r="U102" s="209"/>
      <c r="V102" s="209"/>
      <c r="W102" s="203" t="e">
        <f t="shared" si="18"/>
        <v>#DIV/0!</v>
      </c>
      <c r="X102" s="220">
        <f>X101-X100</f>
        <v>-0.10714285714285765</v>
      </c>
      <c r="Y102" s="220">
        <f>Y101-Y100</f>
        <v>0</v>
      </c>
    </row>
    <row r="103" spans="1:25" ht="15" customHeight="1">
      <c r="A103" s="5"/>
      <c r="B103" s="197" t="s">
        <v>63</v>
      </c>
      <c r="C103" s="171" t="s">
        <v>88</v>
      </c>
      <c r="D103" s="171">
        <v>10</v>
      </c>
      <c r="E103" s="176">
        <v>14</v>
      </c>
      <c r="F103" s="39">
        <f t="shared" si="14"/>
        <v>14</v>
      </c>
      <c r="G103" s="213" t="s">
        <v>114</v>
      </c>
      <c r="H103" s="209"/>
      <c r="I103" s="209">
        <v>2</v>
      </c>
      <c r="J103" s="209">
        <v>1</v>
      </c>
      <c r="K103" s="203">
        <f t="shared" si="20"/>
        <v>21.428571428571427</v>
      </c>
      <c r="L103" s="209"/>
      <c r="M103" s="209">
        <v>1</v>
      </c>
      <c r="N103" s="209">
        <v>1</v>
      </c>
      <c r="O103" s="203">
        <f t="shared" si="17"/>
        <v>14.285714285714286</v>
      </c>
      <c r="P103" s="209">
        <v>1</v>
      </c>
      <c r="Q103" s="209"/>
      <c r="R103" s="209">
        <v>3</v>
      </c>
      <c r="S103" s="203">
        <f t="shared" si="19"/>
        <v>28.571428571428573</v>
      </c>
      <c r="T103" s="209">
        <v>2</v>
      </c>
      <c r="U103" s="209">
        <v>2</v>
      </c>
      <c r="V103" s="209">
        <v>1</v>
      </c>
      <c r="W103" s="203">
        <f t="shared" si="18"/>
        <v>35.714285714285715</v>
      </c>
      <c r="X103" s="208">
        <f t="shared" si="15"/>
        <v>7.5714285714285712</v>
      </c>
      <c r="Y103" s="202">
        <f t="shared" si="16"/>
        <v>64.285714285714292</v>
      </c>
    </row>
    <row r="104" spans="1:25" ht="15" customHeight="1">
      <c r="A104" s="5"/>
      <c r="B104" s="197" t="s">
        <v>63</v>
      </c>
      <c r="C104" s="171" t="s">
        <v>19</v>
      </c>
      <c r="D104" s="171">
        <v>11</v>
      </c>
      <c r="E104" s="171">
        <v>12</v>
      </c>
      <c r="F104" s="39">
        <f t="shared" si="14"/>
        <v>12</v>
      </c>
      <c r="G104" s="186" t="s">
        <v>49</v>
      </c>
      <c r="H104" s="209"/>
      <c r="I104" s="209"/>
      <c r="J104" s="209">
        <v>1</v>
      </c>
      <c r="K104" s="203">
        <f t="shared" si="20"/>
        <v>8.3333333333333339</v>
      </c>
      <c r="L104" s="209">
        <v>1</v>
      </c>
      <c r="M104" s="209">
        <v>1</v>
      </c>
      <c r="N104" s="209"/>
      <c r="O104" s="203">
        <f t="shared" si="17"/>
        <v>16.666666666666668</v>
      </c>
      <c r="P104" s="209">
        <v>2</v>
      </c>
      <c r="Q104" s="209">
        <v>1</v>
      </c>
      <c r="R104" s="209">
        <v>1</v>
      </c>
      <c r="S104" s="203">
        <f t="shared" si="19"/>
        <v>33.333333333333336</v>
      </c>
      <c r="T104" s="209">
        <v>3</v>
      </c>
      <c r="U104" s="209">
        <v>1</v>
      </c>
      <c r="V104" s="209">
        <v>1</v>
      </c>
      <c r="W104" s="203">
        <f t="shared" si="18"/>
        <v>41.666666666666664</v>
      </c>
      <c r="X104" s="208">
        <f t="shared" si="15"/>
        <v>8</v>
      </c>
      <c r="Y104" s="202">
        <f t="shared" si="16"/>
        <v>75</v>
      </c>
    </row>
    <row r="105" spans="1:25" ht="15" customHeight="1">
      <c r="A105" s="5"/>
      <c r="B105" s="197"/>
      <c r="C105" s="171"/>
      <c r="D105" s="171"/>
      <c r="E105" s="171"/>
      <c r="F105" s="39">
        <f t="shared" si="14"/>
        <v>0</v>
      </c>
      <c r="G105" s="186"/>
      <c r="H105" s="209"/>
      <c r="I105" s="209"/>
      <c r="J105" s="209"/>
      <c r="K105" s="203" t="e">
        <f t="shared" si="20"/>
        <v>#DIV/0!</v>
      </c>
      <c r="L105" s="209"/>
      <c r="M105" s="209"/>
      <c r="N105" s="209"/>
      <c r="O105" s="203" t="e">
        <f t="shared" si="17"/>
        <v>#DIV/0!</v>
      </c>
      <c r="P105" s="209"/>
      <c r="Q105" s="209"/>
      <c r="R105" s="209"/>
      <c r="S105" s="203" t="e">
        <f t="shared" si="19"/>
        <v>#DIV/0!</v>
      </c>
      <c r="T105" s="209"/>
      <c r="U105" s="209"/>
      <c r="V105" s="209"/>
      <c r="W105" s="203" t="e">
        <f t="shared" si="18"/>
        <v>#DIV/0!</v>
      </c>
      <c r="X105" s="208"/>
      <c r="Y105" s="202"/>
    </row>
    <row r="106" spans="1:25" ht="15" customHeight="1">
      <c r="A106" s="5"/>
      <c r="B106" s="197" t="s">
        <v>63</v>
      </c>
      <c r="C106" s="171" t="s">
        <v>88</v>
      </c>
      <c r="D106" s="171">
        <v>11</v>
      </c>
      <c r="E106" s="171">
        <v>7</v>
      </c>
      <c r="F106" s="39">
        <f t="shared" si="14"/>
        <v>7</v>
      </c>
      <c r="G106" s="213" t="s">
        <v>114</v>
      </c>
      <c r="H106" s="209"/>
      <c r="I106" s="209"/>
      <c r="J106" s="209"/>
      <c r="K106" s="203">
        <f t="shared" si="20"/>
        <v>0</v>
      </c>
      <c r="L106" s="209"/>
      <c r="M106" s="209"/>
      <c r="N106" s="209"/>
      <c r="O106" s="203">
        <f t="shared" si="17"/>
        <v>0</v>
      </c>
      <c r="P106" s="209"/>
      <c r="Q106" s="209"/>
      <c r="R106" s="209">
        <v>1</v>
      </c>
      <c r="S106" s="203">
        <f t="shared" si="19"/>
        <v>14.285714285714286</v>
      </c>
      <c r="T106" s="209">
        <v>3</v>
      </c>
      <c r="U106" s="209">
        <v>3</v>
      </c>
      <c r="V106" s="209"/>
      <c r="W106" s="203">
        <f t="shared" si="18"/>
        <v>85.714285714285708</v>
      </c>
      <c r="X106" s="208">
        <f>((H106*1)+(I106*2)+(J106*3)+(L106*4)+(M106*5)+(N106*6)+(P106*7)+(Q106*8)+(R106*9)+(T106*10)+(U106*11)+(V106*12))/F106</f>
        <v>10.285714285714286</v>
      </c>
      <c r="Y106" s="202">
        <f t="shared" ref="Y106" si="21">S106+W106</f>
        <v>100</v>
      </c>
    </row>
    <row r="107" spans="1:25" ht="15" customHeight="1">
      <c r="A107" s="5"/>
      <c r="B107" s="197"/>
      <c r="C107" s="171"/>
      <c r="D107" s="171"/>
      <c r="E107" s="171"/>
      <c r="F107" s="40"/>
      <c r="G107" s="186"/>
      <c r="H107" s="209"/>
      <c r="I107" s="209"/>
      <c r="J107" s="209"/>
      <c r="K107" s="203" t="e">
        <f t="shared" si="20"/>
        <v>#DIV/0!</v>
      </c>
      <c r="L107" s="209"/>
      <c r="M107" s="209"/>
      <c r="N107" s="209"/>
      <c r="O107" s="203" t="e">
        <f t="shared" si="17"/>
        <v>#DIV/0!</v>
      </c>
      <c r="P107" s="209"/>
      <c r="Q107" s="209"/>
      <c r="R107" s="209"/>
      <c r="S107" s="203" t="e">
        <f t="shared" si="19"/>
        <v>#DIV/0!</v>
      </c>
      <c r="T107" s="209"/>
      <c r="U107" s="209"/>
      <c r="V107" s="209"/>
      <c r="W107" s="203" t="e">
        <f t="shared" si="18"/>
        <v>#DIV/0!</v>
      </c>
      <c r="X107" s="208"/>
      <c r="Y107" s="202"/>
    </row>
    <row r="108" spans="1:25" ht="15" customHeight="1">
      <c r="A108" s="5"/>
      <c r="B108" s="197"/>
      <c r="C108" s="171" t="s">
        <v>88</v>
      </c>
      <c r="D108" s="171"/>
      <c r="E108" s="171"/>
      <c r="F108" s="40"/>
      <c r="G108" s="213" t="s">
        <v>49</v>
      </c>
      <c r="H108" s="209"/>
      <c r="I108" s="209"/>
      <c r="J108" s="209"/>
      <c r="K108" s="203" t="e">
        <f t="shared" si="20"/>
        <v>#DIV/0!</v>
      </c>
      <c r="L108" s="209"/>
      <c r="M108" s="209"/>
      <c r="N108" s="209"/>
      <c r="O108" s="203" t="e">
        <f t="shared" si="17"/>
        <v>#DIV/0!</v>
      </c>
      <c r="P108" s="209"/>
      <c r="Q108" s="209"/>
      <c r="R108" s="209"/>
      <c r="S108" s="203" t="e">
        <f t="shared" si="19"/>
        <v>#DIV/0!</v>
      </c>
      <c r="T108" s="209"/>
      <c r="U108" s="209"/>
      <c r="V108" s="209"/>
      <c r="W108" s="203" t="e">
        <f t="shared" si="18"/>
        <v>#DIV/0!</v>
      </c>
      <c r="X108" s="208">
        <f>AVERAGE(X106,X103,X99,X94,X88,X82,X76,X70)</f>
        <v>8.6570425724637694</v>
      </c>
      <c r="Y108" s="208">
        <f>AVERAGE(Y106,Y103,Y100,Y96,Y93,Y88,Y83,Y78,Y77,Y76)</f>
        <v>77.9968253968254</v>
      </c>
    </row>
    <row r="109" spans="1:25" ht="15" customHeight="1">
      <c r="A109" s="5"/>
      <c r="B109" s="197"/>
      <c r="C109" s="171" t="s">
        <v>19</v>
      </c>
      <c r="D109" s="171"/>
      <c r="E109" s="171"/>
      <c r="F109" s="40"/>
      <c r="G109" s="186" t="s">
        <v>49</v>
      </c>
      <c r="H109" s="209"/>
      <c r="I109" s="209"/>
      <c r="J109" s="209"/>
      <c r="K109" s="203" t="e">
        <f t="shared" si="20"/>
        <v>#DIV/0!</v>
      </c>
      <c r="L109" s="209"/>
      <c r="M109" s="209"/>
      <c r="N109" s="209"/>
      <c r="O109" s="203" t="e">
        <f t="shared" si="17"/>
        <v>#DIV/0!</v>
      </c>
      <c r="P109" s="209"/>
      <c r="Q109" s="209"/>
      <c r="R109" s="209"/>
      <c r="S109" s="203" t="e">
        <f t="shared" si="19"/>
        <v>#DIV/0!</v>
      </c>
      <c r="T109" s="209"/>
      <c r="U109" s="209"/>
      <c r="V109" s="209"/>
      <c r="W109" s="203" t="e">
        <f t="shared" si="18"/>
        <v>#DIV/0!</v>
      </c>
      <c r="X109" s="208">
        <f>AVERAGE(X104,X100,X95,X89,X83,X77,X71)</f>
        <v>8.4996835255841479</v>
      </c>
      <c r="Y109" s="208">
        <f>AVERAGE(Y104,Y100,Y95,Y89,Y83,Y77,Y71)</f>
        <v>85.185674269707889</v>
      </c>
    </row>
    <row r="110" spans="1:25" ht="15" customHeight="1">
      <c r="A110" s="5"/>
      <c r="B110" s="197"/>
      <c r="C110" s="171" t="s">
        <v>100</v>
      </c>
      <c r="D110" s="171"/>
      <c r="E110" s="171"/>
      <c r="F110" s="40"/>
      <c r="G110" s="186" t="s">
        <v>49</v>
      </c>
      <c r="H110" s="209"/>
      <c r="I110" s="209"/>
      <c r="J110" s="209"/>
      <c r="K110" s="203" t="e">
        <f t="shared" si="20"/>
        <v>#DIV/0!</v>
      </c>
      <c r="L110" s="209"/>
      <c r="M110" s="209"/>
      <c r="N110" s="209"/>
      <c r="O110" s="203" t="e">
        <f t="shared" si="17"/>
        <v>#DIV/0!</v>
      </c>
      <c r="P110" s="209"/>
      <c r="Q110" s="209"/>
      <c r="R110" s="209"/>
      <c r="S110" s="203" t="e">
        <f t="shared" si="19"/>
        <v>#DIV/0!</v>
      </c>
      <c r="T110" s="209"/>
      <c r="U110" s="209"/>
      <c r="V110" s="209"/>
      <c r="W110" s="203" t="e">
        <f t="shared" si="18"/>
        <v>#DIV/0!</v>
      </c>
      <c r="X110" s="208">
        <f>AVERAGE(X101,X96,X90,X84,X78,X72,X66)</f>
        <v>8.1663708961845618</v>
      </c>
      <c r="Y110" s="208">
        <f>AVERAGE(Y101,Y96,Y90,Y84,Y78,Y72,Y66)</f>
        <v>78.954716780803736</v>
      </c>
    </row>
    <row r="111" spans="1:25" ht="15" customHeight="1">
      <c r="A111" s="5"/>
      <c r="B111" s="197"/>
      <c r="C111" s="172" t="s">
        <v>137</v>
      </c>
      <c r="D111" s="171"/>
      <c r="E111" s="171"/>
      <c r="F111" s="238"/>
      <c r="G111" s="186" t="s">
        <v>49</v>
      </c>
      <c r="H111" s="209"/>
      <c r="I111" s="209"/>
      <c r="J111" s="209"/>
      <c r="K111" s="203" t="e">
        <f t="shared" si="20"/>
        <v>#DIV/0!</v>
      </c>
      <c r="L111" s="209"/>
      <c r="M111" s="209"/>
      <c r="N111" s="209"/>
      <c r="O111" s="203" t="e">
        <f t="shared" si="17"/>
        <v>#DIV/0!</v>
      </c>
      <c r="P111" s="209"/>
      <c r="Q111" s="209"/>
      <c r="R111" s="209"/>
      <c r="S111" s="203" t="e">
        <f t="shared" si="19"/>
        <v>#DIV/0!</v>
      </c>
      <c r="T111" s="209"/>
      <c r="U111" s="209"/>
      <c r="V111" s="209"/>
      <c r="W111" s="203" t="e">
        <f t="shared" si="18"/>
        <v>#DIV/0!</v>
      </c>
      <c r="X111" s="218">
        <f>AVERAGE(X63,X67,X73,X79,X85,X91,X97)</f>
        <v>8.1217297903142942</v>
      </c>
      <c r="Y111" s="218">
        <f>AVERAGE(Y63,Y67,Y73,Y79,Y85,Y91,Y97)</f>
        <v>80.561457992808101</v>
      </c>
    </row>
    <row r="112" spans="1:25" ht="15" customHeight="1">
      <c r="A112" s="5"/>
      <c r="B112" s="197"/>
      <c r="C112" s="502" t="s">
        <v>164</v>
      </c>
      <c r="D112" s="421"/>
      <c r="E112" s="421"/>
      <c r="F112" s="238"/>
      <c r="G112" s="186" t="s">
        <v>49</v>
      </c>
      <c r="H112" s="209"/>
      <c r="I112" s="209"/>
      <c r="J112" s="209"/>
      <c r="K112" s="203"/>
      <c r="L112" s="209"/>
      <c r="M112" s="209"/>
      <c r="N112" s="209"/>
      <c r="O112" s="203"/>
      <c r="P112" s="209"/>
      <c r="Q112" s="209"/>
      <c r="R112" s="209"/>
      <c r="S112" s="203"/>
      <c r="T112" s="209"/>
      <c r="U112" s="209"/>
      <c r="V112" s="209"/>
      <c r="W112" s="203"/>
      <c r="X112" s="218">
        <f>AVERAGE(X64,X68,X74,X80,X86,X92,X98)</f>
        <v>7.1274887529382465</v>
      </c>
      <c r="Y112" s="218">
        <f>AVERAGE(Y64,Y68,Y74,Y80,Y86,Y92,Y98)</f>
        <v>70.470695172395068</v>
      </c>
    </row>
    <row r="113" spans="1:25" ht="15" customHeight="1">
      <c r="A113" s="5"/>
      <c r="B113" s="197"/>
      <c r="C113" s="171"/>
      <c r="D113" s="171"/>
      <c r="E113" s="171"/>
      <c r="F113" s="17"/>
      <c r="G113" s="186"/>
      <c r="H113" s="209"/>
      <c r="I113" s="209"/>
      <c r="J113" s="209"/>
      <c r="K113" s="203" t="e">
        <f t="shared" si="20"/>
        <v>#DIV/0!</v>
      </c>
      <c r="L113" s="209"/>
      <c r="M113" s="209"/>
      <c r="N113" s="209"/>
      <c r="O113" s="203" t="e">
        <f t="shared" si="17"/>
        <v>#DIV/0!</v>
      </c>
      <c r="P113" s="209"/>
      <c r="Q113" s="209"/>
      <c r="R113" s="209"/>
      <c r="S113" s="203" t="e">
        <f t="shared" si="19"/>
        <v>#DIV/0!</v>
      </c>
      <c r="T113" s="209"/>
      <c r="U113" s="209"/>
      <c r="V113" s="209"/>
      <c r="W113" s="203" t="e">
        <f t="shared" si="18"/>
        <v>#DIV/0!</v>
      </c>
      <c r="X113" s="220">
        <f>X112-X111</f>
        <v>-0.99424103737604774</v>
      </c>
      <c r="Y113" s="220">
        <f>Y112-Y111</f>
        <v>-10.090762820413033</v>
      </c>
    </row>
    <row r="114" spans="1:25" ht="15" customHeight="1">
      <c r="A114" s="5"/>
      <c r="B114" s="197" t="s">
        <v>67</v>
      </c>
      <c r="C114" s="171" t="s">
        <v>88</v>
      </c>
      <c r="D114" s="171">
        <v>11</v>
      </c>
      <c r="E114" s="171">
        <v>7</v>
      </c>
      <c r="F114" s="10">
        <f t="shared" ref="F114:F115" si="22">H114+I114+J114+L114+M114+N114+P114+Q114+R114+T114+U114+V114</f>
        <v>7</v>
      </c>
      <c r="G114" s="197" t="s">
        <v>68</v>
      </c>
      <c r="H114" s="209"/>
      <c r="I114" s="209"/>
      <c r="J114" s="209"/>
      <c r="K114" s="203">
        <f t="shared" si="20"/>
        <v>0</v>
      </c>
      <c r="L114" s="209"/>
      <c r="M114" s="209"/>
      <c r="N114" s="209">
        <v>1</v>
      </c>
      <c r="O114" s="203">
        <f t="shared" si="17"/>
        <v>14.285714285714286</v>
      </c>
      <c r="P114" s="209"/>
      <c r="Q114" s="209"/>
      <c r="R114" s="209">
        <v>2</v>
      </c>
      <c r="S114" s="203">
        <f t="shared" si="19"/>
        <v>28.571428571428573</v>
      </c>
      <c r="T114" s="209">
        <v>4</v>
      </c>
      <c r="U114" s="209"/>
      <c r="V114" s="209"/>
      <c r="W114" s="203">
        <f t="shared" si="18"/>
        <v>57.142857142857146</v>
      </c>
      <c r="X114" s="208">
        <f>((H114*1)+(I114*2)+(J114*3)+(L114*4)+(M114*5)+(N114*6)+(P114*7)+(Q114*8)+(R114*9)+(T114*10)+(U114*11)+(V114*12))/F114</f>
        <v>9.1428571428571423</v>
      </c>
      <c r="Y114" s="202">
        <f t="shared" ref="Y114" si="23">S114+W114</f>
        <v>85.714285714285722</v>
      </c>
    </row>
    <row r="115" spans="1:25" ht="15" customHeight="1">
      <c r="A115" s="5"/>
      <c r="B115" s="196" t="s">
        <v>67</v>
      </c>
      <c r="C115" s="184" t="s">
        <v>19</v>
      </c>
      <c r="D115" s="184">
        <v>11</v>
      </c>
      <c r="E115" s="184">
        <v>12</v>
      </c>
      <c r="F115" s="10">
        <f t="shared" si="22"/>
        <v>12</v>
      </c>
      <c r="G115" s="196" t="s">
        <v>68</v>
      </c>
      <c r="H115" s="211"/>
      <c r="I115" s="211"/>
      <c r="J115" s="211"/>
      <c r="K115" s="203">
        <f t="shared" si="20"/>
        <v>0</v>
      </c>
      <c r="L115" s="211">
        <v>1</v>
      </c>
      <c r="M115" s="211"/>
      <c r="N115" s="211">
        <v>1</v>
      </c>
      <c r="O115" s="203">
        <f t="shared" si="17"/>
        <v>16.666666666666668</v>
      </c>
      <c r="P115" s="211">
        <v>2</v>
      </c>
      <c r="Q115" s="211">
        <v>3</v>
      </c>
      <c r="R115" s="211">
        <v>1</v>
      </c>
      <c r="S115" s="203">
        <f t="shared" si="19"/>
        <v>50</v>
      </c>
      <c r="T115" s="211">
        <v>3</v>
      </c>
      <c r="U115" s="211">
        <v>1</v>
      </c>
      <c r="V115" s="211"/>
      <c r="W115" s="203">
        <f t="shared" si="18"/>
        <v>33.333333333333336</v>
      </c>
      <c r="X115" s="38">
        <f>((H115*1)+(I115*2)+(J115*3)+(L115*4)+(M115*5)+(N115*6)+(P115*7)+(Q115*8)+(R115*9)+(T115*10)+(U115*11)+(V115*12))/F115</f>
        <v>8.1666666666666661</v>
      </c>
      <c r="Y115" s="206">
        <f>S115+W115</f>
        <v>83.333333333333343</v>
      </c>
    </row>
    <row r="116" spans="1:25" ht="15" customHeight="1">
      <c r="A116" s="5"/>
      <c r="B116" s="197" t="s">
        <v>67</v>
      </c>
      <c r="C116" s="171" t="s">
        <v>100</v>
      </c>
      <c r="D116" s="171">
        <v>11</v>
      </c>
      <c r="E116" s="171">
        <v>7</v>
      </c>
      <c r="F116" s="10">
        <f>H116+I116+J116+L116+M116+N116+P116+Q116+R116+T116+U116+V116</f>
        <v>7</v>
      </c>
      <c r="G116" s="197" t="s">
        <v>68</v>
      </c>
      <c r="H116" s="209"/>
      <c r="I116" s="209"/>
      <c r="J116" s="209"/>
      <c r="K116" s="203">
        <f t="shared" si="20"/>
        <v>0</v>
      </c>
      <c r="L116" s="209"/>
      <c r="M116" s="209">
        <v>2</v>
      </c>
      <c r="N116" s="209">
        <v>1</v>
      </c>
      <c r="O116" s="203">
        <f t="shared" si="17"/>
        <v>42.857142857142854</v>
      </c>
      <c r="P116" s="209">
        <v>1</v>
      </c>
      <c r="Q116" s="209"/>
      <c r="R116" s="209"/>
      <c r="S116" s="203">
        <f t="shared" si="19"/>
        <v>14.285714285714286</v>
      </c>
      <c r="T116" s="209">
        <v>2</v>
      </c>
      <c r="U116" s="209">
        <v>1</v>
      </c>
      <c r="V116" s="209"/>
      <c r="W116" s="203">
        <f t="shared" si="18"/>
        <v>42.857142857142854</v>
      </c>
      <c r="X116" s="208">
        <f>((H116*1)+(I116*2)+(J116*3)+(L116*4)+(M116*5)+(N116*6)+(P116*7)+(Q116*8)+(R116*9)+(T116*10)+(U116*11)+(V116*12))/F116</f>
        <v>7.7142857142857144</v>
      </c>
      <c r="Y116" s="202">
        <f>S116+W116</f>
        <v>57.142857142857139</v>
      </c>
    </row>
    <row r="117" spans="1:25" ht="15" customHeight="1">
      <c r="A117" s="5"/>
      <c r="B117" s="197" t="s">
        <v>67</v>
      </c>
      <c r="C117" s="172" t="s">
        <v>137</v>
      </c>
      <c r="D117" s="171">
        <v>11</v>
      </c>
      <c r="E117" s="171">
        <v>8</v>
      </c>
      <c r="F117" s="10">
        <f>H117+I117+J117+L117+M117+N117+P117+Q117+R117+T117+U117+V117</f>
        <v>8</v>
      </c>
      <c r="G117" s="197" t="s">
        <v>68</v>
      </c>
      <c r="H117" s="209"/>
      <c r="I117" s="209"/>
      <c r="J117" s="209"/>
      <c r="K117" s="203">
        <f t="shared" si="20"/>
        <v>0</v>
      </c>
      <c r="L117" s="209">
        <v>1</v>
      </c>
      <c r="M117" s="209"/>
      <c r="N117" s="209"/>
      <c r="O117" s="203">
        <f t="shared" si="17"/>
        <v>12.5</v>
      </c>
      <c r="P117" s="209">
        <v>1</v>
      </c>
      <c r="Q117" s="209">
        <v>3</v>
      </c>
      <c r="R117" s="209">
        <v>1</v>
      </c>
      <c r="S117" s="203">
        <f t="shared" si="19"/>
        <v>62.5</v>
      </c>
      <c r="T117" s="209">
        <v>2</v>
      </c>
      <c r="U117" s="209"/>
      <c r="V117" s="209"/>
      <c r="W117" s="203">
        <f t="shared" si="18"/>
        <v>25</v>
      </c>
      <c r="X117" s="218">
        <f>((H117*1)+(I117*2)+(J117*3)+(L117*4)+(M117*5)+(N117*6)+(P117*7)+(Q117*8)+(R117*9)+(T117*10)+(U117*11)+(V117*12))/F117</f>
        <v>8</v>
      </c>
      <c r="Y117" s="219">
        <f>S117+W117</f>
        <v>87.5</v>
      </c>
    </row>
    <row r="118" spans="1:25" ht="15" customHeight="1">
      <c r="A118" s="5"/>
      <c r="B118" s="197"/>
      <c r="C118" s="171"/>
      <c r="D118" s="171"/>
      <c r="E118" s="171"/>
      <c r="F118" s="11"/>
      <c r="G118" s="197"/>
      <c r="H118" s="209"/>
      <c r="I118" s="209"/>
      <c r="J118" s="209"/>
      <c r="K118" s="203"/>
      <c r="L118" s="209"/>
      <c r="M118" s="209"/>
      <c r="N118" s="209"/>
      <c r="O118" s="203"/>
      <c r="P118" s="209"/>
      <c r="Q118" s="209"/>
      <c r="R118" s="209"/>
      <c r="S118" s="176"/>
      <c r="T118" s="209"/>
      <c r="U118" s="209"/>
      <c r="V118" s="209"/>
      <c r="W118" s="203"/>
      <c r="X118" s="204"/>
      <c r="Y118" s="204"/>
    </row>
    <row r="119" spans="1:25" ht="45">
      <c r="A119" s="5"/>
      <c r="B119" s="186" t="s">
        <v>94</v>
      </c>
      <c r="C119" s="176" t="s">
        <v>19</v>
      </c>
      <c r="D119" s="171"/>
      <c r="E119" s="171"/>
      <c r="F119" s="11"/>
      <c r="G119" s="197"/>
      <c r="H119" s="209"/>
      <c r="I119" s="209"/>
      <c r="J119" s="209"/>
      <c r="K119" s="203"/>
      <c r="L119" s="209"/>
      <c r="M119" s="209"/>
      <c r="N119" s="209"/>
      <c r="O119" s="205"/>
      <c r="P119" s="209"/>
      <c r="Q119" s="209"/>
      <c r="R119" s="209"/>
      <c r="S119" s="176"/>
      <c r="T119" s="209"/>
      <c r="U119" s="209"/>
      <c r="V119" s="209"/>
      <c r="W119" s="203"/>
      <c r="X119" s="208">
        <f>AVERAGE(X114,X55,X108)</f>
        <v>8.7871226564297213</v>
      </c>
      <c r="Y119" s="208">
        <f>AVERAGE(Y114,Y55,Y108)</f>
        <v>83.494973544973547</v>
      </c>
    </row>
    <row r="120" spans="1:25" ht="45">
      <c r="A120" s="5"/>
      <c r="B120" s="186" t="s">
        <v>94</v>
      </c>
      <c r="C120" s="176" t="s">
        <v>108</v>
      </c>
      <c r="D120" s="171"/>
      <c r="E120" s="171"/>
      <c r="F120" s="11"/>
      <c r="G120" s="197"/>
      <c r="H120" s="209"/>
      <c r="I120" s="209"/>
      <c r="J120" s="209"/>
      <c r="K120" s="203"/>
      <c r="L120" s="209"/>
      <c r="M120" s="209"/>
      <c r="N120" s="209"/>
      <c r="O120" s="203"/>
      <c r="P120" s="209"/>
      <c r="Q120" s="209"/>
      <c r="R120" s="209"/>
      <c r="S120" s="176"/>
      <c r="T120" s="209"/>
      <c r="U120" s="209"/>
      <c r="V120" s="209"/>
      <c r="W120" s="203"/>
      <c r="X120" s="208">
        <f>AVERAGE(X115,X109,X56)</f>
        <v>8.3107102841136467</v>
      </c>
      <c r="Y120" s="208">
        <f>AVERAGE(Y115,Y109,Y56)</f>
        <v>84.67091184299808</v>
      </c>
    </row>
    <row r="121" spans="1:25" ht="45">
      <c r="A121" s="5"/>
      <c r="B121" s="186" t="s">
        <v>94</v>
      </c>
      <c r="C121" s="171" t="s">
        <v>100</v>
      </c>
      <c r="D121" s="171"/>
      <c r="E121" s="171"/>
      <c r="F121" s="11"/>
      <c r="G121" s="197"/>
      <c r="H121" s="209"/>
      <c r="I121" s="209"/>
      <c r="J121" s="209"/>
      <c r="K121" s="203"/>
      <c r="L121" s="209"/>
      <c r="M121" s="209"/>
      <c r="N121" s="209"/>
      <c r="O121" s="203"/>
      <c r="P121" s="209"/>
      <c r="Q121" s="209"/>
      <c r="R121" s="209"/>
      <c r="S121" s="176"/>
      <c r="T121" s="209"/>
      <c r="U121" s="209"/>
      <c r="V121" s="209"/>
      <c r="W121" s="203"/>
      <c r="X121" s="208">
        <f>AVERAGE(X116,X110,X57)</f>
        <v>7.8888821266150453</v>
      </c>
      <c r="Y121" s="208">
        <f>AVERAGE(Y116,Y110,Y57)</f>
        <v>69.889263025908988</v>
      </c>
    </row>
    <row r="122" spans="1:25" ht="45">
      <c r="A122" s="5"/>
      <c r="B122" s="186" t="s">
        <v>94</v>
      </c>
      <c r="C122" s="172" t="s">
        <v>137</v>
      </c>
      <c r="D122" s="171"/>
      <c r="E122" s="171"/>
      <c r="F122" s="11"/>
      <c r="G122" s="197"/>
      <c r="H122" s="209"/>
      <c r="I122" s="209"/>
      <c r="J122" s="209"/>
      <c r="K122" s="203"/>
      <c r="L122" s="209"/>
      <c r="M122" s="209"/>
      <c r="N122" s="209"/>
      <c r="O122" s="203"/>
      <c r="P122" s="209"/>
      <c r="Q122" s="209"/>
      <c r="R122" s="209"/>
      <c r="S122" s="176"/>
      <c r="T122" s="209"/>
      <c r="U122" s="209"/>
      <c r="V122" s="209"/>
      <c r="W122" s="203"/>
      <c r="X122" s="218">
        <f>AVERAGE(X117,X111,X58)</f>
        <v>7.9684418733168316</v>
      </c>
      <c r="Y122" s="218">
        <f>AVERAGE(Y117,Y111,Y58)</f>
        <v>82.054943258768034</v>
      </c>
    </row>
    <row r="123" spans="1:25" ht="45">
      <c r="A123" s="5"/>
      <c r="B123" s="186" t="s">
        <v>94</v>
      </c>
      <c r="C123" s="502" t="s">
        <v>164</v>
      </c>
      <c r="D123" s="421"/>
      <c r="E123" s="421"/>
      <c r="F123" s="11"/>
      <c r="G123" s="197"/>
      <c r="H123" s="209"/>
      <c r="I123" s="209"/>
      <c r="J123" s="209"/>
      <c r="K123" s="203"/>
      <c r="L123" s="209"/>
      <c r="M123" s="209"/>
      <c r="N123" s="209"/>
      <c r="O123" s="203"/>
      <c r="P123" s="209"/>
      <c r="Q123" s="209"/>
      <c r="R123" s="209"/>
      <c r="S123" s="176"/>
      <c r="T123" s="209"/>
      <c r="U123" s="209"/>
      <c r="V123" s="209"/>
      <c r="W123" s="203"/>
      <c r="X123" s="218">
        <f>AVERAGE(X118,X112,X59)</f>
        <v>7.0964872116187898</v>
      </c>
      <c r="Y123" s="218">
        <f>AVERAGE(Y118,Y112,Y59)</f>
        <v>72.370848386294611</v>
      </c>
    </row>
    <row r="124" spans="1:25">
      <c r="A124" s="5"/>
      <c r="B124" s="201"/>
      <c r="C124" s="174"/>
      <c r="D124" s="174"/>
      <c r="E124" s="174"/>
      <c r="F124" s="15"/>
      <c r="G124" s="201"/>
      <c r="H124" s="187"/>
      <c r="I124" s="187"/>
      <c r="J124" s="187"/>
      <c r="K124" s="187"/>
      <c r="L124" s="187"/>
      <c r="M124" s="187"/>
      <c r="N124" s="187"/>
      <c r="O124" s="187"/>
      <c r="P124" s="187"/>
      <c r="Q124" s="187"/>
      <c r="R124" s="187"/>
      <c r="S124" s="187"/>
      <c r="T124" s="187"/>
      <c r="U124" s="187"/>
      <c r="V124" s="187"/>
      <c r="W124" s="187"/>
      <c r="X124" s="220">
        <f>X123-X122</f>
        <v>-0.87195466169804181</v>
      </c>
      <c r="Y124" s="220">
        <f>Y123-Y122</f>
        <v>-9.6840948724734233</v>
      </c>
    </row>
    <row r="125" spans="1:25">
      <c r="G125" s="200"/>
      <c r="H125" s="179"/>
      <c r="I125" s="179"/>
      <c r="J125" s="179"/>
      <c r="K125" s="179"/>
      <c r="L125" s="179"/>
      <c r="M125" s="179"/>
      <c r="N125" s="179"/>
      <c r="O125" s="179"/>
      <c r="P125" s="179"/>
      <c r="Q125" s="179"/>
      <c r="R125" s="179"/>
      <c r="S125" s="179"/>
      <c r="T125" s="179"/>
      <c r="U125" s="179"/>
      <c r="V125" s="179"/>
      <c r="W125" s="179"/>
      <c r="X125" s="179"/>
      <c r="Y125" s="179"/>
    </row>
    <row r="126" spans="1:25">
      <c r="G126" s="200"/>
      <c r="H126" s="179"/>
      <c r="I126" s="179"/>
      <c r="J126" s="179"/>
      <c r="K126" s="179"/>
      <c r="L126" s="179"/>
      <c r="M126" s="179"/>
      <c r="N126" s="179"/>
      <c r="O126" s="179"/>
      <c r="P126" s="179"/>
      <c r="Q126" s="179"/>
      <c r="R126" s="179"/>
      <c r="S126" s="179"/>
      <c r="T126" s="179"/>
      <c r="U126" s="179"/>
      <c r="V126" s="179"/>
      <c r="W126" s="179"/>
      <c r="X126" s="179"/>
      <c r="Y126" s="179"/>
    </row>
  </sheetData>
  <mergeCells count="25">
    <mergeCell ref="H7:W7"/>
    <mergeCell ref="L8:O8"/>
    <mergeCell ref="P8:S8"/>
    <mergeCell ref="T8:W8"/>
    <mergeCell ref="C7:C10"/>
    <mergeCell ref="D7:D10"/>
    <mergeCell ref="E7:E10"/>
    <mergeCell ref="F7:F10"/>
    <mergeCell ref="G7:G10"/>
    <mergeCell ref="X7:Y7"/>
    <mergeCell ref="H8:K8"/>
    <mergeCell ref="A2:Y2"/>
    <mergeCell ref="A6:Y6"/>
    <mergeCell ref="X1:Y1"/>
    <mergeCell ref="A3:Y3"/>
    <mergeCell ref="A4:Y4"/>
    <mergeCell ref="A5:Y5"/>
    <mergeCell ref="X8:X10"/>
    <mergeCell ref="Y8:Y10"/>
    <mergeCell ref="H9:J9"/>
    <mergeCell ref="L9:N9"/>
    <mergeCell ref="P9:R9"/>
    <mergeCell ref="T9:V9"/>
    <mergeCell ref="A7:A10"/>
    <mergeCell ref="B7:B10"/>
  </mergeCells>
  <pageMargins left="0.7" right="0.7" top="0.75" bottom="0.75" header="0.3" footer="0.3"/>
  <pageSetup paperSize="9" scale="46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D108"/>
  <sheetViews>
    <sheetView tabSelected="1" workbookViewId="0">
      <selection activeCell="Y109" sqref="Y109"/>
    </sheetView>
  </sheetViews>
  <sheetFormatPr defaultRowHeight="15"/>
  <cols>
    <col min="1" max="1" width="5" style="32" customWidth="1"/>
    <col min="2" max="2" width="17.42578125" style="32" customWidth="1"/>
    <col min="3" max="3" width="12.85546875" style="56" customWidth="1"/>
    <col min="4" max="4" width="6.85546875" style="32" customWidth="1"/>
    <col min="5" max="5" width="7.5703125" style="32" customWidth="1"/>
    <col min="6" max="6" width="6" customWidth="1"/>
    <col min="7" max="7" width="12" style="32" customWidth="1"/>
    <col min="8" max="9" width="4.7109375" style="32" customWidth="1"/>
    <col min="10" max="10" width="4.28515625" style="32" customWidth="1"/>
    <col min="11" max="11" width="7.140625" style="32" customWidth="1"/>
    <col min="12" max="12" width="5.140625" style="32" customWidth="1"/>
    <col min="13" max="13" width="4.7109375" style="32" customWidth="1"/>
    <col min="14" max="14" width="4.5703125" style="32" customWidth="1"/>
    <col min="15" max="15" width="7.28515625" style="32" customWidth="1"/>
    <col min="16" max="16" width="4.7109375" style="32" customWidth="1"/>
    <col min="17" max="17" width="4.42578125" style="32" customWidth="1"/>
    <col min="18" max="18" width="4.5703125" style="32" customWidth="1"/>
    <col min="19" max="19" width="7.42578125" style="32" customWidth="1"/>
    <col min="20" max="21" width="4.7109375" style="32" customWidth="1"/>
    <col min="22" max="22" width="4.28515625" style="32" customWidth="1"/>
    <col min="23" max="23" width="7.28515625" style="32" customWidth="1"/>
    <col min="24" max="24" width="11.140625" style="32" customWidth="1"/>
    <col min="25" max="25" width="7.85546875" style="32" customWidth="1"/>
  </cols>
  <sheetData>
    <row r="1" spans="1:27">
      <c r="A1" s="56"/>
      <c r="X1" s="478" t="s">
        <v>78</v>
      </c>
      <c r="Y1" s="478"/>
    </row>
    <row r="2" spans="1:27">
      <c r="A2" s="458" t="s">
        <v>119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  <c r="Q2" s="459"/>
      <c r="R2" s="459"/>
      <c r="S2" s="459"/>
      <c r="T2" s="459"/>
      <c r="U2" s="459"/>
      <c r="V2" s="459"/>
      <c r="W2" s="459"/>
      <c r="X2" s="459"/>
      <c r="Y2" s="459"/>
    </row>
    <row r="3" spans="1:27">
      <c r="A3" s="460" t="s">
        <v>120</v>
      </c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  <c r="P3" s="460"/>
      <c r="Q3" s="460"/>
      <c r="R3" s="460"/>
      <c r="S3" s="460"/>
      <c r="T3" s="460"/>
      <c r="U3" s="460"/>
      <c r="V3" s="460"/>
      <c r="W3" s="460"/>
      <c r="X3" s="460"/>
      <c r="Y3" s="460"/>
    </row>
    <row r="4" spans="1:27">
      <c r="A4" s="461" t="s">
        <v>2</v>
      </c>
      <c r="B4" s="461"/>
      <c r="C4" s="461"/>
      <c r="D4" s="461"/>
      <c r="E4" s="461"/>
      <c r="F4" s="461"/>
      <c r="G4" s="461"/>
      <c r="H4" s="461"/>
      <c r="I4" s="461"/>
      <c r="J4" s="461"/>
      <c r="K4" s="461"/>
      <c r="L4" s="461"/>
      <c r="M4" s="461"/>
      <c r="N4" s="461"/>
      <c r="O4" s="461"/>
      <c r="P4" s="461"/>
      <c r="Q4" s="461"/>
      <c r="R4" s="461"/>
      <c r="S4" s="461"/>
      <c r="T4" s="461"/>
      <c r="U4" s="461"/>
      <c r="V4" s="461"/>
      <c r="W4" s="461"/>
      <c r="X4" s="461"/>
      <c r="Y4" s="461"/>
    </row>
    <row r="5" spans="1:27" ht="33" customHeight="1">
      <c r="A5" s="455" t="s">
        <v>47</v>
      </c>
      <c r="B5" s="455"/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  <c r="O5" s="455"/>
      <c r="P5" s="455"/>
      <c r="Q5" s="455"/>
      <c r="R5" s="455"/>
      <c r="S5" s="455"/>
      <c r="T5" s="455"/>
      <c r="U5" s="455"/>
      <c r="V5" s="455"/>
      <c r="W5" s="455"/>
      <c r="X5" s="455"/>
      <c r="Y5" s="455"/>
    </row>
    <row r="6" spans="1:27" ht="18.75" customHeight="1">
      <c r="A6" s="477" t="s">
        <v>3</v>
      </c>
      <c r="B6" s="477"/>
      <c r="C6" s="477"/>
      <c r="D6" s="477"/>
      <c r="E6" s="477"/>
      <c r="F6" s="477"/>
      <c r="G6" s="477"/>
      <c r="H6" s="477"/>
      <c r="I6" s="477"/>
      <c r="J6" s="477"/>
      <c r="K6" s="477"/>
      <c r="L6" s="477"/>
      <c r="M6" s="477"/>
      <c r="N6" s="477"/>
      <c r="O6" s="477"/>
      <c r="P6" s="477"/>
      <c r="Q6" s="477"/>
      <c r="R6" s="477"/>
      <c r="S6" s="477"/>
      <c r="T6" s="477"/>
      <c r="U6" s="477"/>
      <c r="V6" s="477"/>
      <c r="W6" s="477"/>
      <c r="X6" s="477"/>
      <c r="Y6" s="477"/>
    </row>
    <row r="7" spans="1:27">
      <c r="A7" s="472" t="s">
        <v>4</v>
      </c>
      <c r="B7" s="472" t="s">
        <v>5</v>
      </c>
      <c r="C7" s="472" t="s">
        <v>6</v>
      </c>
      <c r="D7" s="471" t="s">
        <v>7</v>
      </c>
      <c r="E7" s="472" t="s">
        <v>8</v>
      </c>
      <c r="F7" s="468" t="s">
        <v>9</v>
      </c>
      <c r="G7" s="472" t="s">
        <v>10</v>
      </c>
      <c r="H7" s="471" t="s">
        <v>11</v>
      </c>
      <c r="I7" s="471"/>
      <c r="J7" s="471"/>
      <c r="K7" s="471"/>
      <c r="L7" s="471"/>
      <c r="M7" s="471"/>
      <c r="N7" s="471"/>
      <c r="O7" s="471"/>
      <c r="P7" s="471"/>
      <c r="Q7" s="471"/>
      <c r="R7" s="471"/>
      <c r="S7" s="471"/>
      <c r="T7" s="471"/>
      <c r="U7" s="471"/>
      <c r="V7" s="471"/>
      <c r="W7" s="471"/>
      <c r="X7" s="471" t="s">
        <v>99</v>
      </c>
      <c r="Y7" s="471"/>
    </row>
    <row r="8" spans="1:27">
      <c r="A8" s="472"/>
      <c r="B8" s="472"/>
      <c r="C8" s="491"/>
      <c r="D8" s="471"/>
      <c r="E8" s="472"/>
      <c r="F8" s="469"/>
      <c r="G8" s="472"/>
      <c r="H8" s="471" t="s">
        <v>12</v>
      </c>
      <c r="I8" s="471"/>
      <c r="J8" s="471"/>
      <c r="K8" s="471"/>
      <c r="L8" s="471" t="s">
        <v>13</v>
      </c>
      <c r="M8" s="471"/>
      <c r="N8" s="471"/>
      <c r="O8" s="471"/>
      <c r="P8" s="471" t="s">
        <v>14</v>
      </c>
      <c r="Q8" s="471"/>
      <c r="R8" s="471"/>
      <c r="S8" s="471"/>
      <c r="T8" s="471" t="s">
        <v>15</v>
      </c>
      <c r="U8" s="471"/>
      <c r="V8" s="471"/>
      <c r="W8" s="471"/>
      <c r="X8" s="472" t="s">
        <v>31</v>
      </c>
      <c r="Y8" s="492" t="s">
        <v>17</v>
      </c>
    </row>
    <row r="9" spans="1:27" ht="15" customHeight="1">
      <c r="A9" s="472"/>
      <c r="B9" s="472"/>
      <c r="C9" s="491"/>
      <c r="D9" s="471"/>
      <c r="E9" s="472"/>
      <c r="F9" s="469"/>
      <c r="G9" s="472"/>
      <c r="H9" s="472" t="s">
        <v>16</v>
      </c>
      <c r="I9" s="472"/>
      <c r="J9" s="472"/>
      <c r="K9" s="46"/>
      <c r="L9" s="472" t="s">
        <v>16</v>
      </c>
      <c r="M9" s="472"/>
      <c r="N9" s="472"/>
      <c r="O9" s="46"/>
      <c r="P9" s="472" t="s">
        <v>16</v>
      </c>
      <c r="Q9" s="472"/>
      <c r="R9" s="472"/>
      <c r="S9" s="46"/>
      <c r="T9" s="472" t="s">
        <v>16</v>
      </c>
      <c r="U9" s="472"/>
      <c r="V9" s="472"/>
      <c r="W9" s="46"/>
      <c r="X9" s="472"/>
      <c r="Y9" s="492"/>
    </row>
    <row r="10" spans="1:27">
      <c r="A10" s="472"/>
      <c r="B10" s="472"/>
      <c r="C10" s="491"/>
      <c r="D10" s="471"/>
      <c r="E10" s="472"/>
      <c r="F10" s="469"/>
      <c r="G10" s="472"/>
      <c r="H10" s="47">
        <v>1</v>
      </c>
      <c r="I10" s="47">
        <v>2</v>
      </c>
      <c r="J10" s="46">
        <v>3</v>
      </c>
      <c r="K10" s="46" t="s">
        <v>18</v>
      </c>
      <c r="L10" s="47">
        <v>4</v>
      </c>
      <c r="M10" s="47">
        <v>5</v>
      </c>
      <c r="N10" s="46">
        <v>6</v>
      </c>
      <c r="O10" s="46" t="s">
        <v>18</v>
      </c>
      <c r="P10" s="47">
        <v>7</v>
      </c>
      <c r="Q10" s="47">
        <v>8</v>
      </c>
      <c r="R10" s="46">
        <v>9</v>
      </c>
      <c r="S10" s="46" t="s">
        <v>18</v>
      </c>
      <c r="T10" s="47">
        <v>10</v>
      </c>
      <c r="U10" s="47">
        <v>11</v>
      </c>
      <c r="V10" s="46">
        <v>12</v>
      </c>
      <c r="W10" s="46" t="s">
        <v>18</v>
      </c>
      <c r="X10" s="472"/>
      <c r="Y10" s="492"/>
    </row>
    <row r="11" spans="1:27">
      <c r="A11" s="47">
        <v>1</v>
      </c>
      <c r="B11" s="26" t="s">
        <v>54</v>
      </c>
      <c r="C11" s="5" t="s">
        <v>19</v>
      </c>
      <c r="D11" s="27">
        <v>9</v>
      </c>
      <c r="E11" s="27">
        <v>17</v>
      </c>
      <c r="F11" s="10">
        <f t="shared" ref="F11:F21" si="0">H11+I11+J11+L11+M11+N11+P11+Q11+R11+T11+U11+V11</f>
        <v>17</v>
      </c>
      <c r="G11" s="26" t="s">
        <v>50</v>
      </c>
      <c r="H11" s="9"/>
      <c r="I11" s="9"/>
      <c r="J11" s="9">
        <v>1</v>
      </c>
      <c r="K11" s="30">
        <f>SUM(H11:J11)*100/F11</f>
        <v>5.882352941176471</v>
      </c>
      <c r="L11" s="9">
        <v>1</v>
      </c>
      <c r="M11" s="9">
        <v>1</v>
      </c>
      <c r="N11" s="9">
        <v>1</v>
      </c>
      <c r="O11" s="30">
        <f>SUM(L11:N11)*100/F11</f>
        <v>17.647058823529413</v>
      </c>
      <c r="P11" s="9">
        <v>2</v>
      </c>
      <c r="Q11" s="9">
        <v>4</v>
      </c>
      <c r="R11" s="9">
        <v>2</v>
      </c>
      <c r="S11" s="30">
        <f>SUM(P11:R11)*100/F11</f>
        <v>47.058823529411768</v>
      </c>
      <c r="T11" s="9">
        <v>3</v>
      </c>
      <c r="U11" s="9">
        <v>2</v>
      </c>
      <c r="V11" s="9"/>
      <c r="W11" s="30">
        <f>SUM(T11:V11)*100/F11</f>
        <v>29.411764705882351</v>
      </c>
      <c r="X11" s="22">
        <f>((H11*1)+(I11*2)+(J11*3)+(L11*4)+(M11*5)+(N11*6)+(P11*7)+(Q11*8)+(R11*9)+(T11*10)+(U11*11)+(V11*12))/F11</f>
        <v>7.882352941176471</v>
      </c>
      <c r="Y11" s="25">
        <f t="shared" ref="Y11" si="1">S11+W11</f>
        <v>76.470588235294116</v>
      </c>
    </row>
    <row r="12" spans="1:27">
      <c r="A12" s="5"/>
      <c r="B12" s="26" t="s">
        <v>54</v>
      </c>
      <c r="C12" s="5" t="s">
        <v>100</v>
      </c>
      <c r="D12" s="27">
        <v>10</v>
      </c>
      <c r="E12" s="27">
        <v>9</v>
      </c>
      <c r="F12" s="10">
        <f t="shared" si="0"/>
        <v>9</v>
      </c>
      <c r="G12" s="26" t="s">
        <v>50</v>
      </c>
      <c r="H12" s="9">
        <v>0</v>
      </c>
      <c r="I12" s="9">
        <v>0</v>
      </c>
      <c r="J12" s="9">
        <v>0</v>
      </c>
      <c r="K12" s="30">
        <f>SUM(H12:J12)*100/F12</f>
        <v>0</v>
      </c>
      <c r="L12" s="9">
        <v>1</v>
      </c>
      <c r="M12" s="9">
        <v>0</v>
      </c>
      <c r="N12" s="9">
        <v>0</v>
      </c>
      <c r="O12" s="30">
        <f>SUM(L12:N12)*100/F12</f>
        <v>11.111111111111111</v>
      </c>
      <c r="P12" s="9">
        <v>3</v>
      </c>
      <c r="Q12" s="9">
        <v>2</v>
      </c>
      <c r="R12" s="9">
        <v>0</v>
      </c>
      <c r="S12" s="30">
        <f>SUM(P12:R12)*100/F12</f>
        <v>55.555555555555557</v>
      </c>
      <c r="T12" s="9">
        <v>3</v>
      </c>
      <c r="U12" s="9">
        <v>0</v>
      </c>
      <c r="V12" s="9">
        <v>0</v>
      </c>
      <c r="W12" s="30">
        <f>SUM(T12:V12)*100/F12</f>
        <v>33.333333333333336</v>
      </c>
      <c r="X12" s="22">
        <f>((H12*1)+(I12*2)+(J12*3)+(L12*4)+(M12*5)+(N12*6)+(P12*7)+(Q12*8)+(R12*9)+(T12*10)+(U12*11)+(V12*12))/F12</f>
        <v>7.8888888888888893</v>
      </c>
      <c r="Y12" s="25">
        <f>S12+W12</f>
        <v>88.888888888888886</v>
      </c>
      <c r="AA12" s="32"/>
    </row>
    <row r="13" spans="1:27">
      <c r="A13" s="5"/>
      <c r="B13" s="26" t="s">
        <v>54</v>
      </c>
      <c r="C13" s="73" t="s">
        <v>137</v>
      </c>
      <c r="D13" s="27">
        <v>11</v>
      </c>
      <c r="E13" s="27">
        <v>8</v>
      </c>
      <c r="F13" s="10">
        <f t="shared" si="0"/>
        <v>8</v>
      </c>
      <c r="G13" s="26" t="s">
        <v>50</v>
      </c>
      <c r="H13" s="9"/>
      <c r="I13" s="9"/>
      <c r="J13" s="9"/>
      <c r="K13" s="30">
        <f>SUM(H13:J13)*100/F13</f>
        <v>0</v>
      </c>
      <c r="L13" s="9"/>
      <c r="M13" s="9"/>
      <c r="N13" s="9"/>
      <c r="O13" s="30">
        <f>SUM(L13:N13)*100/F13</f>
        <v>0</v>
      </c>
      <c r="P13" s="9">
        <v>2</v>
      </c>
      <c r="Q13" s="9">
        <v>2</v>
      </c>
      <c r="R13" s="9"/>
      <c r="S13" s="30">
        <f>SUM(P13:R13)*100/F13</f>
        <v>50</v>
      </c>
      <c r="T13" s="9">
        <v>4</v>
      </c>
      <c r="U13" s="9"/>
      <c r="V13" s="9"/>
      <c r="W13" s="30">
        <f>SUM(T13:V13)*100/F13</f>
        <v>50</v>
      </c>
      <c r="X13" s="228">
        <f>((H13*1)+(I13*2)+(J13*3)+(L13*4)+(M13*5)+(N13*6)+(P13*7)+(Q13*8)+(R13*9)+(T13*10)+(U13*11)+(V13*12))/F13</f>
        <v>8.75</v>
      </c>
      <c r="Y13" s="75">
        <f>S13+W13</f>
        <v>100</v>
      </c>
      <c r="AA13" s="32"/>
    </row>
    <row r="14" spans="1:27">
      <c r="A14" s="5"/>
      <c r="B14" s="26"/>
      <c r="C14" s="5"/>
      <c r="D14" s="27"/>
      <c r="E14" s="27"/>
      <c r="F14" s="10">
        <f t="shared" si="0"/>
        <v>0</v>
      </c>
      <c r="G14" s="26"/>
      <c r="H14" s="9"/>
      <c r="I14" s="9"/>
      <c r="J14" s="9"/>
      <c r="K14" s="30"/>
      <c r="L14" s="9"/>
      <c r="M14" s="9"/>
      <c r="N14" s="9"/>
      <c r="O14" s="30"/>
      <c r="P14" s="9"/>
      <c r="Q14" s="9"/>
      <c r="R14" s="9"/>
      <c r="S14" s="30"/>
      <c r="T14" s="9"/>
      <c r="U14" s="9"/>
      <c r="V14" s="9"/>
      <c r="W14" s="30"/>
      <c r="X14" s="19">
        <f>X13-X12</f>
        <v>0.86111111111111072</v>
      </c>
      <c r="Y14" s="19">
        <f>Y13-Y12</f>
        <v>11.111111111111114</v>
      </c>
      <c r="AA14" s="32"/>
    </row>
    <row r="15" spans="1:27">
      <c r="A15" s="5">
        <v>2</v>
      </c>
      <c r="B15" s="26" t="s">
        <v>61</v>
      </c>
      <c r="C15" s="7" t="s">
        <v>88</v>
      </c>
      <c r="D15" s="27">
        <v>9</v>
      </c>
      <c r="E15" s="27">
        <v>8</v>
      </c>
      <c r="F15" s="10">
        <f t="shared" si="0"/>
        <v>8</v>
      </c>
      <c r="G15" s="26" t="s">
        <v>50</v>
      </c>
      <c r="H15" s="9"/>
      <c r="I15" s="9"/>
      <c r="J15" s="9"/>
      <c r="K15" s="30">
        <f>SUM(H15:J15)*100/F15</f>
        <v>0</v>
      </c>
      <c r="L15" s="9">
        <v>1</v>
      </c>
      <c r="M15" s="9"/>
      <c r="N15" s="9"/>
      <c r="O15" s="30">
        <f>SUM(L15:N15)*100/F15</f>
        <v>12.5</v>
      </c>
      <c r="P15" s="9"/>
      <c r="Q15" s="9">
        <v>2</v>
      </c>
      <c r="R15" s="9">
        <v>2</v>
      </c>
      <c r="S15" s="30">
        <f>SUM(P15:R15)*100/F15</f>
        <v>50</v>
      </c>
      <c r="T15" s="9">
        <v>1</v>
      </c>
      <c r="U15" s="9">
        <v>2</v>
      </c>
      <c r="V15" s="9"/>
      <c r="W15" s="30">
        <f>SUM(T15:V15)*100/F15</f>
        <v>37.5</v>
      </c>
      <c r="X15" s="22">
        <f>((H15*1)+(I15*2)+(J15*3)+(L15*4)+(M15*5)+(N15*6)+(P15*7)+(Q15*8)+(R15*9)+(T15*10)+(U15*11)+(V15*12))/F15</f>
        <v>8.75</v>
      </c>
      <c r="Y15" s="25">
        <f>S15+W15</f>
        <v>87.5</v>
      </c>
    </row>
    <row r="16" spans="1:27">
      <c r="A16" s="5"/>
      <c r="B16" s="13" t="s">
        <v>61</v>
      </c>
      <c r="C16" s="5" t="s">
        <v>19</v>
      </c>
      <c r="D16" s="5">
        <v>10</v>
      </c>
      <c r="E16" s="5">
        <v>8</v>
      </c>
      <c r="F16" s="10">
        <f t="shared" si="0"/>
        <v>8</v>
      </c>
      <c r="G16" s="13" t="s">
        <v>50</v>
      </c>
      <c r="H16" s="2"/>
      <c r="I16" s="2"/>
      <c r="J16" s="2"/>
      <c r="K16" s="30">
        <f t="shared" ref="K16:K80" si="2">SUM(H16:J16)*100/F16</f>
        <v>0</v>
      </c>
      <c r="L16" s="2">
        <v>1</v>
      </c>
      <c r="M16" s="2"/>
      <c r="N16" s="2"/>
      <c r="O16" s="30">
        <f t="shared" ref="O16:O80" si="3">SUM(L16:N16)*100/F16</f>
        <v>12.5</v>
      </c>
      <c r="P16" s="2">
        <v>2</v>
      </c>
      <c r="Q16" s="2"/>
      <c r="R16" s="2">
        <v>2</v>
      </c>
      <c r="S16" s="30">
        <f t="shared" ref="S16:S80" si="4">SUM(P16:R16)*100/F16</f>
        <v>50</v>
      </c>
      <c r="T16" s="2">
        <v>2</v>
      </c>
      <c r="U16" s="2">
        <v>1</v>
      </c>
      <c r="V16" s="2"/>
      <c r="W16" s="30">
        <f t="shared" ref="W16:W80" si="5">SUM(T16:V16)*100/F16</f>
        <v>37.5</v>
      </c>
      <c r="X16" s="22">
        <f>((H16*1)+(I16*2)+(J16*3)+(L16*4)+(M16*5)+(N16*6)+(P16*7)+(Q16*8)+(R16*9)+(T16*10)+(U16*11)+(V16*12))/F16</f>
        <v>8.375</v>
      </c>
      <c r="Y16" s="25">
        <f>S16+W16</f>
        <v>87.5</v>
      </c>
    </row>
    <row r="17" spans="1:30">
      <c r="A17" s="5"/>
      <c r="B17" s="13" t="s">
        <v>74</v>
      </c>
      <c r="C17" s="5" t="s">
        <v>100</v>
      </c>
      <c r="D17" s="5">
        <v>11</v>
      </c>
      <c r="E17" s="5">
        <v>7</v>
      </c>
      <c r="F17" s="10">
        <f t="shared" si="0"/>
        <v>7</v>
      </c>
      <c r="G17" s="13" t="s">
        <v>50</v>
      </c>
      <c r="H17" s="2"/>
      <c r="I17" s="2"/>
      <c r="J17" s="2"/>
      <c r="K17" s="30">
        <f t="shared" si="2"/>
        <v>0</v>
      </c>
      <c r="L17" s="2"/>
      <c r="M17" s="2">
        <v>1</v>
      </c>
      <c r="N17" s="2"/>
      <c r="O17" s="30">
        <f t="shared" si="3"/>
        <v>14.285714285714286</v>
      </c>
      <c r="P17" s="2">
        <v>1</v>
      </c>
      <c r="Q17" s="2">
        <v>1</v>
      </c>
      <c r="R17" s="2"/>
      <c r="S17" s="30">
        <f t="shared" si="4"/>
        <v>28.571428571428573</v>
      </c>
      <c r="T17" s="2">
        <v>2</v>
      </c>
      <c r="U17" s="2">
        <v>2</v>
      </c>
      <c r="V17" s="2"/>
      <c r="W17" s="30">
        <f t="shared" si="5"/>
        <v>57.142857142857146</v>
      </c>
      <c r="X17" s="22">
        <f>((H17*1)+(I17*2)+(J17*3)+(L17*4)+(M17*5)+(N17*6)+(P17*7)+(Q17*8)+(R17*9)+(T17*10)+(U17*11)+(V17*12))/F17</f>
        <v>8.8571428571428577</v>
      </c>
      <c r="Y17" s="25">
        <f>S17+W17</f>
        <v>85.714285714285722</v>
      </c>
    </row>
    <row r="18" spans="1:30">
      <c r="A18" s="5"/>
      <c r="B18" s="13"/>
      <c r="C18" s="5"/>
      <c r="D18" s="5"/>
      <c r="E18" s="5"/>
      <c r="F18" s="10">
        <f t="shared" si="0"/>
        <v>0</v>
      </c>
      <c r="G18" s="13"/>
      <c r="H18" s="2"/>
      <c r="I18" s="2"/>
      <c r="J18" s="2"/>
      <c r="K18" s="30" t="e">
        <f t="shared" si="2"/>
        <v>#DIV/0!</v>
      </c>
      <c r="L18" s="2"/>
      <c r="M18" s="2"/>
      <c r="N18" s="2"/>
      <c r="O18" s="30" t="e">
        <f t="shared" si="3"/>
        <v>#DIV/0!</v>
      </c>
      <c r="P18" s="2"/>
      <c r="Q18" s="2"/>
      <c r="R18" s="2"/>
      <c r="S18" s="30" t="e">
        <f t="shared" si="4"/>
        <v>#DIV/0!</v>
      </c>
      <c r="T18" s="2"/>
      <c r="U18" s="2"/>
      <c r="V18" s="2"/>
      <c r="W18" s="30" t="e">
        <f t="shared" si="5"/>
        <v>#DIV/0!</v>
      </c>
      <c r="X18" s="19">
        <f>X17-X16</f>
        <v>0.48214285714285765</v>
      </c>
      <c r="Y18" s="19">
        <f>Y17-Y16</f>
        <v>-1.7857142857142776</v>
      </c>
    </row>
    <row r="19" spans="1:30">
      <c r="A19" s="5">
        <v>3</v>
      </c>
      <c r="B19" s="26" t="s">
        <v>74</v>
      </c>
      <c r="C19" s="7" t="s">
        <v>88</v>
      </c>
      <c r="D19" s="28">
        <v>10</v>
      </c>
      <c r="E19" s="28">
        <v>12</v>
      </c>
      <c r="F19" s="10">
        <f t="shared" si="0"/>
        <v>12</v>
      </c>
      <c r="G19" s="13" t="s">
        <v>50</v>
      </c>
      <c r="H19" s="2"/>
      <c r="I19" s="2"/>
      <c r="J19" s="2"/>
      <c r="K19" s="30">
        <f t="shared" si="2"/>
        <v>0</v>
      </c>
      <c r="L19" s="2"/>
      <c r="M19" s="2"/>
      <c r="N19" s="2">
        <v>1</v>
      </c>
      <c r="O19" s="30">
        <f t="shared" si="3"/>
        <v>8.3333333333333339</v>
      </c>
      <c r="P19" s="2">
        <v>1</v>
      </c>
      <c r="Q19" s="2">
        <v>2</v>
      </c>
      <c r="R19" s="2">
        <v>1</v>
      </c>
      <c r="S19" s="30">
        <f t="shared" si="4"/>
        <v>33.333333333333336</v>
      </c>
      <c r="T19" s="2">
        <v>4</v>
      </c>
      <c r="U19" s="2">
        <v>3</v>
      </c>
      <c r="V19" s="2"/>
      <c r="W19" s="30">
        <f t="shared" si="5"/>
        <v>58.333333333333336</v>
      </c>
      <c r="X19" s="22">
        <f>((H19*1)+(I19*2)+(J19*3)+(L19*4)+(M19*5)+(N19*6)+(P19*7)+(Q19*8)+(R19*9)+(T19*10)+(U19*11)+(V19*12))/F19</f>
        <v>9.25</v>
      </c>
      <c r="Y19" s="25">
        <f t="shared" ref="Y19:Y20" si="6">S19+W19</f>
        <v>91.666666666666671</v>
      </c>
    </row>
    <row r="20" spans="1:30">
      <c r="A20" s="5"/>
      <c r="B20" s="13" t="s">
        <v>74</v>
      </c>
      <c r="C20" s="5" t="s">
        <v>19</v>
      </c>
      <c r="D20" s="5">
        <v>11</v>
      </c>
      <c r="E20" s="5">
        <v>12</v>
      </c>
      <c r="F20" s="10">
        <f t="shared" si="0"/>
        <v>12</v>
      </c>
      <c r="G20" s="13" t="s">
        <v>50</v>
      </c>
      <c r="H20" s="2"/>
      <c r="I20" s="2"/>
      <c r="J20" s="2"/>
      <c r="K20" s="30">
        <f t="shared" si="2"/>
        <v>0</v>
      </c>
      <c r="L20" s="2"/>
      <c r="M20" s="2">
        <v>1</v>
      </c>
      <c r="N20" s="2">
        <v>1</v>
      </c>
      <c r="O20" s="30">
        <f t="shared" si="3"/>
        <v>16.666666666666668</v>
      </c>
      <c r="P20" s="2">
        <v>1</v>
      </c>
      <c r="Q20" s="2">
        <v>1</v>
      </c>
      <c r="R20" s="2">
        <v>3</v>
      </c>
      <c r="S20" s="30">
        <f t="shared" si="4"/>
        <v>41.666666666666664</v>
      </c>
      <c r="T20" s="2">
        <v>4</v>
      </c>
      <c r="U20" s="2">
        <v>1</v>
      </c>
      <c r="V20" s="2"/>
      <c r="W20" s="30">
        <f t="shared" si="5"/>
        <v>41.666666666666664</v>
      </c>
      <c r="X20" s="22">
        <f t="shared" ref="X20" si="7">((H20*1)+(I20*2)+(J20*3)+(L20*4)+(M20*5)+(N20*6)+(P20*7)+(Q20*8)+(R20*9)+(T20*10)+(U20*11)+(V20*12))/F20</f>
        <v>8.6666666666666661</v>
      </c>
      <c r="Y20" s="25">
        <f t="shared" si="6"/>
        <v>83.333333333333329</v>
      </c>
    </row>
    <row r="21" spans="1:30">
      <c r="A21" s="27"/>
      <c r="B21" s="13"/>
      <c r="C21" s="5"/>
      <c r="D21" s="5"/>
      <c r="E21" s="5"/>
      <c r="F21" s="10">
        <f t="shared" si="0"/>
        <v>0</v>
      </c>
      <c r="G21" s="13"/>
      <c r="H21" s="2"/>
      <c r="I21" s="2"/>
      <c r="J21" s="2"/>
      <c r="K21" s="30" t="e">
        <f t="shared" si="2"/>
        <v>#DIV/0!</v>
      </c>
      <c r="L21" s="2"/>
      <c r="M21" s="2"/>
      <c r="N21" s="2"/>
      <c r="O21" s="30" t="e">
        <f t="shared" si="3"/>
        <v>#DIV/0!</v>
      </c>
      <c r="P21" s="2"/>
      <c r="Q21" s="2"/>
      <c r="R21" s="2"/>
      <c r="S21" s="30" t="e">
        <f t="shared" si="4"/>
        <v>#DIV/0!</v>
      </c>
      <c r="T21" s="2"/>
      <c r="U21" s="2"/>
      <c r="V21" s="2"/>
      <c r="W21" s="30" t="e">
        <f t="shared" si="5"/>
        <v>#DIV/0!</v>
      </c>
      <c r="X21" s="19">
        <f>X20-X19</f>
        <v>-0.58333333333333393</v>
      </c>
      <c r="Y21" s="19">
        <f>Y20-Y19</f>
        <v>-8.3333333333333428</v>
      </c>
    </row>
    <row r="22" spans="1:30">
      <c r="A22" s="27">
        <v>4</v>
      </c>
      <c r="B22" s="221" t="s">
        <v>115</v>
      </c>
      <c r="C22" s="7" t="s">
        <v>88</v>
      </c>
      <c r="D22" s="5">
        <v>11</v>
      </c>
      <c r="E22" s="5">
        <v>7</v>
      </c>
      <c r="F22" s="10">
        <f t="shared" ref="F22:F30" si="8">H22+I22+J22+L22+M22+N22+P22+Q22+R22+T22+U22+V22</f>
        <v>7</v>
      </c>
      <c r="G22" s="13" t="s">
        <v>116</v>
      </c>
      <c r="H22" s="2"/>
      <c r="I22" s="2"/>
      <c r="J22" s="2"/>
      <c r="K22" s="30">
        <f t="shared" si="2"/>
        <v>0</v>
      </c>
      <c r="L22" s="2"/>
      <c r="M22" s="2"/>
      <c r="N22" s="2"/>
      <c r="O22" s="30">
        <f t="shared" si="3"/>
        <v>0</v>
      </c>
      <c r="P22" s="2"/>
      <c r="Q22" s="2"/>
      <c r="R22" s="2">
        <v>3</v>
      </c>
      <c r="S22" s="30">
        <f t="shared" si="4"/>
        <v>42.857142857142854</v>
      </c>
      <c r="T22" s="2">
        <v>4</v>
      </c>
      <c r="U22" s="2"/>
      <c r="V22" s="2"/>
      <c r="W22" s="30">
        <f t="shared" si="5"/>
        <v>57.142857142857146</v>
      </c>
      <c r="X22" s="22">
        <f>((H22*1)+(I22*2)+(J22*3)+(L22*4)+(M22*5)+(N22*6)+(P22*7)+(Q22*8)+(R22*9)+(T22*10)+(U22*11)+(V22*12))/F22</f>
        <v>9.5714285714285712</v>
      </c>
      <c r="Y22" s="25">
        <f t="shared" ref="Y22" si="9">S22+W22</f>
        <v>100</v>
      </c>
    </row>
    <row r="23" spans="1:30">
      <c r="A23" s="27"/>
      <c r="B23" s="13"/>
      <c r="C23" s="5"/>
      <c r="D23" s="5"/>
      <c r="E23" s="5"/>
      <c r="F23" s="10">
        <f t="shared" si="8"/>
        <v>0</v>
      </c>
      <c r="G23" s="13"/>
      <c r="H23" s="2"/>
      <c r="I23" s="2"/>
      <c r="J23" s="2"/>
      <c r="K23" s="30" t="e">
        <f t="shared" si="2"/>
        <v>#DIV/0!</v>
      </c>
      <c r="L23" s="2"/>
      <c r="M23" s="2"/>
      <c r="N23" s="2"/>
      <c r="O23" s="30" t="e">
        <f t="shared" si="3"/>
        <v>#DIV/0!</v>
      </c>
      <c r="P23" s="2"/>
      <c r="Q23" s="2"/>
      <c r="R23" s="2"/>
      <c r="S23" s="30" t="e">
        <f t="shared" si="4"/>
        <v>#DIV/0!</v>
      </c>
      <c r="T23" s="2"/>
      <c r="U23" s="2"/>
      <c r="V23" s="2"/>
      <c r="W23" s="30" t="e">
        <f t="shared" si="5"/>
        <v>#DIV/0!</v>
      </c>
      <c r="X23" s="22"/>
      <c r="Y23" s="25"/>
      <c r="AD23" s="32"/>
    </row>
    <row r="24" spans="1:30">
      <c r="A24" s="27"/>
      <c r="B24" s="13"/>
      <c r="C24" s="7" t="s">
        <v>88</v>
      </c>
      <c r="D24" s="5"/>
      <c r="E24" s="5"/>
      <c r="F24" s="10">
        <f t="shared" si="8"/>
        <v>0</v>
      </c>
      <c r="G24" s="13" t="s">
        <v>50</v>
      </c>
      <c r="H24" s="2"/>
      <c r="I24" s="2"/>
      <c r="J24" s="2"/>
      <c r="K24" s="30" t="e">
        <f t="shared" si="2"/>
        <v>#DIV/0!</v>
      </c>
      <c r="L24" s="2"/>
      <c r="M24" s="2"/>
      <c r="N24" s="2"/>
      <c r="O24" s="30" t="e">
        <f t="shared" si="3"/>
        <v>#DIV/0!</v>
      </c>
      <c r="P24" s="2"/>
      <c r="Q24" s="2"/>
      <c r="R24" s="2"/>
      <c r="S24" s="30" t="e">
        <f t="shared" si="4"/>
        <v>#DIV/0!</v>
      </c>
      <c r="T24" s="2"/>
      <c r="U24" s="2"/>
      <c r="V24" s="2"/>
      <c r="W24" s="30" t="e">
        <f t="shared" si="5"/>
        <v>#DIV/0!</v>
      </c>
      <c r="X24" s="24">
        <f>AVERAGE(X22,X19,X15)</f>
        <v>9.1904761904761898</v>
      </c>
      <c r="Y24" s="24">
        <f>AVERAGE(Y22,Y19,Y15)</f>
        <v>93.055555555555557</v>
      </c>
    </row>
    <row r="25" spans="1:30">
      <c r="A25" s="27"/>
      <c r="B25" s="13"/>
      <c r="C25" s="5" t="s">
        <v>19</v>
      </c>
      <c r="D25" s="5"/>
      <c r="E25" s="5"/>
      <c r="F25" s="10">
        <f t="shared" si="8"/>
        <v>0</v>
      </c>
      <c r="G25" s="13" t="s">
        <v>50</v>
      </c>
      <c r="H25" s="2"/>
      <c r="I25" s="2"/>
      <c r="J25" s="2"/>
      <c r="K25" s="30" t="e">
        <f t="shared" si="2"/>
        <v>#DIV/0!</v>
      </c>
      <c r="L25" s="2"/>
      <c r="M25" s="2"/>
      <c r="N25" s="2"/>
      <c r="O25" s="30" t="e">
        <f t="shared" si="3"/>
        <v>#DIV/0!</v>
      </c>
      <c r="P25" s="2"/>
      <c r="Q25" s="2"/>
      <c r="R25" s="2"/>
      <c r="S25" s="30" t="e">
        <f t="shared" si="4"/>
        <v>#DIV/0!</v>
      </c>
      <c r="T25" s="2"/>
      <c r="U25" s="2"/>
      <c r="V25" s="2"/>
      <c r="W25" s="30" t="e">
        <f t="shared" si="5"/>
        <v>#DIV/0!</v>
      </c>
      <c r="X25" s="22">
        <f>AVERAGE(X20,X16,X11)</f>
        <v>8.3080065359477118</v>
      </c>
      <c r="Y25" s="22">
        <f>AVERAGE(Y20,Y16,Y11)</f>
        <v>82.43464052287581</v>
      </c>
      <c r="Z25" s="23"/>
      <c r="AA25" s="23"/>
    </row>
    <row r="26" spans="1:30">
      <c r="A26" s="27"/>
      <c r="B26" s="13"/>
      <c r="C26" s="5" t="s">
        <v>100</v>
      </c>
      <c r="D26" s="5"/>
      <c r="E26" s="5"/>
      <c r="F26" s="10">
        <f t="shared" si="8"/>
        <v>0</v>
      </c>
      <c r="G26" s="13" t="s">
        <v>50</v>
      </c>
      <c r="H26" s="2"/>
      <c r="I26" s="2"/>
      <c r="J26" s="2"/>
      <c r="K26" s="30" t="e">
        <f t="shared" si="2"/>
        <v>#DIV/0!</v>
      </c>
      <c r="L26" s="2"/>
      <c r="M26" s="2"/>
      <c r="N26" s="2"/>
      <c r="O26" s="30" t="e">
        <f t="shared" si="3"/>
        <v>#DIV/0!</v>
      </c>
      <c r="P26" s="2"/>
      <c r="Q26" s="2"/>
      <c r="R26" s="2"/>
      <c r="S26" s="30" t="e">
        <f t="shared" si="4"/>
        <v>#DIV/0!</v>
      </c>
      <c r="T26" s="2"/>
      <c r="U26" s="2"/>
      <c r="V26" s="2"/>
      <c r="W26" s="30" t="e">
        <f t="shared" si="5"/>
        <v>#DIV/0!</v>
      </c>
      <c r="X26" s="22">
        <f>AVERAGE(X17,X12)</f>
        <v>8.3730158730158735</v>
      </c>
      <c r="Y26" s="22">
        <f>AVERAGE(Y17,Y12)</f>
        <v>87.301587301587304</v>
      </c>
      <c r="Z26" s="23"/>
      <c r="AA26" s="23"/>
    </row>
    <row r="27" spans="1:30">
      <c r="A27" s="27"/>
      <c r="B27" s="13"/>
      <c r="C27" s="73" t="s">
        <v>137</v>
      </c>
      <c r="D27" s="5"/>
      <c r="E27" s="5"/>
      <c r="F27" s="10">
        <f t="shared" si="8"/>
        <v>0</v>
      </c>
      <c r="G27" s="13" t="s">
        <v>50</v>
      </c>
      <c r="H27" s="2"/>
      <c r="I27" s="2"/>
      <c r="J27" s="2"/>
      <c r="K27" s="30" t="e">
        <f t="shared" si="2"/>
        <v>#DIV/0!</v>
      </c>
      <c r="L27" s="2"/>
      <c r="M27" s="2"/>
      <c r="N27" s="2"/>
      <c r="O27" s="30" t="e">
        <f t="shared" si="3"/>
        <v>#DIV/0!</v>
      </c>
      <c r="P27" s="2"/>
      <c r="Q27" s="2"/>
      <c r="R27" s="2"/>
      <c r="S27" s="30" t="e">
        <f t="shared" si="4"/>
        <v>#DIV/0!</v>
      </c>
      <c r="T27" s="2"/>
      <c r="U27" s="2"/>
      <c r="V27" s="2"/>
      <c r="W27" s="30" t="e">
        <f t="shared" si="5"/>
        <v>#DIV/0!</v>
      </c>
      <c r="X27" s="228">
        <f>X13</f>
        <v>8.75</v>
      </c>
      <c r="Y27" s="228">
        <f>Y13</f>
        <v>100</v>
      </c>
      <c r="Z27" s="23"/>
      <c r="AA27" s="23"/>
    </row>
    <row r="28" spans="1:30">
      <c r="A28" s="5"/>
      <c r="B28" s="13"/>
      <c r="C28" s="5"/>
      <c r="D28" s="5"/>
      <c r="E28" s="46"/>
      <c r="F28" s="10">
        <f t="shared" si="8"/>
        <v>0</v>
      </c>
      <c r="G28" s="14"/>
      <c r="H28" s="3"/>
      <c r="I28" s="3"/>
      <c r="J28" s="3"/>
      <c r="K28" s="30" t="e">
        <f t="shared" si="2"/>
        <v>#DIV/0!</v>
      </c>
      <c r="L28" s="3"/>
      <c r="M28" s="3"/>
      <c r="N28" s="3"/>
      <c r="O28" s="30" t="e">
        <f t="shared" si="3"/>
        <v>#DIV/0!</v>
      </c>
      <c r="P28" s="3"/>
      <c r="Q28" s="3"/>
      <c r="R28" s="3"/>
      <c r="S28" s="30" t="e">
        <f t="shared" si="4"/>
        <v>#DIV/0!</v>
      </c>
      <c r="T28" s="3"/>
      <c r="U28" s="3"/>
      <c r="V28" s="3"/>
      <c r="W28" s="30" t="e">
        <f t="shared" si="5"/>
        <v>#DIV/0!</v>
      </c>
      <c r="X28" s="19">
        <f>X27-X26</f>
        <v>0.37698412698412653</v>
      </c>
      <c r="Y28" s="19">
        <f>Y27-Y26</f>
        <v>12.698412698412696</v>
      </c>
    </row>
    <row r="29" spans="1:30">
      <c r="A29" s="5"/>
      <c r="B29" s="13" t="s">
        <v>159</v>
      </c>
      <c r="C29" s="5" t="s">
        <v>164</v>
      </c>
      <c r="D29" s="5">
        <v>5</v>
      </c>
      <c r="E29" s="251">
        <v>20</v>
      </c>
      <c r="F29" s="10">
        <f t="shared" si="8"/>
        <v>20</v>
      </c>
      <c r="G29" s="14"/>
      <c r="H29" s="3"/>
      <c r="I29" s="3"/>
      <c r="J29" s="3"/>
      <c r="K29" s="30">
        <f t="shared" si="2"/>
        <v>0</v>
      </c>
      <c r="L29" s="3"/>
      <c r="M29" s="3"/>
      <c r="N29" s="3">
        <v>1</v>
      </c>
      <c r="O29" s="30">
        <f t="shared" si="3"/>
        <v>5</v>
      </c>
      <c r="P29" s="3">
        <v>2</v>
      </c>
      <c r="Q29" s="3">
        <v>1</v>
      </c>
      <c r="R29" s="3">
        <v>6</v>
      </c>
      <c r="S29" s="30">
        <f t="shared" si="4"/>
        <v>45</v>
      </c>
      <c r="T29" s="3">
        <v>10</v>
      </c>
      <c r="U29" s="3"/>
      <c r="V29" s="3"/>
      <c r="W29" s="30">
        <f t="shared" si="5"/>
        <v>50</v>
      </c>
      <c r="X29" s="19"/>
      <c r="Y29" s="19"/>
    </row>
    <row r="30" spans="1:30">
      <c r="A30" s="5"/>
      <c r="B30" s="13"/>
      <c r="C30" s="5"/>
      <c r="D30" s="5"/>
      <c r="E30" s="251"/>
      <c r="F30" s="10">
        <f t="shared" si="8"/>
        <v>0</v>
      </c>
      <c r="G30" s="14"/>
      <c r="H30" s="3"/>
      <c r="I30" s="3"/>
      <c r="J30" s="3"/>
      <c r="K30" s="30" t="e">
        <f t="shared" si="2"/>
        <v>#DIV/0!</v>
      </c>
      <c r="L30" s="3"/>
      <c r="M30" s="3"/>
      <c r="N30" s="3"/>
      <c r="O30" s="30" t="e">
        <f t="shared" si="3"/>
        <v>#DIV/0!</v>
      </c>
      <c r="P30" s="3"/>
      <c r="Q30" s="3"/>
      <c r="R30" s="3"/>
      <c r="S30" s="30" t="e">
        <f t="shared" si="4"/>
        <v>#DIV/0!</v>
      </c>
      <c r="T30" s="3"/>
      <c r="U30" s="3"/>
      <c r="V30" s="3"/>
      <c r="W30" s="30" t="e">
        <f t="shared" si="5"/>
        <v>#DIV/0!</v>
      </c>
      <c r="X30" s="19"/>
      <c r="Y30" s="19"/>
    </row>
    <row r="31" spans="1:30">
      <c r="A31" s="5"/>
      <c r="B31" s="13" t="s">
        <v>159</v>
      </c>
      <c r="C31" s="73" t="s">
        <v>137</v>
      </c>
      <c r="D31" s="5">
        <v>5</v>
      </c>
      <c r="E31" s="171">
        <v>19</v>
      </c>
      <c r="F31" s="229">
        <f t="shared" ref="F31:F40" si="10">H31+I31+J31+L31+M31+N31+P31+Q31+R31+T31+U31+V31</f>
        <v>19</v>
      </c>
      <c r="G31" s="188" t="s">
        <v>51</v>
      </c>
      <c r="H31" s="209"/>
      <c r="I31" s="209"/>
      <c r="J31" s="209"/>
      <c r="K31" s="30">
        <f t="shared" si="2"/>
        <v>0</v>
      </c>
      <c r="L31" s="209"/>
      <c r="M31" s="209"/>
      <c r="N31" s="209">
        <v>1</v>
      </c>
      <c r="O31" s="30">
        <f t="shared" si="3"/>
        <v>5.2631578947368425</v>
      </c>
      <c r="P31" s="209">
        <v>3</v>
      </c>
      <c r="Q31" s="209">
        <v>5</v>
      </c>
      <c r="R31" s="209">
        <v>10</v>
      </c>
      <c r="S31" s="30">
        <f t="shared" si="4"/>
        <v>94.736842105263165</v>
      </c>
      <c r="T31" s="209"/>
      <c r="U31" s="209"/>
      <c r="V31" s="209"/>
      <c r="W31" s="30">
        <f t="shared" si="5"/>
        <v>0</v>
      </c>
      <c r="X31" s="74">
        <f t="shared" ref="X31:X48" si="11">((H31*1)+(I31*2)+(J31*3)+(L31*4)+(M31*5)+(N31*6)+(P31*7)+(Q31*8)+(R31*9)+(T31*10)+(U31*11)+(V31*12))/F31</f>
        <v>8.2631578947368425</v>
      </c>
      <c r="Y31" s="74">
        <f t="shared" ref="Y31:Y48" si="12">S31+W31</f>
        <v>94.736842105263165</v>
      </c>
    </row>
    <row r="32" spans="1:30">
      <c r="A32" s="5"/>
      <c r="B32" s="13" t="s">
        <v>159</v>
      </c>
      <c r="C32" s="73" t="s">
        <v>164</v>
      </c>
      <c r="D32" s="5">
        <v>6</v>
      </c>
      <c r="E32" s="260">
        <v>19</v>
      </c>
      <c r="F32" s="229">
        <f t="shared" si="10"/>
        <v>19</v>
      </c>
      <c r="G32" s="291" t="s">
        <v>51</v>
      </c>
      <c r="H32" s="209"/>
      <c r="I32" s="209"/>
      <c r="J32" s="209"/>
      <c r="K32" s="30">
        <f t="shared" si="2"/>
        <v>0</v>
      </c>
      <c r="L32" s="209"/>
      <c r="M32" s="209"/>
      <c r="N32" s="209">
        <v>1</v>
      </c>
      <c r="O32" s="30">
        <f t="shared" si="3"/>
        <v>5.2631578947368425</v>
      </c>
      <c r="P32" s="209">
        <v>4</v>
      </c>
      <c r="Q32" s="209">
        <v>3</v>
      </c>
      <c r="R32" s="209">
        <v>7</v>
      </c>
      <c r="S32" s="30">
        <f t="shared" si="4"/>
        <v>73.684210526315795</v>
      </c>
      <c r="T32" s="209">
        <v>3</v>
      </c>
      <c r="U32" s="209">
        <v>1</v>
      </c>
      <c r="V32" s="209"/>
      <c r="W32" s="30">
        <f t="shared" si="5"/>
        <v>21.05263157894737</v>
      </c>
      <c r="X32" s="74">
        <f t="shared" si="11"/>
        <v>8.526315789473685</v>
      </c>
      <c r="Y32" s="74">
        <f t="shared" si="12"/>
        <v>94.736842105263165</v>
      </c>
    </row>
    <row r="33" spans="1:25">
      <c r="A33" s="5"/>
      <c r="B33" s="13"/>
      <c r="C33" s="5"/>
      <c r="D33" s="5"/>
      <c r="E33" s="171"/>
      <c r="F33" s="229">
        <f t="shared" si="10"/>
        <v>0</v>
      </c>
      <c r="G33" s="188"/>
      <c r="H33" s="209"/>
      <c r="I33" s="209"/>
      <c r="J33" s="209"/>
      <c r="K33" s="30" t="e">
        <f t="shared" si="2"/>
        <v>#DIV/0!</v>
      </c>
      <c r="L33" s="209"/>
      <c r="M33" s="209"/>
      <c r="N33" s="209"/>
      <c r="O33" s="30" t="e">
        <f t="shared" si="3"/>
        <v>#DIV/0!</v>
      </c>
      <c r="P33" s="209"/>
      <c r="Q33" s="209"/>
      <c r="R33" s="209"/>
      <c r="S33" s="30" t="e">
        <f t="shared" si="4"/>
        <v>#DIV/0!</v>
      </c>
      <c r="T33" s="209"/>
      <c r="U33" s="209"/>
      <c r="V33" s="209"/>
      <c r="W33" s="30" t="e">
        <f t="shared" si="5"/>
        <v>#DIV/0!</v>
      </c>
      <c r="X33" s="19">
        <f>X32-X31</f>
        <v>0.26315789473684248</v>
      </c>
      <c r="Y33" s="19">
        <f>Y32-Y31</f>
        <v>0</v>
      </c>
    </row>
    <row r="34" spans="1:25">
      <c r="A34" s="5">
        <v>1</v>
      </c>
      <c r="B34" s="13" t="s">
        <v>67</v>
      </c>
      <c r="C34" s="5" t="s">
        <v>100</v>
      </c>
      <c r="D34" s="28">
        <v>5</v>
      </c>
      <c r="E34" s="191">
        <v>13</v>
      </c>
      <c r="F34" s="229">
        <f t="shared" si="10"/>
        <v>13</v>
      </c>
      <c r="G34" s="212" t="s">
        <v>51</v>
      </c>
      <c r="H34" s="209"/>
      <c r="I34" s="209"/>
      <c r="J34" s="209"/>
      <c r="K34" s="30">
        <f t="shared" si="2"/>
        <v>0</v>
      </c>
      <c r="L34" s="209"/>
      <c r="M34" s="209"/>
      <c r="N34" s="209"/>
      <c r="O34" s="30">
        <f t="shared" si="3"/>
        <v>0</v>
      </c>
      <c r="P34" s="209">
        <v>3</v>
      </c>
      <c r="Q34" s="209"/>
      <c r="R34" s="209">
        <v>2</v>
      </c>
      <c r="S34" s="30">
        <f t="shared" si="4"/>
        <v>38.46153846153846</v>
      </c>
      <c r="T34" s="209">
        <v>8</v>
      </c>
      <c r="U34" s="209"/>
      <c r="V34" s="209"/>
      <c r="W34" s="30">
        <f t="shared" si="5"/>
        <v>61.53846153846154</v>
      </c>
      <c r="X34" s="24">
        <f t="shared" si="11"/>
        <v>9.1538461538461533</v>
      </c>
      <c r="Y34" s="24">
        <f t="shared" si="12"/>
        <v>100</v>
      </c>
    </row>
    <row r="35" spans="1:25">
      <c r="A35" s="5"/>
      <c r="B35" s="13" t="s">
        <v>159</v>
      </c>
      <c r="C35" s="73" t="s">
        <v>137</v>
      </c>
      <c r="D35" s="28">
        <v>6</v>
      </c>
      <c r="E35" s="191">
        <v>14</v>
      </c>
      <c r="F35" s="229">
        <f t="shared" si="10"/>
        <v>14</v>
      </c>
      <c r="G35" s="212" t="s">
        <v>51</v>
      </c>
      <c r="H35" s="209"/>
      <c r="I35" s="209"/>
      <c r="J35" s="209"/>
      <c r="K35" s="30">
        <f t="shared" si="2"/>
        <v>0</v>
      </c>
      <c r="L35" s="209"/>
      <c r="M35" s="209">
        <v>1</v>
      </c>
      <c r="N35" s="209">
        <v>2</v>
      </c>
      <c r="O35" s="30">
        <f t="shared" si="3"/>
        <v>21.428571428571427</v>
      </c>
      <c r="P35" s="209">
        <v>1</v>
      </c>
      <c r="Q35" s="209">
        <v>1</v>
      </c>
      <c r="R35" s="209">
        <v>2</v>
      </c>
      <c r="S35" s="30">
        <f t="shared" si="4"/>
        <v>28.571428571428573</v>
      </c>
      <c r="T35" s="209">
        <v>7</v>
      </c>
      <c r="U35" s="209"/>
      <c r="V35" s="209"/>
      <c r="W35" s="30">
        <f t="shared" si="5"/>
        <v>50</v>
      </c>
      <c r="X35" s="24">
        <f t="shared" si="11"/>
        <v>8.5714285714285712</v>
      </c>
      <c r="Y35" s="24">
        <f t="shared" si="12"/>
        <v>78.571428571428569</v>
      </c>
    </row>
    <row r="36" spans="1:25">
      <c r="A36" s="5"/>
      <c r="B36" s="13" t="s">
        <v>159</v>
      </c>
      <c r="C36" s="73" t="s">
        <v>164</v>
      </c>
      <c r="D36" s="28">
        <v>7</v>
      </c>
      <c r="E36" s="191">
        <v>13</v>
      </c>
      <c r="F36" s="229">
        <f t="shared" si="10"/>
        <v>13</v>
      </c>
      <c r="G36" s="292" t="s">
        <v>51</v>
      </c>
      <c r="H36" s="209"/>
      <c r="I36" s="209"/>
      <c r="J36" s="209"/>
      <c r="K36" s="30">
        <f t="shared" si="2"/>
        <v>0</v>
      </c>
      <c r="L36" s="209"/>
      <c r="M36" s="209"/>
      <c r="N36" s="209">
        <v>1</v>
      </c>
      <c r="O36" s="30">
        <f t="shared" si="3"/>
        <v>7.6923076923076925</v>
      </c>
      <c r="P36" s="209">
        <v>1</v>
      </c>
      <c r="Q36" s="209">
        <v>4</v>
      </c>
      <c r="R36" s="209"/>
      <c r="S36" s="30">
        <f t="shared" si="4"/>
        <v>38.46153846153846</v>
      </c>
      <c r="T36" s="209">
        <v>7</v>
      </c>
      <c r="U36" s="209"/>
      <c r="V36" s="209"/>
      <c r="W36" s="30">
        <f t="shared" si="5"/>
        <v>53.846153846153847</v>
      </c>
      <c r="X36" s="24">
        <f t="shared" si="11"/>
        <v>8.8461538461538467</v>
      </c>
      <c r="Y36" s="24">
        <f t="shared" si="12"/>
        <v>92.307692307692307</v>
      </c>
    </row>
    <row r="37" spans="1:25">
      <c r="A37" s="5"/>
      <c r="B37" s="13"/>
      <c r="C37" s="5"/>
      <c r="D37" s="28"/>
      <c r="E37" s="191"/>
      <c r="F37" s="229">
        <f t="shared" si="10"/>
        <v>0</v>
      </c>
      <c r="G37" s="212"/>
      <c r="H37" s="209"/>
      <c r="I37" s="209"/>
      <c r="J37" s="209"/>
      <c r="K37" s="30" t="e">
        <f t="shared" si="2"/>
        <v>#DIV/0!</v>
      </c>
      <c r="L37" s="209"/>
      <c r="M37" s="209"/>
      <c r="N37" s="209"/>
      <c r="O37" s="30" t="e">
        <f t="shared" si="3"/>
        <v>#DIV/0!</v>
      </c>
      <c r="P37" s="209"/>
      <c r="Q37" s="209"/>
      <c r="R37" s="209"/>
      <c r="S37" s="30" t="e">
        <f t="shared" si="4"/>
        <v>#DIV/0!</v>
      </c>
      <c r="T37" s="209"/>
      <c r="U37" s="209"/>
      <c r="V37" s="209"/>
      <c r="W37" s="30" t="e">
        <f t="shared" si="5"/>
        <v>#DIV/0!</v>
      </c>
      <c r="X37" s="19">
        <f>X36-X35</f>
        <v>0.27472527472527553</v>
      </c>
      <c r="Y37" s="19">
        <f>Y36-Y35</f>
        <v>13.736263736263737</v>
      </c>
    </row>
    <row r="38" spans="1:25">
      <c r="A38" s="5">
        <v>2</v>
      </c>
      <c r="B38" s="13" t="s">
        <v>67</v>
      </c>
      <c r="C38" s="5" t="s">
        <v>19</v>
      </c>
      <c r="D38" s="5">
        <v>5</v>
      </c>
      <c r="E38" s="171">
        <v>23</v>
      </c>
      <c r="F38" s="229">
        <f t="shared" si="10"/>
        <v>21</v>
      </c>
      <c r="G38" s="188" t="s">
        <v>51</v>
      </c>
      <c r="H38" s="209"/>
      <c r="I38" s="209"/>
      <c r="J38" s="209">
        <v>1</v>
      </c>
      <c r="K38" s="30">
        <f t="shared" si="2"/>
        <v>4.7619047619047619</v>
      </c>
      <c r="L38" s="209"/>
      <c r="M38" s="209">
        <v>1</v>
      </c>
      <c r="N38" s="209">
        <v>3</v>
      </c>
      <c r="O38" s="30">
        <f t="shared" si="3"/>
        <v>19.047619047619047</v>
      </c>
      <c r="P38" s="209">
        <v>3</v>
      </c>
      <c r="Q38" s="209">
        <v>4</v>
      </c>
      <c r="R38" s="209">
        <v>2</v>
      </c>
      <c r="S38" s="30">
        <f t="shared" si="4"/>
        <v>42.857142857142854</v>
      </c>
      <c r="T38" s="209">
        <v>4</v>
      </c>
      <c r="U38" s="209">
        <v>3</v>
      </c>
      <c r="V38" s="209"/>
      <c r="W38" s="30">
        <f t="shared" si="5"/>
        <v>33.333333333333336</v>
      </c>
      <c r="X38" s="24">
        <f t="shared" si="11"/>
        <v>8.0952380952380949</v>
      </c>
      <c r="Y38" s="24">
        <f t="shared" si="12"/>
        <v>76.19047619047619</v>
      </c>
    </row>
    <row r="39" spans="1:25">
      <c r="A39" s="5"/>
      <c r="B39" s="13" t="s">
        <v>67</v>
      </c>
      <c r="C39" s="5" t="s">
        <v>100</v>
      </c>
      <c r="D39" s="5">
        <v>6</v>
      </c>
      <c r="E39" s="171">
        <v>23</v>
      </c>
      <c r="F39" s="229">
        <f t="shared" si="10"/>
        <v>23</v>
      </c>
      <c r="G39" s="188" t="s">
        <v>51</v>
      </c>
      <c r="H39" s="209"/>
      <c r="I39" s="209"/>
      <c r="J39" s="209"/>
      <c r="K39" s="30">
        <f t="shared" si="2"/>
        <v>0</v>
      </c>
      <c r="L39" s="209"/>
      <c r="M39" s="209">
        <v>1</v>
      </c>
      <c r="N39" s="209">
        <v>6</v>
      </c>
      <c r="O39" s="30">
        <f t="shared" si="3"/>
        <v>30.434782608695652</v>
      </c>
      <c r="P39" s="209">
        <v>2</v>
      </c>
      <c r="Q39" s="209">
        <v>2</v>
      </c>
      <c r="R39" s="209">
        <v>2</v>
      </c>
      <c r="S39" s="30">
        <f t="shared" si="4"/>
        <v>26.086956521739129</v>
      </c>
      <c r="T39" s="209">
        <v>10</v>
      </c>
      <c r="U39" s="209"/>
      <c r="V39" s="209"/>
      <c r="W39" s="30">
        <f t="shared" si="5"/>
        <v>43.478260869565219</v>
      </c>
      <c r="X39" s="24">
        <f t="shared" si="11"/>
        <v>8.2173913043478262</v>
      </c>
      <c r="Y39" s="24">
        <f t="shared" si="12"/>
        <v>69.565217391304344</v>
      </c>
    </row>
    <row r="40" spans="1:25">
      <c r="A40" s="5"/>
      <c r="B40" s="13" t="s">
        <v>159</v>
      </c>
      <c r="C40" s="73" t="s">
        <v>137</v>
      </c>
      <c r="D40" s="5">
        <v>7</v>
      </c>
      <c r="E40" s="171">
        <v>23</v>
      </c>
      <c r="F40" s="229">
        <f t="shared" si="10"/>
        <v>23</v>
      </c>
      <c r="G40" s="188" t="s">
        <v>51</v>
      </c>
      <c r="H40" s="209"/>
      <c r="I40" s="209"/>
      <c r="J40" s="209"/>
      <c r="K40" s="30">
        <f t="shared" si="2"/>
        <v>0</v>
      </c>
      <c r="L40" s="209"/>
      <c r="M40" s="209"/>
      <c r="N40" s="209">
        <v>6</v>
      </c>
      <c r="O40" s="30">
        <f t="shared" si="3"/>
        <v>26.086956521739129</v>
      </c>
      <c r="P40" s="209"/>
      <c r="Q40" s="209">
        <v>2</v>
      </c>
      <c r="R40" s="209">
        <v>7</v>
      </c>
      <c r="S40" s="30">
        <f t="shared" si="4"/>
        <v>39.130434782608695</v>
      </c>
      <c r="T40" s="209">
        <v>8</v>
      </c>
      <c r="U40" s="209"/>
      <c r="V40" s="209"/>
      <c r="W40" s="30">
        <f t="shared" si="5"/>
        <v>34.782608695652172</v>
      </c>
      <c r="X40" s="24">
        <f t="shared" si="11"/>
        <v>8.4782608695652169</v>
      </c>
      <c r="Y40" s="24">
        <f t="shared" si="12"/>
        <v>73.913043478260875</v>
      </c>
    </row>
    <row r="41" spans="1:25">
      <c r="A41" s="5"/>
      <c r="B41" s="13"/>
      <c r="C41" s="5"/>
      <c r="D41" s="5"/>
      <c r="E41" s="171"/>
      <c r="F41" s="229">
        <f t="shared" ref="F41:F67" si="13">H41+I41+J41+L41+M41+N41+P41+Q41+R41+T41+U41+V41</f>
        <v>0</v>
      </c>
      <c r="G41" s="188"/>
      <c r="H41" s="209"/>
      <c r="I41" s="209"/>
      <c r="J41" s="209"/>
      <c r="K41" s="30" t="e">
        <f t="shared" si="2"/>
        <v>#DIV/0!</v>
      </c>
      <c r="L41" s="209"/>
      <c r="M41" s="209"/>
      <c r="N41" s="209"/>
      <c r="O41" s="30" t="e">
        <f t="shared" si="3"/>
        <v>#DIV/0!</v>
      </c>
      <c r="P41" s="209"/>
      <c r="Q41" s="209"/>
      <c r="R41" s="209"/>
      <c r="S41" s="30" t="e">
        <f t="shared" si="4"/>
        <v>#DIV/0!</v>
      </c>
      <c r="T41" s="209"/>
      <c r="U41" s="209"/>
      <c r="V41" s="209"/>
      <c r="W41" s="30" t="e">
        <f t="shared" si="5"/>
        <v>#DIV/0!</v>
      </c>
      <c r="X41" s="19">
        <f>X40-X39</f>
        <v>0.26086956521739069</v>
      </c>
      <c r="Y41" s="19">
        <f>Y40-Y39</f>
        <v>4.3478260869565304</v>
      </c>
    </row>
    <row r="42" spans="1:25">
      <c r="A42" s="5">
        <v>3</v>
      </c>
      <c r="B42" s="13" t="s">
        <v>67</v>
      </c>
      <c r="C42" s="7" t="s">
        <v>88</v>
      </c>
      <c r="D42" s="28">
        <v>5</v>
      </c>
      <c r="E42" s="191">
        <v>21</v>
      </c>
      <c r="F42" s="229">
        <f t="shared" si="13"/>
        <v>21</v>
      </c>
      <c r="G42" s="212" t="s">
        <v>51</v>
      </c>
      <c r="H42" s="209"/>
      <c r="I42" s="209"/>
      <c r="J42" s="209">
        <v>1</v>
      </c>
      <c r="K42" s="30">
        <f t="shared" si="2"/>
        <v>4.7619047619047619</v>
      </c>
      <c r="L42" s="209">
        <v>2</v>
      </c>
      <c r="M42" s="209"/>
      <c r="N42" s="209">
        <v>3</v>
      </c>
      <c r="O42" s="30">
        <f t="shared" si="3"/>
        <v>23.80952380952381</v>
      </c>
      <c r="P42" s="209">
        <v>3</v>
      </c>
      <c r="Q42" s="209">
        <v>3</v>
      </c>
      <c r="R42" s="209">
        <v>5</v>
      </c>
      <c r="S42" s="30">
        <f t="shared" si="4"/>
        <v>52.38095238095238</v>
      </c>
      <c r="T42" s="209">
        <v>3</v>
      </c>
      <c r="U42" s="209">
        <v>1</v>
      </c>
      <c r="V42" s="209"/>
      <c r="W42" s="30">
        <f t="shared" si="5"/>
        <v>19.047619047619047</v>
      </c>
      <c r="X42" s="24">
        <v>7.9</v>
      </c>
      <c r="Y42" s="24">
        <f t="shared" si="12"/>
        <v>71.428571428571431</v>
      </c>
    </row>
    <row r="43" spans="1:25">
      <c r="A43" s="5"/>
      <c r="B43" s="13" t="s">
        <v>67</v>
      </c>
      <c r="C43" s="5" t="s">
        <v>19</v>
      </c>
      <c r="D43" s="5">
        <v>6</v>
      </c>
      <c r="E43" s="171">
        <v>21</v>
      </c>
      <c r="F43" s="229">
        <f t="shared" si="13"/>
        <v>21</v>
      </c>
      <c r="G43" s="212" t="s">
        <v>51</v>
      </c>
      <c r="H43" s="209"/>
      <c r="I43" s="209"/>
      <c r="J43" s="209">
        <v>1</v>
      </c>
      <c r="K43" s="30">
        <f t="shared" si="2"/>
        <v>4.7619047619047619</v>
      </c>
      <c r="L43" s="209"/>
      <c r="M43" s="209">
        <v>1</v>
      </c>
      <c r="N43" s="209">
        <v>4</v>
      </c>
      <c r="O43" s="30">
        <f t="shared" si="3"/>
        <v>23.80952380952381</v>
      </c>
      <c r="P43" s="209">
        <v>3</v>
      </c>
      <c r="Q43" s="209">
        <v>4</v>
      </c>
      <c r="R43" s="209">
        <v>2</v>
      </c>
      <c r="S43" s="30">
        <f t="shared" si="4"/>
        <v>42.857142857142854</v>
      </c>
      <c r="T43" s="209">
        <v>4</v>
      </c>
      <c r="U43" s="209">
        <v>2</v>
      </c>
      <c r="V43" s="209"/>
      <c r="W43" s="30">
        <f t="shared" si="5"/>
        <v>28.571428571428573</v>
      </c>
      <c r="X43" s="24">
        <v>7.9</v>
      </c>
      <c r="Y43" s="24">
        <f t="shared" si="12"/>
        <v>71.428571428571431</v>
      </c>
    </row>
    <row r="44" spans="1:25">
      <c r="A44" s="5"/>
      <c r="B44" s="13" t="s">
        <v>67</v>
      </c>
      <c r="C44" s="5" t="s">
        <v>100</v>
      </c>
      <c r="D44" s="5">
        <v>7</v>
      </c>
      <c r="E44" s="171">
        <v>21</v>
      </c>
      <c r="F44" s="229">
        <f t="shared" si="13"/>
        <v>21</v>
      </c>
      <c r="G44" s="212" t="s">
        <v>51</v>
      </c>
      <c r="H44" s="209"/>
      <c r="I44" s="209"/>
      <c r="J44" s="209">
        <v>1</v>
      </c>
      <c r="K44" s="30">
        <f t="shared" si="2"/>
        <v>4.7619047619047619</v>
      </c>
      <c r="L44" s="209"/>
      <c r="M44" s="209">
        <v>1</v>
      </c>
      <c r="N44" s="209">
        <v>4</v>
      </c>
      <c r="O44" s="30">
        <f t="shared" si="3"/>
        <v>23.80952380952381</v>
      </c>
      <c r="P44" s="209">
        <v>3</v>
      </c>
      <c r="Q44" s="209">
        <v>4</v>
      </c>
      <c r="R44" s="209">
        <v>2</v>
      </c>
      <c r="S44" s="30">
        <f t="shared" si="4"/>
        <v>42.857142857142854</v>
      </c>
      <c r="T44" s="209">
        <v>4</v>
      </c>
      <c r="U44" s="209">
        <v>2</v>
      </c>
      <c r="V44" s="209"/>
      <c r="W44" s="30">
        <f t="shared" si="5"/>
        <v>28.571428571428573</v>
      </c>
      <c r="X44" s="24">
        <f t="shared" si="11"/>
        <v>7.8571428571428568</v>
      </c>
      <c r="Y44" s="24">
        <f t="shared" si="12"/>
        <v>71.428571428571431</v>
      </c>
    </row>
    <row r="45" spans="1:25">
      <c r="A45" s="173"/>
      <c r="B45" s="173"/>
      <c r="C45" s="29"/>
      <c r="D45" s="173"/>
      <c r="E45" s="173"/>
      <c r="F45" s="230">
        <f t="shared" si="13"/>
        <v>0</v>
      </c>
      <c r="G45" s="173"/>
      <c r="H45" s="173"/>
      <c r="I45" s="173"/>
      <c r="J45" s="173"/>
      <c r="K45" s="30" t="e">
        <f t="shared" si="2"/>
        <v>#DIV/0!</v>
      </c>
      <c r="L45" s="173"/>
      <c r="M45" s="173"/>
      <c r="N45" s="173"/>
      <c r="O45" s="30" t="e">
        <f t="shared" si="3"/>
        <v>#DIV/0!</v>
      </c>
      <c r="P45" s="173"/>
      <c r="Q45" s="173"/>
      <c r="R45" s="173"/>
      <c r="S45" s="30" t="e">
        <f t="shared" si="4"/>
        <v>#DIV/0!</v>
      </c>
      <c r="T45" s="173"/>
      <c r="U45" s="173"/>
      <c r="V45" s="173"/>
      <c r="W45" s="30" t="e">
        <f t="shared" si="5"/>
        <v>#DIV/0!</v>
      </c>
      <c r="X45" s="19">
        <f>X44-X43</f>
        <v>-4.2857142857143593E-2</v>
      </c>
      <c r="Y45" s="19">
        <f>Y44-Y43</f>
        <v>0</v>
      </c>
    </row>
    <row r="46" spans="1:25">
      <c r="A46" s="5"/>
      <c r="B46" s="13" t="s">
        <v>67</v>
      </c>
      <c r="C46" s="7" t="s">
        <v>88</v>
      </c>
      <c r="D46" s="5">
        <v>6</v>
      </c>
      <c r="E46" s="5">
        <v>21</v>
      </c>
      <c r="F46" s="230">
        <f t="shared" si="13"/>
        <v>21</v>
      </c>
      <c r="G46" s="33" t="s">
        <v>51</v>
      </c>
      <c r="H46" s="2"/>
      <c r="I46" s="2"/>
      <c r="J46" s="2"/>
      <c r="K46" s="30">
        <f t="shared" si="2"/>
        <v>0</v>
      </c>
      <c r="L46" s="2">
        <v>1</v>
      </c>
      <c r="M46" s="2">
        <v>2</v>
      </c>
      <c r="N46" s="2">
        <v>1</v>
      </c>
      <c r="O46" s="30">
        <f t="shared" si="3"/>
        <v>19.047619047619047</v>
      </c>
      <c r="P46" s="2">
        <v>4</v>
      </c>
      <c r="Q46" s="2">
        <v>5</v>
      </c>
      <c r="R46" s="2">
        <v>3</v>
      </c>
      <c r="S46" s="30">
        <f t="shared" si="4"/>
        <v>57.142857142857146</v>
      </c>
      <c r="T46" s="2">
        <v>3</v>
      </c>
      <c r="U46" s="2">
        <v>1</v>
      </c>
      <c r="V46" s="2">
        <v>1</v>
      </c>
      <c r="W46" s="30">
        <f t="shared" si="5"/>
        <v>23.80952380952381</v>
      </c>
      <c r="X46" s="24">
        <f t="shared" si="11"/>
        <v>8</v>
      </c>
      <c r="Y46" s="24">
        <f t="shared" si="12"/>
        <v>80.952380952380963</v>
      </c>
    </row>
    <row r="47" spans="1:25">
      <c r="A47" s="5"/>
      <c r="B47" s="13" t="s">
        <v>67</v>
      </c>
      <c r="C47" s="5" t="s">
        <v>19</v>
      </c>
      <c r="D47" s="5">
        <v>7</v>
      </c>
      <c r="E47" s="5">
        <v>21</v>
      </c>
      <c r="F47" s="230">
        <f t="shared" si="13"/>
        <v>21</v>
      </c>
      <c r="G47" s="33" t="s">
        <v>51</v>
      </c>
      <c r="H47" s="2"/>
      <c r="I47" s="2"/>
      <c r="J47" s="2"/>
      <c r="K47" s="30">
        <f t="shared" si="2"/>
        <v>0</v>
      </c>
      <c r="L47" s="2">
        <v>1</v>
      </c>
      <c r="M47" s="2">
        <v>2</v>
      </c>
      <c r="N47" s="2">
        <v>1</v>
      </c>
      <c r="O47" s="30">
        <f t="shared" si="3"/>
        <v>19.047619047619047</v>
      </c>
      <c r="P47" s="2">
        <v>5</v>
      </c>
      <c r="Q47" s="2">
        <v>3</v>
      </c>
      <c r="R47" s="2">
        <v>2</v>
      </c>
      <c r="S47" s="30">
        <f t="shared" si="4"/>
        <v>47.61904761904762</v>
      </c>
      <c r="T47" s="2">
        <v>3</v>
      </c>
      <c r="U47" s="2">
        <v>3</v>
      </c>
      <c r="V47" s="2">
        <v>1</v>
      </c>
      <c r="W47" s="30">
        <f t="shared" si="5"/>
        <v>33.333333333333336</v>
      </c>
      <c r="X47" s="24">
        <f t="shared" si="11"/>
        <v>8.1904761904761898</v>
      </c>
      <c r="Y47" s="24">
        <f t="shared" si="12"/>
        <v>80.952380952380963</v>
      </c>
    </row>
    <row r="48" spans="1:25">
      <c r="A48" s="5"/>
      <c r="B48" s="13" t="s">
        <v>67</v>
      </c>
      <c r="C48" s="5" t="s">
        <v>100</v>
      </c>
      <c r="D48" s="5">
        <v>8</v>
      </c>
      <c r="E48" s="5">
        <v>21</v>
      </c>
      <c r="F48" s="229">
        <f t="shared" si="13"/>
        <v>21</v>
      </c>
      <c r="G48" s="33" t="s">
        <v>51</v>
      </c>
      <c r="H48" s="2"/>
      <c r="I48" s="2"/>
      <c r="J48" s="2"/>
      <c r="K48" s="30">
        <f t="shared" si="2"/>
        <v>0</v>
      </c>
      <c r="L48" s="2">
        <v>1</v>
      </c>
      <c r="M48" s="2">
        <v>2</v>
      </c>
      <c r="N48" s="2">
        <v>2</v>
      </c>
      <c r="O48" s="30">
        <f t="shared" si="3"/>
        <v>23.80952380952381</v>
      </c>
      <c r="P48" s="2">
        <v>5</v>
      </c>
      <c r="Q48" s="2">
        <v>3</v>
      </c>
      <c r="R48" s="2">
        <v>1</v>
      </c>
      <c r="S48" s="30">
        <f t="shared" si="4"/>
        <v>42.857142857142854</v>
      </c>
      <c r="T48" s="2">
        <v>3</v>
      </c>
      <c r="U48" s="2">
        <v>3</v>
      </c>
      <c r="V48" s="2">
        <v>1</v>
      </c>
      <c r="W48" s="30">
        <f t="shared" si="5"/>
        <v>33.333333333333336</v>
      </c>
      <c r="X48" s="24">
        <f t="shared" si="11"/>
        <v>8.0476190476190474</v>
      </c>
      <c r="Y48" s="24">
        <f t="shared" si="12"/>
        <v>76.19047619047619</v>
      </c>
    </row>
    <row r="49" spans="1:25">
      <c r="A49" s="173"/>
      <c r="B49" s="173"/>
      <c r="C49" s="29"/>
      <c r="D49" s="173"/>
      <c r="E49" s="173"/>
      <c r="F49" s="230">
        <f t="shared" si="13"/>
        <v>0</v>
      </c>
      <c r="G49" s="173"/>
      <c r="H49" s="173"/>
      <c r="I49" s="173"/>
      <c r="J49" s="173"/>
      <c r="K49" s="30" t="e">
        <f t="shared" si="2"/>
        <v>#DIV/0!</v>
      </c>
      <c r="L49" s="173"/>
      <c r="M49" s="173"/>
      <c r="N49" s="173"/>
      <c r="O49" s="30" t="e">
        <f t="shared" si="3"/>
        <v>#DIV/0!</v>
      </c>
      <c r="P49" s="173"/>
      <c r="Q49" s="173"/>
      <c r="R49" s="173"/>
      <c r="S49" s="30" t="e">
        <f t="shared" si="4"/>
        <v>#DIV/0!</v>
      </c>
      <c r="T49" s="173"/>
      <c r="U49" s="173"/>
      <c r="V49" s="173"/>
      <c r="W49" s="30" t="e">
        <f t="shared" si="5"/>
        <v>#DIV/0!</v>
      </c>
      <c r="X49" s="19">
        <f>X48-X47</f>
        <v>-0.14285714285714235</v>
      </c>
      <c r="Y49" s="19">
        <f>Y48-Y47</f>
        <v>-4.7619047619047734</v>
      </c>
    </row>
    <row r="50" spans="1:25">
      <c r="A50" s="5"/>
      <c r="B50" s="13" t="s">
        <v>67</v>
      </c>
      <c r="C50" s="7" t="s">
        <v>88</v>
      </c>
      <c r="D50" s="5">
        <v>7</v>
      </c>
      <c r="E50" s="5">
        <v>25</v>
      </c>
      <c r="F50" s="230">
        <f t="shared" si="13"/>
        <v>25</v>
      </c>
      <c r="G50" s="33" t="s">
        <v>51</v>
      </c>
      <c r="H50" s="2"/>
      <c r="I50" s="2"/>
      <c r="J50" s="2"/>
      <c r="K50" s="30">
        <f t="shared" si="2"/>
        <v>0</v>
      </c>
      <c r="L50" s="2">
        <v>3</v>
      </c>
      <c r="M50" s="2">
        <v>1</v>
      </c>
      <c r="N50" s="2">
        <v>3</v>
      </c>
      <c r="O50" s="30">
        <f t="shared" si="3"/>
        <v>28</v>
      </c>
      <c r="P50" s="2">
        <v>3</v>
      </c>
      <c r="Q50" s="2">
        <v>6</v>
      </c>
      <c r="R50" s="2">
        <v>3</v>
      </c>
      <c r="S50" s="30">
        <f t="shared" si="4"/>
        <v>48</v>
      </c>
      <c r="T50" s="2">
        <v>4</v>
      </c>
      <c r="U50" s="2">
        <v>1</v>
      </c>
      <c r="V50" s="2">
        <v>1</v>
      </c>
      <c r="W50" s="30">
        <f t="shared" si="5"/>
        <v>24</v>
      </c>
      <c r="X50" s="24">
        <f>((H50*1)+(I50*2)+(J50*3)+(L50*4)+(M50*5)+(N50*6)+(P50*7)+(Q50*8)+(R50*9)+(T50*10)+(U50*11)+(V50*12))/F50</f>
        <v>7.76</v>
      </c>
      <c r="Y50" s="24">
        <f>S50+W50</f>
        <v>72</v>
      </c>
    </row>
    <row r="51" spans="1:25">
      <c r="A51" s="27"/>
      <c r="B51" s="13"/>
      <c r="C51" s="5"/>
      <c r="D51" s="5"/>
      <c r="E51" s="5"/>
      <c r="F51" s="230">
        <f t="shared" si="13"/>
        <v>0</v>
      </c>
      <c r="G51" s="33"/>
      <c r="H51" s="2"/>
      <c r="I51" s="2"/>
      <c r="J51" s="2"/>
      <c r="K51" s="30" t="e">
        <f t="shared" si="2"/>
        <v>#DIV/0!</v>
      </c>
      <c r="L51" s="2"/>
      <c r="M51" s="2"/>
      <c r="N51" s="2"/>
      <c r="O51" s="30" t="e">
        <f t="shared" si="3"/>
        <v>#DIV/0!</v>
      </c>
      <c r="P51" s="2"/>
      <c r="Q51" s="2"/>
      <c r="R51" s="2"/>
      <c r="S51" s="30" t="e">
        <f t="shared" si="4"/>
        <v>#DIV/0!</v>
      </c>
      <c r="T51" s="2"/>
      <c r="U51" s="2"/>
      <c r="V51" s="2"/>
      <c r="W51" s="30" t="e">
        <f t="shared" si="5"/>
        <v>#DIV/0!</v>
      </c>
      <c r="X51" s="24"/>
      <c r="Y51" s="25"/>
    </row>
    <row r="52" spans="1:25">
      <c r="A52" s="27"/>
      <c r="B52" s="13"/>
      <c r="C52" s="7" t="s">
        <v>88</v>
      </c>
      <c r="D52" s="5"/>
      <c r="E52" s="5"/>
      <c r="F52" s="230">
        <f t="shared" si="13"/>
        <v>0</v>
      </c>
      <c r="G52" s="33" t="s">
        <v>51</v>
      </c>
      <c r="H52" s="2"/>
      <c r="I52" s="2"/>
      <c r="J52" s="2"/>
      <c r="K52" s="30" t="e">
        <f t="shared" si="2"/>
        <v>#DIV/0!</v>
      </c>
      <c r="L52" s="2"/>
      <c r="M52" s="2"/>
      <c r="N52" s="2"/>
      <c r="O52" s="30" t="e">
        <f t="shared" si="3"/>
        <v>#DIV/0!</v>
      </c>
      <c r="P52" s="2"/>
      <c r="Q52" s="2"/>
      <c r="R52" s="2"/>
      <c r="S52" s="30" t="e">
        <f t="shared" si="4"/>
        <v>#DIV/0!</v>
      </c>
      <c r="T52" s="2"/>
      <c r="U52" s="2"/>
      <c r="V52" s="2"/>
      <c r="W52" s="30" t="e">
        <f t="shared" si="5"/>
        <v>#DIV/0!</v>
      </c>
      <c r="X52" s="24">
        <f>AVERAGE(X50,X46,X42)</f>
        <v>7.8866666666666667</v>
      </c>
      <c r="Y52" s="24">
        <f>AVERAGE(Y50,Y46,Y42)</f>
        <v>74.793650793650798</v>
      </c>
    </row>
    <row r="53" spans="1:25">
      <c r="A53" s="27"/>
      <c r="B53" s="13"/>
      <c r="C53" s="5" t="s">
        <v>19</v>
      </c>
      <c r="D53" s="5"/>
      <c r="E53" s="5"/>
      <c r="F53" s="230">
        <f t="shared" si="13"/>
        <v>0</v>
      </c>
      <c r="G53" s="33" t="s">
        <v>51</v>
      </c>
      <c r="H53" s="2"/>
      <c r="I53" s="2"/>
      <c r="J53" s="2"/>
      <c r="K53" s="30" t="e">
        <f t="shared" si="2"/>
        <v>#DIV/0!</v>
      </c>
      <c r="L53" s="2"/>
      <c r="M53" s="2"/>
      <c r="N53" s="2"/>
      <c r="O53" s="30" t="e">
        <f t="shared" si="3"/>
        <v>#DIV/0!</v>
      </c>
      <c r="P53" s="2"/>
      <c r="Q53" s="2"/>
      <c r="R53" s="2"/>
      <c r="S53" s="30" t="e">
        <f t="shared" si="4"/>
        <v>#DIV/0!</v>
      </c>
      <c r="T53" s="2"/>
      <c r="U53" s="2"/>
      <c r="V53" s="2"/>
      <c r="W53" s="30" t="e">
        <f t="shared" si="5"/>
        <v>#DIV/0!</v>
      </c>
      <c r="X53" s="24">
        <f>AVERAGE(X47,X43,X38)</f>
        <v>8.0619047619047617</v>
      </c>
      <c r="Y53" s="24">
        <f>AVERAGE(Y47,Y43,Y38)</f>
        <v>76.190476190476204</v>
      </c>
    </row>
    <row r="54" spans="1:25">
      <c r="A54" s="27"/>
      <c r="B54" s="13"/>
      <c r="C54" s="5" t="s">
        <v>100</v>
      </c>
      <c r="D54" s="5"/>
      <c r="E54" s="5"/>
      <c r="F54" s="230">
        <f t="shared" si="13"/>
        <v>0</v>
      </c>
      <c r="G54" s="33" t="s">
        <v>51</v>
      </c>
      <c r="H54" s="2"/>
      <c r="I54" s="2"/>
      <c r="J54" s="2"/>
      <c r="K54" s="30" t="e">
        <f t="shared" si="2"/>
        <v>#DIV/0!</v>
      </c>
      <c r="L54" s="2"/>
      <c r="M54" s="2"/>
      <c r="N54" s="2"/>
      <c r="O54" s="30" t="e">
        <f t="shared" si="3"/>
        <v>#DIV/0!</v>
      </c>
      <c r="P54" s="2"/>
      <c r="Q54" s="2"/>
      <c r="R54" s="2"/>
      <c r="S54" s="30" t="e">
        <f t="shared" si="4"/>
        <v>#DIV/0!</v>
      </c>
      <c r="T54" s="2"/>
      <c r="U54" s="2"/>
      <c r="V54" s="2"/>
      <c r="W54" s="30" t="e">
        <f t="shared" si="5"/>
        <v>#DIV/0!</v>
      </c>
      <c r="X54" s="24">
        <f>AVERAGE(X48,X44,X39,X34)</f>
        <v>8.3189998407389716</v>
      </c>
      <c r="Y54" s="24">
        <f>AVERAGE(Y48,Y44,Y39,Y34)</f>
        <v>79.296066252587991</v>
      </c>
    </row>
    <row r="55" spans="1:25">
      <c r="A55" s="27"/>
      <c r="B55" s="13"/>
      <c r="C55" s="73" t="s">
        <v>137</v>
      </c>
      <c r="D55" s="5"/>
      <c r="E55" s="5"/>
      <c r="F55" s="230">
        <f t="shared" si="13"/>
        <v>0</v>
      </c>
      <c r="G55" s="33" t="s">
        <v>51</v>
      </c>
      <c r="H55" s="2"/>
      <c r="I55" s="2"/>
      <c r="J55" s="2"/>
      <c r="K55" s="30" t="e">
        <f t="shared" si="2"/>
        <v>#DIV/0!</v>
      </c>
      <c r="L55" s="2"/>
      <c r="M55" s="2"/>
      <c r="N55" s="2"/>
      <c r="O55" s="30" t="e">
        <f t="shared" si="3"/>
        <v>#DIV/0!</v>
      </c>
      <c r="P55" s="2"/>
      <c r="Q55" s="2"/>
      <c r="R55" s="2"/>
      <c r="S55" s="30" t="e">
        <f t="shared" si="4"/>
        <v>#DIV/0!</v>
      </c>
      <c r="T55" s="2"/>
      <c r="U55" s="2"/>
      <c r="V55" s="2"/>
      <c r="W55" s="30" t="e">
        <f t="shared" si="5"/>
        <v>#DIV/0!</v>
      </c>
      <c r="X55" s="74">
        <f>AVERAGE(X31,X35,X40)</f>
        <v>8.4376157785768768</v>
      </c>
      <c r="Y55" s="74">
        <f>AVERAGE(Y31,Y35,Y40)</f>
        <v>82.407104718317541</v>
      </c>
    </row>
    <row r="56" spans="1:25">
      <c r="A56" s="27"/>
      <c r="B56" s="13"/>
      <c r="C56" s="73" t="s">
        <v>164</v>
      </c>
      <c r="D56" s="5"/>
      <c r="E56" s="5"/>
      <c r="F56" s="230"/>
      <c r="G56" s="33" t="s">
        <v>51</v>
      </c>
      <c r="H56" s="2"/>
      <c r="I56" s="2"/>
      <c r="J56" s="2"/>
      <c r="K56" s="30"/>
      <c r="L56" s="2"/>
      <c r="M56" s="2"/>
      <c r="N56" s="2"/>
      <c r="O56" s="30"/>
      <c r="P56" s="2"/>
      <c r="Q56" s="2"/>
      <c r="R56" s="2"/>
      <c r="S56" s="30"/>
      <c r="T56" s="2"/>
      <c r="U56" s="2"/>
      <c r="V56" s="2"/>
      <c r="W56" s="30"/>
      <c r="X56" s="74">
        <f>AVERAGE(X32,X36,X41)</f>
        <v>5.8777797336149744</v>
      </c>
      <c r="Y56" s="74">
        <f>AVERAGE(Y32,Y36,Y41)</f>
        <v>63.797453499970665</v>
      </c>
    </row>
    <row r="57" spans="1:25">
      <c r="A57" s="27"/>
      <c r="B57" s="13"/>
      <c r="C57" s="5"/>
      <c r="D57" s="5"/>
      <c r="E57" s="46"/>
      <c r="F57" s="230">
        <f t="shared" si="13"/>
        <v>0</v>
      </c>
      <c r="G57" s="14"/>
      <c r="H57" s="3"/>
      <c r="I57" s="3"/>
      <c r="J57" s="3"/>
      <c r="K57" s="30" t="e">
        <f t="shared" si="2"/>
        <v>#DIV/0!</v>
      </c>
      <c r="L57" s="3"/>
      <c r="M57" s="3"/>
      <c r="N57" s="3"/>
      <c r="O57" s="30" t="e">
        <f t="shared" si="3"/>
        <v>#DIV/0!</v>
      </c>
      <c r="P57" s="3"/>
      <c r="Q57" s="3"/>
      <c r="R57" s="3"/>
      <c r="S57" s="30" t="e">
        <f t="shared" si="4"/>
        <v>#DIV/0!</v>
      </c>
      <c r="T57" s="3"/>
      <c r="U57" s="3"/>
      <c r="V57" s="3"/>
      <c r="W57" s="30" t="e">
        <f t="shared" si="5"/>
        <v>#DIV/0!</v>
      </c>
      <c r="X57" s="19">
        <f>X56-X55</f>
        <v>-2.5598360449619024</v>
      </c>
      <c r="Y57" s="19">
        <f>Y56-Y55</f>
        <v>-18.609651218346876</v>
      </c>
    </row>
    <row r="58" spans="1:25">
      <c r="A58" s="27"/>
      <c r="B58" s="13" t="s">
        <v>167</v>
      </c>
      <c r="C58" s="5" t="s">
        <v>164</v>
      </c>
      <c r="D58" s="5">
        <v>5</v>
      </c>
      <c r="E58" s="251">
        <v>20</v>
      </c>
      <c r="F58" s="230">
        <f t="shared" si="13"/>
        <v>20</v>
      </c>
      <c r="G58" s="14"/>
      <c r="H58" s="3"/>
      <c r="I58" s="3"/>
      <c r="J58" s="3"/>
      <c r="K58" s="30">
        <f t="shared" si="2"/>
        <v>0</v>
      </c>
      <c r="L58" s="3"/>
      <c r="M58" s="3"/>
      <c r="N58" s="3"/>
      <c r="O58" s="30">
        <f t="shared" si="3"/>
        <v>0</v>
      </c>
      <c r="P58" s="3"/>
      <c r="Q58" s="3">
        <v>1</v>
      </c>
      <c r="R58" s="3">
        <v>8</v>
      </c>
      <c r="S58" s="30">
        <f t="shared" si="4"/>
        <v>45</v>
      </c>
      <c r="T58" s="3">
        <v>8</v>
      </c>
      <c r="U58" s="3">
        <v>3</v>
      </c>
      <c r="V58" s="3"/>
      <c r="W58" s="30">
        <f t="shared" si="5"/>
        <v>55</v>
      </c>
      <c r="X58" s="74">
        <f t="shared" ref="X58:Y59" si="14">AVERAGE(X34,X38,X43)</f>
        <v>8.3830280830280817</v>
      </c>
      <c r="Y58" s="74">
        <f t="shared" si="14"/>
        <v>82.539682539682545</v>
      </c>
    </row>
    <row r="59" spans="1:25">
      <c r="A59" s="27"/>
      <c r="B59" s="13"/>
      <c r="C59" s="5"/>
      <c r="D59" s="5"/>
      <c r="E59" s="251"/>
      <c r="F59" s="230">
        <f t="shared" si="13"/>
        <v>0</v>
      </c>
      <c r="G59" s="14"/>
      <c r="H59" s="3"/>
      <c r="I59" s="3"/>
      <c r="J59" s="3"/>
      <c r="K59" s="30" t="e">
        <f t="shared" si="2"/>
        <v>#DIV/0!</v>
      </c>
      <c r="L59" s="3"/>
      <c r="M59" s="3"/>
      <c r="N59" s="3"/>
      <c r="O59" s="30" t="e">
        <f t="shared" si="3"/>
        <v>#DIV/0!</v>
      </c>
      <c r="P59" s="3"/>
      <c r="Q59" s="3"/>
      <c r="R59" s="3"/>
      <c r="S59" s="30" t="e">
        <f t="shared" si="4"/>
        <v>#DIV/0!</v>
      </c>
      <c r="T59" s="3"/>
      <c r="U59" s="3"/>
      <c r="V59" s="3"/>
      <c r="W59" s="30" t="e">
        <f t="shared" si="5"/>
        <v>#DIV/0!</v>
      </c>
      <c r="X59" s="74">
        <f t="shared" si="14"/>
        <v>8.2153209109730856</v>
      </c>
      <c r="Y59" s="74">
        <f t="shared" si="14"/>
        <v>73.188405797101453</v>
      </c>
    </row>
    <row r="60" spans="1:25">
      <c r="A60" s="27"/>
      <c r="B60" s="13" t="s">
        <v>147</v>
      </c>
      <c r="C60" s="73" t="s">
        <v>137</v>
      </c>
      <c r="D60" s="5">
        <v>5</v>
      </c>
      <c r="E60" s="171">
        <v>19</v>
      </c>
      <c r="F60" s="230">
        <f t="shared" si="13"/>
        <v>19</v>
      </c>
      <c r="G60" s="188" t="s">
        <v>52</v>
      </c>
      <c r="H60" s="209"/>
      <c r="I60" s="209"/>
      <c r="J60" s="209"/>
      <c r="K60" s="30">
        <f t="shared" si="2"/>
        <v>0</v>
      </c>
      <c r="L60" s="209"/>
      <c r="M60" s="209"/>
      <c r="N60" s="209"/>
      <c r="O60" s="30">
        <f t="shared" si="3"/>
        <v>0</v>
      </c>
      <c r="P60" s="209">
        <v>1</v>
      </c>
      <c r="Q60" s="209">
        <v>2</v>
      </c>
      <c r="R60" s="209">
        <v>4</v>
      </c>
      <c r="S60" s="30">
        <f t="shared" si="4"/>
        <v>36.842105263157897</v>
      </c>
      <c r="T60" s="209">
        <v>8</v>
      </c>
      <c r="U60" s="209">
        <v>4</v>
      </c>
      <c r="V60" s="209"/>
      <c r="W60" s="30">
        <f t="shared" si="5"/>
        <v>63.157894736842103</v>
      </c>
      <c r="X60" s="74">
        <f t="shared" ref="X60:X78" si="15">((H60*1)+(I60*2)+(J60*3)+(L60*4)+(M60*5)+(N60*6)+(P60*7)+(Q60*8)+(R60*9)+(T60*10)+(U60*11)+(V60*12))/F60</f>
        <v>9.6315789473684212</v>
      </c>
      <c r="Y60" s="74">
        <f t="shared" ref="Y60:Y78" si="16">S60+W60</f>
        <v>100</v>
      </c>
    </row>
    <row r="61" spans="1:25">
      <c r="A61" s="27"/>
      <c r="B61" s="13" t="s">
        <v>167</v>
      </c>
      <c r="C61" s="73" t="s">
        <v>164</v>
      </c>
      <c r="D61" s="5">
        <v>6</v>
      </c>
      <c r="E61" s="260">
        <v>19</v>
      </c>
      <c r="F61" s="230">
        <f t="shared" si="13"/>
        <v>19</v>
      </c>
      <c r="G61" s="291" t="s">
        <v>52</v>
      </c>
      <c r="H61" s="209"/>
      <c r="I61" s="209"/>
      <c r="J61" s="209"/>
      <c r="K61" s="30">
        <f t="shared" si="2"/>
        <v>0</v>
      </c>
      <c r="L61" s="209"/>
      <c r="M61" s="209">
        <v>2</v>
      </c>
      <c r="N61" s="209">
        <v>1</v>
      </c>
      <c r="O61" s="30">
        <f t="shared" si="3"/>
        <v>15.789473684210526</v>
      </c>
      <c r="P61" s="209">
        <v>1</v>
      </c>
      <c r="Q61" s="209">
        <v>2</v>
      </c>
      <c r="R61" s="209">
        <v>7</v>
      </c>
      <c r="S61" s="30">
        <f t="shared" si="4"/>
        <v>52.631578947368418</v>
      </c>
      <c r="T61" s="209">
        <v>3</v>
      </c>
      <c r="U61" s="209">
        <v>3</v>
      </c>
      <c r="V61" s="209"/>
      <c r="W61" s="30">
        <f t="shared" si="5"/>
        <v>31.578947368421051</v>
      </c>
      <c r="X61" s="74">
        <f t="shared" si="15"/>
        <v>8.6842105263157894</v>
      </c>
      <c r="Y61" s="74">
        <f t="shared" si="16"/>
        <v>84.210526315789465</v>
      </c>
    </row>
    <row r="62" spans="1:25">
      <c r="A62" s="27"/>
      <c r="B62" s="13"/>
      <c r="C62" s="5"/>
      <c r="D62" s="5"/>
      <c r="E62" s="171"/>
      <c r="F62" s="230">
        <f t="shared" si="13"/>
        <v>0</v>
      </c>
      <c r="G62" s="188"/>
      <c r="H62" s="209"/>
      <c r="I62" s="209"/>
      <c r="J62" s="209"/>
      <c r="K62" s="30" t="e">
        <f t="shared" si="2"/>
        <v>#DIV/0!</v>
      </c>
      <c r="L62" s="209"/>
      <c r="M62" s="209"/>
      <c r="N62" s="209"/>
      <c r="O62" s="30" t="e">
        <f t="shared" si="3"/>
        <v>#DIV/0!</v>
      </c>
      <c r="P62" s="209"/>
      <c r="Q62" s="209"/>
      <c r="R62" s="209"/>
      <c r="S62" s="30" t="e">
        <f t="shared" si="4"/>
        <v>#DIV/0!</v>
      </c>
      <c r="T62" s="209"/>
      <c r="U62" s="209"/>
      <c r="V62" s="209"/>
      <c r="W62" s="30" t="e">
        <f t="shared" si="5"/>
        <v>#DIV/0!</v>
      </c>
      <c r="X62" s="19">
        <f>X61-X60</f>
        <v>-0.94736842105263186</v>
      </c>
      <c r="Y62" s="19">
        <f>Y61-Y60</f>
        <v>-15.789473684210535</v>
      </c>
    </row>
    <row r="63" spans="1:25">
      <c r="A63" s="27">
        <v>1</v>
      </c>
      <c r="B63" s="13" t="s">
        <v>72</v>
      </c>
      <c r="C63" s="5" t="s">
        <v>100</v>
      </c>
      <c r="D63" s="5">
        <v>5</v>
      </c>
      <c r="E63" s="171">
        <v>13</v>
      </c>
      <c r="F63" s="230">
        <f t="shared" si="13"/>
        <v>13</v>
      </c>
      <c r="G63" s="212" t="s">
        <v>52</v>
      </c>
      <c r="H63" s="209"/>
      <c r="I63" s="209"/>
      <c r="J63" s="209"/>
      <c r="K63" s="30">
        <f t="shared" si="2"/>
        <v>0</v>
      </c>
      <c r="L63" s="209"/>
      <c r="M63" s="209"/>
      <c r="N63" s="209"/>
      <c r="O63" s="30">
        <f t="shared" si="3"/>
        <v>0</v>
      </c>
      <c r="P63" s="209">
        <v>0</v>
      </c>
      <c r="Q63" s="209">
        <v>1</v>
      </c>
      <c r="R63" s="209">
        <v>4</v>
      </c>
      <c r="S63" s="30">
        <f t="shared" si="4"/>
        <v>38.46153846153846</v>
      </c>
      <c r="T63" s="209">
        <v>2</v>
      </c>
      <c r="U63" s="209">
        <v>6</v>
      </c>
      <c r="V63" s="209"/>
      <c r="W63" s="30">
        <f t="shared" si="5"/>
        <v>61.53846153846154</v>
      </c>
      <c r="X63" s="24">
        <f t="shared" si="15"/>
        <v>10</v>
      </c>
      <c r="Y63" s="24">
        <f t="shared" si="16"/>
        <v>100</v>
      </c>
    </row>
    <row r="64" spans="1:25">
      <c r="A64" s="27"/>
      <c r="B64" s="13" t="s">
        <v>147</v>
      </c>
      <c r="C64" s="73" t="s">
        <v>137</v>
      </c>
      <c r="D64" s="5">
        <v>6</v>
      </c>
      <c r="E64" s="171">
        <v>14</v>
      </c>
      <c r="F64" s="230">
        <f t="shared" si="13"/>
        <v>14</v>
      </c>
      <c r="G64" s="212" t="s">
        <v>52</v>
      </c>
      <c r="H64" s="209"/>
      <c r="I64" s="209"/>
      <c r="J64" s="209"/>
      <c r="K64" s="30">
        <f t="shared" si="2"/>
        <v>0</v>
      </c>
      <c r="L64" s="209"/>
      <c r="M64" s="209"/>
      <c r="N64" s="209"/>
      <c r="O64" s="30">
        <f t="shared" si="3"/>
        <v>0</v>
      </c>
      <c r="P64" s="209">
        <v>1</v>
      </c>
      <c r="Q64" s="209">
        <v>3</v>
      </c>
      <c r="R64" s="209">
        <v>2</v>
      </c>
      <c r="S64" s="30">
        <f t="shared" si="4"/>
        <v>42.857142857142854</v>
      </c>
      <c r="T64" s="209">
        <v>3</v>
      </c>
      <c r="U64" s="209">
        <v>5</v>
      </c>
      <c r="V64" s="209"/>
      <c r="W64" s="30">
        <f t="shared" si="5"/>
        <v>57.142857142857146</v>
      </c>
      <c r="X64" s="24">
        <f t="shared" si="15"/>
        <v>9.5714285714285712</v>
      </c>
      <c r="Y64" s="24">
        <f t="shared" si="16"/>
        <v>100</v>
      </c>
    </row>
    <row r="65" spans="1:25">
      <c r="A65" s="27"/>
      <c r="B65" s="13" t="s">
        <v>167</v>
      </c>
      <c r="C65" s="73" t="s">
        <v>164</v>
      </c>
      <c r="D65" s="5">
        <v>7</v>
      </c>
      <c r="E65" s="260">
        <v>13</v>
      </c>
      <c r="F65" s="230">
        <f t="shared" si="13"/>
        <v>13</v>
      </c>
      <c r="G65" s="292" t="s">
        <v>52</v>
      </c>
      <c r="H65" s="209"/>
      <c r="I65" s="209"/>
      <c r="J65" s="209"/>
      <c r="K65" s="30">
        <f t="shared" si="2"/>
        <v>0</v>
      </c>
      <c r="L65" s="209"/>
      <c r="M65" s="209"/>
      <c r="N65" s="209">
        <v>1</v>
      </c>
      <c r="O65" s="30">
        <f t="shared" si="3"/>
        <v>7.6923076923076925</v>
      </c>
      <c r="P65" s="209"/>
      <c r="Q65" s="209">
        <v>2</v>
      </c>
      <c r="R65" s="209">
        <v>5</v>
      </c>
      <c r="S65" s="30">
        <f t="shared" si="4"/>
        <v>53.846153846153847</v>
      </c>
      <c r="T65" s="209">
        <v>5</v>
      </c>
      <c r="U65" s="209"/>
      <c r="V65" s="209"/>
      <c r="W65" s="30">
        <f t="shared" si="5"/>
        <v>38.46153846153846</v>
      </c>
      <c r="X65" s="24">
        <f t="shared" si="15"/>
        <v>9</v>
      </c>
      <c r="Y65" s="24">
        <f t="shared" si="16"/>
        <v>92.307692307692307</v>
      </c>
    </row>
    <row r="66" spans="1:25">
      <c r="A66" s="27"/>
      <c r="B66" s="13"/>
      <c r="C66" s="5"/>
      <c r="D66" s="5"/>
      <c r="E66" s="171"/>
      <c r="F66" s="230">
        <f t="shared" si="13"/>
        <v>0</v>
      </c>
      <c r="G66" s="212"/>
      <c r="H66" s="209"/>
      <c r="I66" s="209"/>
      <c r="J66" s="209"/>
      <c r="K66" s="30" t="e">
        <f t="shared" si="2"/>
        <v>#DIV/0!</v>
      </c>
      <c r="L66" s="209"/>
      <c r="M66" s="209"/>
      <c r="N66" s="209"/>
      <c r="O66" s="30" t="e">
        <f t="shared" si="3"/>
        <v>#DIV/0!</v>
      </c>
      <c r="P66" s="209"/>
      <c r="Q66" s="209"/>
      <c r="R66" s="209"/>
      <c r="S66" s="30" t="e">
        <f t="shared" si="4"/>
        <v>#DIV/0!</v>
      </c>
      <c r="T66" s="209"/>
      <c r="U66" s="209"/>
      <c r="V66" s="209"/>
      <c r="W66" s="30" t="e">
        <f t="shared" si="5"/>
        <v>#DIV/0!</v>
      </c>
      <c r="X66" s="19">
        <f>X65-X64</f>
        <v>-0.57142857142857117</v>
      </c>
      <c r="Y66" s="19">
        <f>Y65-Y64</f>
        <v>-7.6923076923076934</v>
      </c>
    </row>
    <row r="67" spans="1:25">
      <c r="A67" s="27">
        <v>2</v>
      </c>
      <c r="B67" s="13" t="s">
        <v>72</v>
      </c>
      <c r="C67" s="5" t="s">
        <v>19</v>
      </c>
      <c r="D67" s="5">
        <v>5</v>
      </c>
      <c r="E67" s="171">
        <v>23</v>
      </c>
      <c r="F67" s="230">
        <f t="shared" si="13"/>
        <v>23</v>
      </c>
      <c r="G67" s="212" t="s">
        <v>52</v>
      </c>
      <c r="H67" s="209"/>
      <c r="I67" s="209"/>
      <c r="J67" s="209">
        <v>1</v>
      </c>
      <c r="K67" s="30">
        <f t="shared" si="2"/>
        <v>4.3478260869565215</v>
      </c>
      <c r="L67" s="209">
        <v>1</v>
      </c>
      <c r="M67" s="209"/>
      <c r="N67" s="209">
        <v>2</v>
      </c>
      <c r="O67" s="30">
        <f t="shared" si="3"/>
        <v>13.043478260869565</v>
      </c>
      <c r="P67" s="209">
        <v>8</v>
      </c>
      <c r="Q67" s="209">
        <v>2</v>
      </c>
      <c r="R67" s="209">
        <v>3</v>
      </c>
      <c r="S67" s="30">
        <f t="shared" si="4"/>
        <v>56.521739130434781</v>
      </c>
      <c r="T67" s="209">
        <v>3</v>
      </c>
      <c r="U67" s="209">
        <v>3</v>
      </c>
      <c r="V67" s="209"/>
      <c r="W67" s="30">
        <f t="shared" si="5"/>
        <v>26.086956521739129</v>
      </c>
      <c r="X67" s="24">
        <f t="shared" si="15"/>
        <v>7.8695652173913047</v>
      </c>
      <c r="Y67" s="24">
        <f t="shared" si="16"/>
        <v>82.608695652173907</v>
      </c>
    </row>
    <row r="68" spans="1:25">
      <c r="A68" s="27"/>
      <c r="B68" s="13" t="s">
        <v>72</v>
      </c>
      <c r="C68" s="5" t="s">
        <v>100</v>
      </c>
      <c r="D68" s="5">
        <v>6</v>
      </c>
      <c r="E68" s="171">
        <v>23</v>
      </c>
      <c r="F68" s="229">
        <f t="shared" ref="F68:F102" si="17">H68+I68+J68+L68+M68+N68+P68+Q68+R68+T68+U68+V68</f>
        <v>23</v>
      </c>
      <c r="G68" s="212" t="s">
        <v>52</v>
      </c>
      <c r="H68" s="209"/>
      <c r="I68" s="209"/>
      <c r="J68" s="209"/>
      <c r="K68" s="30">
        <f t="shared" si="2"/>
        <v>0</v>
      </c>
      <c r="L68" s="209"/>
      <c r="M68" s="209">
        <v>2</v>
      </c>
      <c r="N68" s="209">
        <v>0</v>
      </c>
      <c r="O68" s="30">
        <f t="shared" si="3"/>
        <v>8.695652173913043</v>
      </c>
      <c r="P68" s="209">
        <v>1</v>
      </c>
      <c r="Q68" s="209">
        <v>5</v>
      </c>
      <c r="R68" s="209">
        <v>2</v>
      </c>
      <c r="S68" s="30">
        <f t="shared" si="4"/>
        <v>34.782608695652172</v>
      </c>
      <c r="T68" s="209">
        <v>5</v>
      </c>
      <c r="U68" s="209">
        <v>8</v>
      </c>
      <c r="V68" s="209"/>
      <c r="W68" s="30">
        <f t="shared" si="5"/>
        <v>56.521739130434781</v>
      </c>
      <c r="X68" s="24">
        <f t="shared" si="15"/>
        <v>9.2608695652173907</v>
      </c>
      <c r="Y68" s="24">
        <f t="shared" si="16"/>
        <v>91.304347826086953</v>
      </c>
    </row>
    <row r="69" spans="1:25">
      <c r="A69" s="27"/>
      <c r="B69" s="13" t="s">
        <v>147</v>
      </c>
      <c r="C69" s="73" t="s">
        <v>137</v>
      </c>
      <c r="D69" s="5">
        <v>7</v>
      </c>
      <c r="E69" s="171">
        <v>23</v>
      </c>
      <c r="F69" s="229">
        <f t="shared" si="17"/>
        <v>23</v>
      </c>
      <c r="G69" s="212" t="s">
        <v>52</v>
      </c>
      <c r="H69" s="209"/>
      <c r="I69" s="209"/>
      <c r="J69" s="209"/>
      <c r="K69" s="30">
        <f t="shared" si="2"/>
        <v>0</v>
      </c>
      <c r="L69" s="209"/>
      <c r="M69" s="209"/>
      <c r="N69" s="209"/>
      <c r="O69" s="30">
        <f t="shared" si="3"/>
        <v>0</v>
      </c>
      <c r="P69" s="209">
        <v>2</v>
      </c>
      <c r="Q69" s="209">
        <v>3</v>
      </c>
      <c r="R69" s="209">
        <v>4</v>
      </c>
      <c r="S69" s="30">
        <f t="shared" si="4"/>
        <v>39.130434782608695</v>
      </c>
      <c r="T69" s="209">
        <v>10</v>
      </c>
      <c r="U69" s="209">
        <v>4</v>
      </c>
      <c r="V69" s="209"/>
      <c r="W69" s="30">
        <f t="shared" si="5"/>
        <v>60.869565217391305</v>
      </c>
      <c r="X69" s="24">
        <f t="shared" si="15"/>
        <v>9.4782608695652169</v>
      </c>
      <c r="Y69" s="74">
        <f t="shared" si="16"/>
        <v>100</v>
      </c>
    </row>
    <row r="70" spans="1:25">
      <c r="A70" s="5"/>
      <c r="B70" s="13"/>
      <c r="C70" s="5"/>
      <c r="D70" s="5"/>
      <c r="E70" s="171"/>
      <c r="F70" s="229">
        <f t="shared" si="17"/>
        <v>0</v>
      </c>
      <c r="G70" s="212"/>
      <c r="H70" s="209"/>
      <c r="I70" s="209"/>
      <c r="J70" s="209"/>
      <c r="K70" s="30" t="e">
        <f t="shared" si="2"/>
        <v>#DIV/0!</v>
      </c>
      <c r="L70" s="209"/>
      <c r="M70" s="209"/>
      <c r="N70" s="209"/>
      <c r="O70" s="30" t="e">
        <f t="shared" si="3"/>
        <v>#DIV/0!</v>
      </c>
      <c r="P70" s="209"/>
      <c r="Q70" s="209"/>
      <c r="R70" s="209"/>
      <c r="S70" s="30" t="e">
        <f t="shared" si="4"/>
        <v>#DIV/0!</v>
      </c>
      <c r="T70" s="209"/>
      <c r="U70" s="209"/>
      <c r="V70" s="209"/>
      <c r="W70" s="30" t="e">
        <f t="shared" si="5"/>
        <v>#DIV/0!</v>
      </c>
      <c r="X70" s="19">
        <f>X69-X68</f>
        <v>0.21739130434782616</v>
      </c>
      <c r="Y70" s="19">
        <f>Y69-Y68</f>
        <v>8.6956521739130466</v>
      </c>
    </row>
    <row r="71" spans="1:25">
      <c r="A71" s="27">
        <v>3</v>
      </c>
      <c r="B71" s="222" t="s">
        <v>72</v>
      </c>
      <c r="C71" s="7" t="s">
        <v>88</v>
      </c>
      <c r="D71" s="223">
        <v>5</v>
      </c>
      <c r="E71" s="191">
        <v>21</v>
      </c>
      <c r="F71" s="229">
        <f t="shared" si="17"/>
        <v>21</v>
      </c>
      <c r="G71" s="231" t="s">
        <v>52</v>
      </c>
      <c r="H71" s="232"/>
      <c r="I71" s="232"/>
      <c r="J71" s="232"/>
      <c r="K71" s="30">
        <f t="shared" si="2"/>
        <v>0</v>
      </c>
      <c r="L71" s="232"/>
      <c r="M71" s="232">
        <v>1</v>
      </c>
      <c r="N71" s="232">
        <v>1</v>
      </c>
      <c r="O71" s="30">
        <f t="shared" si="3"/>
        <v>9.5238095238095237</v>
      </c>
      <c r="P71" s="232">
        <v>1</v>
      </c>
      <c r="Q71" s="232">
        <v>8</v>
      </c>
      <c r="R71" s="232">
        <v>3</v>
      </c>
      <c r="S71" s="30">
        <f t="shared" si="4"/>
        <v>57.142857142857146</v>
      </c>
      <c r="T71" s="232">
        <v>2</v>
      </c>
      <c r="U71" s="232">
        <v>5</v>
      </c>
      <c r="V71" s="232"/>
      <c r="W71" s="30">
        <f t="shared" si="5"/>
        <v>33.333333333333336</v>
      </c>
      <c r="X71" s="24">
        <f t="shared" si="15"/>
        <v>8.7619047619047628</v>
      </c>
      <c r="Y71" s="24">
        <f t="shared" si="16"/>
        <v>90.476190476190482</v>
      </c>
    </row>
    <row r="72" spans="1:25">
      <c r="A72" s="27"/>
      <c r="B72" s="13" t="s">
        <v>72</v>
      </c>
      <c r="C72" s="5" t="s">
        <v>19</v>
      </c>
      <c r="D72" s="5">
        <v>6</v>
      </c>
      <c r="E72" s="171">
        <v>21</v>
      </c>
      <c r="F72" s="229">
        <f t="shared" si="17"/>
        <v>21</v>
      </c>
      <c r="G72" s="212" t="s">
        <v>52</v>
      </c>
      <c r="H72" s="209"/>
      <c r="I72" s="209"/>
      <c r="J72" s="209">
        <v>1</v>
      </c>
      <c r="K72" s="30">
        <f t="shared" si="2"/>
        <v>4.7619047619047619</v>
      </c>
      <c r="L72" s="209">
        <v>1</v>
      </c>
      <c r="M72" s="209"/>
      <c r="N72" s="209">
        <v>1</v>
      </c>
      <c r="O72" s="30">
        <f t="shared" si="3"/>
        <v>9.5238095238095237</v>
      </c>
      <c r="P72" s="209">
        <v>8</v>
      </c>
      <c r="Q72" s="209">
        <v>1</v>
      </c>
      <c r="R72" s="209">
        <v>3</v>
      </c>
      <c r="S72" s="30">
        <f t="shared" si="4"/>
        <v>57.142857142857146</v>
      </c>
      <c r="T72" s="209">
        <v>3</v>
      </c>
      <c r="U72" s="209">
        <v>3</v>
      </c>
      <c r="V72" s="209"/>
      <c r="W72" s="30">
        <f t="shared" si="5"/>
        <v>28.571428571428573</v>
      </c>
      <c r="X72" s="24">
        <f t="shared" si="15"/>
        <v>7.9523809523809526</v>
      </c>
      <c r="Y72" s="24">
        <f t="shared" si="16"/>
        <v>85.714285714285722</v>
      </c>
    </row>
    <row r="73" spans="1:25">
      <c r="A73" s="27"/>
      <c r="B73" s="13" t="s">
        <v>72</v>
      </c>
      <c r="C73" s="5" t="s">
        <v>100</v>
      </c>
      <c r="D73" s="5">
        <v>7</v>
      </c>
      <c r="E73" s="171">
        <v>20</v>
      </c>
      <c r="F73" s="229">
        <f t="shared" si="17"/>
        <v>20</v>
      </c>
      <c r="G73" s="212" t="s">
        <v>52</v>
      </c>
      <c r="H73" s="209"/>
      <c r="I73" s="209"/>
      <c r="J73" s="209"/>
      <c r="K73" s="30">
        <f t="shared" si="2"/>
        <v>0</v>
      </c>
      <c r="L73" s="209"/>
      <c r="M73" s="209"/>
      <c r="N73" s="209">
        <v>2</v>
      </c>
      <c r="O73" s="30">
        <f t="shared" si="3"/>
        <v>10</v>
      </c>
      <c r="P73" s="209"/>
      <c r="Q73" s="209">
        <v>2</v>
      </c>
      <c r="R73" s="209">
        <v>3</v>
      </c>
      <c r="S73" s="30">
        <f t="shared" si="4"/>
        <v>25</v>
      </c>
      <c r="T73" s="209">
        <v>4</v>
      </c>
      <c r="U73" s="209">
        <v>9</v>
      </c>
      <c r="V73" s="209"/>
      <c r="W73" s="30">
        <f t="shared" si="5"/>
        <v>65</v>
      </c>
      <c r="X73" s="24">
        <f t="shared" si="15"/>
        <v>9.6999999999999993</v>
      </c>
      <c r="Y73" s="24">
        <f t="shared" si="16"/>
        <v>90</v>
      </c>
    </row>
    <row r="74" spans="1:25">
      <c r="A74" s="5"/>
      <c r="B74" s="13"/>
      <c r="C74" s="5"/>
      <c r="D74" s="5"/>
      <c r="E74" s="5"/>
      <c r="F74" s="229">
        <f t="shared" si="17"/>
        <v>0</v>
      </c>
      <c r="G74" s="33"/>
      <c r="H74" s="2"/>
      <c r="I74" s="2"/>
      <c r="J74" s="2"/>
      <c r="K74" s="30" t="e">
        <f t="shared" si="2"/>
        <v>#DIV/0!</v>
      </c>
      <c r="L74" s="2"/>
      <c r="M74" s="2"/>
      <c r="N74" s="2"/>
      <c r="O74" s="30" t="e">
        <f t="shared" si="3"/>
        <v>#DIV/0!</v>
      </c>
      <c r="P74" s="2"/>
      <c r="Q74" s="2"/>
      <c r="R74" s="2"/>
      <c r="S74" s="30" t="e">
        <f t="shared" si="4"/>
        <v>#DIV/0!</v>
      </c>
      <c r="T74" s="2"/>
      <c r="U74" s="2"/>
      <c r="V74" s="2"/>
      <c r="W74" s="30" t="e">
        <f t="shared" si="5"/>
        <v>#DIV/0!</v>
      </c>
      <c r="X74" s="19">
        <f>X73-X72</f>
        <v>1.7476190476190467</v>
      </c>
      <c r="Y74" s="19">
        <f>Y73-Y72</f>
        <v>4.2857142857142776</v>
      </c>
    </row>
    <row r="75" spans="1:25">
      <c r="A75" s="27">
        <v>4</v>
      </c>
      <c r="B75" s="224" t="s">
        <v>72</v>
      </c>
      <c r="C75" s="7" t="s">
        <v>88</v>
      </c>
      <c r="D75" s="28">
        <v>6</v>
      </c>
      <c r="E75" s="28">
        <v>21</v>
      </c>
      <c r="F75" s="229">
        <f t="shared" si="17"/>
        <v>21</v>
      </c>
      <c r="G75" s="33" t="s">
        <v>52</v>
      </c>
      <c r="H75" s="2"/>
      <c r="I75" s="2"/>
      <c r="J75" s="2"/>
      <c r="K75" s="30">
        <f t="shared" si="2"/>
        <v>0</v>
      </c>
      <c r="L75" s="2"/>
      <c r="M75" s="2"/>
      <c r="N75" s="2">
        <v>1</v>
      </c>
      <c r="O75" s="30">
        <f t="shared" si="3"/>
        <v>4.7619047619047619</v>
      </c>
      <c r="P75" s="2">
        <v>4</v>
      </c>
      <c r="Q75" s="2">
        <v>7</v>
      </c>
      <c r="R75" s="2">
        <v>3</v>
      </c>
      <c r="S75" s="30">
        <f t="shared" si="4"/>
        <v>66.666666666666671</v>
      </c>
      <c r="T75" s="2">
        <v>1</v>
      </c>
      <c r="U75" s="2">
        <v>5</v>
      </c>
      <c r="V75" s="2"/>
      <c r="W75" s="30">
        <f t="shared" si="5"/>
        <v>28.571428571428573</v>
      </c>
      <c r="X75" s="24">
        <f t="shared" si="15"/>
        <v>8.6666666666666661</v>
      </c>
      <c r="Y75" s="24">
        <f t="shared" si="16"/>
        <v>95.238095238095241</v>
      </c>
    </row>
    <row r="76" spans="1:25">
      <c r="A76" s="27"/>
      <c r="B76" s="13" t="s">
        <v>72</v>
      </c>
      <c r="C76" s="5" t="s">
        <v>19</v>
      </c>
      <c r="D76" s="5">
        <v>7</v>
      </c>
      <c r="E76" s="5">
        <v>21</v>
      </c>
      <c r="F76" s="229">
        <f t="shared" si="17"/>
        <v>21</v>
      </c>
      <c r="G76" s="33" t="s">
        <v>52</v>
      </c>
      <c r="H76" s="2"/>
      <c r="I76" s="2"/>
      <c r="J76" s="2"/>
      <c r="K76" s="30">
        <f t="shared" si="2"/>
        <v>0</v>
      </c>
      <c r="L76" s="2">
        <v>1</v>
      </c>
      <c r="M76" s="2">
        <v>2</v>
      </c>
      <c r="N76" s="2">
        <v>3</v>
      </c>
      <c r="O76" s="30">
        <f t="shared" si="3"/>
        <v>28.571428571428573</v>
      </c>
      <c r="P76" s="2">
        <v>4</v>
      </c>
      <c r="Q76" s="2">
        <v>4</v>
      </c>
      <c r="R76" s="2">
        <v>2</v>
      </c>
      <c r="S76" s="30">
        <f t="shared" si="4"/>
        <v>47.61904761904762</v>
      </c>
      <c r="T76" s="2">
        <v>1</v>
      </c>
      <c r="U76" s="2">
        <v>3</v>
      </c>
      <c r="V76" s="2">
        <v>1</v>
      </c>
      <c r="W76" s="30">
        <f t="shared" si="5"/>
        <v>23.80952380952381</v>
      </c>
      <c r="X76" s="24">
        <f t="shared" si="15"/>
        <v>7.8571428571428568</v>
      </c>
      <c r="Y76" s="24">
        <f t="shared" si="16"/>
        <v>71.428571428571431</v>
      </c>
    </row>
    <row r="77" spans="1:25">
      <c r="A77" s="27"/>
      <c r="B77" s="13"/>
      <c r="C77" s="5"/>
      <c r="D77" s="5"/>
      <c r="E77" s="5"/>
      <c r="F77" s="229">
        <f t="shared" si="17"/>
        <v>0</v>
      </c>
      <c r="G77" s="33"/>
      <c r="H77" s="2"/>
      <c r="I77" s="2"/>
      <c r="J77" s="2"/>
      <c r="K77" s="30" t="e">
        <f t="shared" si="2"/>
        <v>#DIV/0!</v>
      </c>
      <c r="L77" s="2"/>
      <c r="M77" s="2"/>
      <c r="N77" s="2"/>
      <c r="O77" s="30" t="e">
        <f t="shared" si="3"/>
        <v>#DIV/0!</v>
      </c>
      <c r="P77" s="2"/>
      <c r="Q77" s="2"/>
      <c r="R77" s="2"/>
      <c r="S77" s="30" t="e">
        <f t="shared" si="4"/>
        <v>#DIV/0!</v>
      </c>
      <c r="T77" s="2"/>
      <c r="U77" s="2"/>
      <c r="V77" s="2"/>
      <c r="W77" s="30" t="e">
        <f t="shared" si="5"/>
        <v>#DIV/0!</v>
      </c>
      <c r="X77" s="19">
        <f>X76-X75</f>
        <v>-0.80952380952380931</v>
      </c>
      <c r="Y77" s="19">
        <f>Y76-Y75</f>
        <v>-23.80952380952381</v>
      </c>
    </row>
    <row r="78" spans="1:25">
      <c r="A78" s="27">
        <v>5</v>
      </c>
      <c r="B78" s="222" t="s">
        <v>72</v>
      </c>
      <c r="C78" s="7" t="s">
        <v>88</v>
      </c>
      <c r="D78" s="5">
        <v>7</v>
      </c>
      <c r="E78" s="5">
        <v>25</v>
      </c>
      <c r="F78" s="229">
        <f t="shared" si="17"/>
        <v>25</v>
      </c>
      <c r="G78" s="33" t="s">
        <v>52</v>
      </c>
      <c r="H78" s="2"/>
      <c r="I78" s="2"/>
      <c r="J78" s="2">
        <v>1</v>
      </c>
      <c r="K78" s="30">
        <f t="shared" si="2"/>
        <v>4</v>
      </c>
      <c r="L78" s="2">
        <v>2</v>
      </c>
      <c r="M78" s="2">
        <v>1</v>
      </c>
      <c r="N78" s="2">
        <v>1</v>
      </c>
      <c r="O78" s="30">
        <f t="shared" si="3"/>
        <v>16</v>
      </c>
      <c r="P78" s="2">
        <v>2</v>
      </c>
      <c r="Q78" s="2">
        <v>3</v>
      </c>
      <c r="R78" s="2">
        <v>6</v>
      </c>
      <c r="S78" s="30">
        <f t="shared" si="4"/>
        <v>44</v>
      </c>
      <c r="T78" s="2">
        <v>3</v>
      </c>
      <c r="U78" s="2">
        <v>6</v>
      </c>
      <c r="V78" s="2"/>
      <c r="W78" s="30">
        <f t="shared" si="5"/>
        <v>36</v>
      </c>
      <c r="X78" s="24">
        <f t="shared" si="15"/>
        <v>8.4</v>
      </c>
      <c r="Y78" s="24">
        <f t="shared" si="16"/>
        <v>80</v>
      </c>
    </row>
    <row r="79" spans="1:25">
      <c r="A79" s="5">
        <v>6</v>
      </c>
      <c r="B79" s="222" t="s">
        <v>72</v>
      </c>
      <c r="C79" s="7" t="s">
        <v>88</v>
      </c>
      <c r="D79" s="5">
        <v>8</v>
      </c>
      <c r="E79" s="5">
        <v>17</v>
      </c>
      <c r="F79" s="229">
        <f t="shared" si="17"/>
        <v>17</v>
      </c>
      <c r="G79" s="33" t="s">
        <v>52</v>
      </c>
      <c r="H79" s="2"/>
      <c r="I79" s="2"/>
      <c r="J79" s="2"/>
      <c r="K79" s="30">
        <f t="shared" si="2"/>
        <v>0</v>
      </c>
      <c r="L79" s="2"/>
      <c r="M79" s="2">
        <v>1</v>
      </c>
      <c r="N79" s="2"/>
      <c r="O79" s="30">
        <f t="shared" si="3"/>
        <v>5.882352941176471</v>
      </c>
      <c r="P79" s="2">
        <v>2</v>
      </c>
      <c r="Q79" s="2">
        <v>4</v>
      </c>
      <c r="R79" s="2">
        <v>3</v>
      </c>
      <c r="S79" s="30">
        <f t="shared" si="4"/>
        <v>52.941176470588232</v>
      </c>
      <c r="T79" s="2">
        <v>3</v>
      </c>
      <c r="U79" s="2">
        <v>4</v>
      </c>
      <c r="V79" s="2"/>
      <c r="W79" s="30">
        <f t="shared" si="5"/>
        <v>41.176470588235297</v>
      </c>
      <c r="X79" s="24">
        <f>((H79*1)+(I79*2)+(J79*3)+(L79*4)+(M79*5)+(N79*6)+(P79*7)+(Q79*8)+(R79*9)+(T79*10)+(U79*11)+(V79*12))/F79</f>
        <v>8.9411764705882355</v>
      </c>
      <c r="Y79" s="24">
        <f>S79+W79</f>
        <v>94.117647058823536</v>
      </c>
    </row>
    <row r="80" spans="1:25">
      <c r="A80" s="5"/>
      <c r="B80" s="13"/>
      <c r="C80" s="5"/>
      <c r="D80" s="5"/>
      <c r="E80" s="5"/>
      <c r="F80" s="229">
        <f t="shared" si="17"/>
        <v>0</v>
      </c>
      <c r="G80" s="33"/>
      <c r="H80" s="2"/>
      <c r="I80" s="2"/>
      <c r="J80" s="2"/>
      <c r="K80" s="30" t="e">
        <f t="shared" si="2"/>
        <v>#DIV/0!</v>
      </c>
      <c r="L80" s="2"/>
      <c r="M80" s="2"/>
      <c r="N80" s="2"/>
      <c r="O80" s="30" t="e">
        <f t="shared" si="3"/>
        <v>#DIV/0!</v>
      </c>
      <c r="P80" s="2"/>
      <c r="Q80" s="2"/>
      <c r="R80" s="2"/>
      <c r="S80" s="30" t="e">
        <f t="shared" si="4"/>
        <v>#DIV/0!</v>
      </c>
      <c r="T80" s="2"/>
      <c r="U80" s="2"/>
      <c r="V80" s="2"/>
      <c r="W80" s="30" t="e">
        <f t="shared" si="5"/>
        <v>#DIV/0!</v>
      </c>
      <c r="X80" s="19">
        <f>X79-X78</f>
        <v>0.54117647058823515</v>
      </c>
      <c r="Y80" s="19">
        <f>Y79-Y78</f>
        <v>14.117647058823536</v>
      </c>
    </row>
    <row r="81" spans="1:25">
      <c r="A81" s="5"/>
      <c r="B81" s="13"/>
      <c r="C81" s="7" t="s">
        <v>88</v>
      </c>
      <c r="D81" s="5"/>
      <c r="E81" s="5"/>
      <c r="F81" s="229">
        <f t="shared" si="17"/>
        <v>0</v>
      </c>
      <c r="G81" s="33" t="s">
        <v>52</v>
      </c>
      <c r="H81" s="2"/>
      <c r="I81" s="2"/>
      <c r="J81" s="2"/>
      <c r="K81" s="30" t="e">
        <f t="shared" ref="K81:K102" si="18">SUM(H81:J81)*100/F81</f>
        <v>#DIV/0!</v>
      </c>
      <c r="L81" s="2"/>
      <c r="M81" s="2"/>
      <c r="N81" s="2"/>
      <c r="O81" s="30" t="e">
        <f t="shared" ref="O81:O102" si="19">SUM(L81:N81)*100/F81</f>
        <v>#DIV/0!</v>
      </c>
      <c r="P81" s="2"/>
      <c r="Q81" s="2"/>
      <c r="R81" s="2"/>
      <c r="S81" s="30" t="e">
        <f t="shared" ref="S81:S102" si="20">SUM(P81:R81)*100/F81</f>
        <v>#DIV/0!</v>
      </c>
      <c r="T81" s="2"/>
      <c r="U81" s="2"/>
      <c r="V81" s="2"/>
      <c r="W81" s="30" t="e">
        <f t="shared" ref="W81:W102" si="21">SUM(T81:V81)*100/F81</f>
        <v>#DIV/0!</v>
      </c>
      <c r="X81" s="24">
        <f>AVERAGE(X79,X78,X75,X71)</f>
        <v>8.6924369747899171</v>
      </c>
      <c r="Y81" s="24">
        <f>AVERAGE(Y79,Y78,Y75,Y71)</f>
        <v>89.957983193277315</v>
      </c>
    </row>
    <row r="82" spans="1:25">
      <c r="A82" s="5"/>
      <c r="B82" s="13"/>
      <c r="C82" s="5" t="s">
        <v>19</v>
      </c>
      <c r="D82" s="5"/>
      <c r="E82" s="5"/>
      <c r="F82" s="229">
        <f t="shared" si="17"/>
        <v>0</v>
      </c>
      <c r="G82" s="33" t="s">
        <v>52</v>
      </c>
      <c r="H82" s="2"/>
      <c r="I82" s="2"/>
      <c r="J82" s="2"/>
      <c r="K82" s="30" t="e">
        <f t="shared" si="18"/>
        <v>#DIV/0!</v>
      </c>
      <c r="L82" s="2"/>
      <c r="M82" s="2"/>
      <c r="N82" s="2"/>
      <c r="O82" s="30" t="e">
        <f t="shared" si="19"/>
        <v>#DIV/0!</v>
      </c>
      <c r="P82" s="2"/>
      <c r="Q82" s="2"/>
      <c r="R82" s="2"/>
      <c r="S82" s="30" t="e">
        <f t="shared" si="20"/>
        <v>#DIV/0!</v>
      </c>
      <c r="T82" s="2"/>
      <c r="U82" s="2"/>
      <c r="V82" s="2"/>
      <c r="W82" s="30" t="e">
        <f t="shared" si="21"/>
        <v>#DIV/0!</v>
      </c>
      <c r="X82" s="24">
        <f t="shared" ref="X82:Y85" si="22">AVERAGE(X80,X79,X76,X72)</f>
        <v>6.3229691876750698</v>
      </c>
      <c r="Y82" s="24">
        <f t="shared" si="22"/>
        <v>66.34453781512606</v>
      </c>
    </row>
    <row r="83" spans="1:25">
      <c r="A83" s="5"/>
      <c r="B83" s="13"/>
      <c r="C83" s="5" t="s">
        <v>100</v>
      </c>
      <c r="D83" s="5"/>
      <c r="E83" s="5"/>
      <c r="F83" s="229">
        <f t="shared" si="17"/>
        <v>0</v>
      </c>
      <c r="G83" s="33" t="s">
        <v>52</v>
      </c>
      <c r="H83" s="2"/>
      <c r="I83" s="2"/>
      <c r="J83" s="2"/>
      <c r="K83" s="30" t="e">
        <f t="shared" si="18"/>
        <v>#DIV/0!</v>
      </c>
      <c r="L83" s="2"/>
      <c r="M83" s="2"/>
      <c r="N83" s="2"/>
      <c r="O83" s="30" t="e">
        <f t="shared" si="19"/>
        <v>#DIV/0!</v>
      </c>
      <c r="P83" s="2"/>
      <c r="Q83" s="2"/>
      <c r="R83" s="2"/>
      <c r="S83" s="30" t="e">
        <f t="shared" si="20"/>
        <v>#DIV/0!</v>
      </c>
      <c r="T83" s="2"/>
      <c r="U83" s="2"/>
      <c r="V83" s="2"/>
      <c r="W83" s="30" t="e">
        <f t="shared" si="21"/>
        <v>#DIV/0!</v>
      </c>
      <c r="X83" s="24">
        <f t="shared" si="22"/>
        <v>4.5310224089635858</v>
      </c>
      <c r="Y83" s="24">
        <f t="shared" si="22"/>
        <v>42.56652661064426</v>
      </c>
    </row>
    <row r="84" spans="1:25">
      <c r="A84" s="5"/>
      <c r="B84" s="13"/>
      <c r="C84" s="73" t="s">
        <v>137</v>
      </c>
      <c r="D84" s="5"/>
      <c r="E84" s="5"/>
      <c r="F84" s="229">
        <f t="shared" si="17"/>
        <v>0</v>
      </c>
      <c r="G84" s="33" t="s">
        <v>52</v>
      </c>
      <c r="H84" s="2"/>
      <c r="I84" s="2"/>
      <c r="J84" s="2"/>
      <c r="K84" s="30" t="e">
        <f t="shared" si="18"/>
        <v>#DIV/0!</v>
      </c>
      <c r="L84" s="2"/>
      <c r="M84" s="2"/>
      <c r="N84" s="2"/>
      <c r="O84" s="30" t="e">
        <f t="shared" si="19"/>
        <v>#DIV/0!</v>
      </c>
      <c r="P84" s="2"/>
      <c r="Q84" s="2"/>
      <c r="R84" s="2"/>
      <c r="S84" s="30" t="e">
        <f t="shared" si="20"/>
        <v>#DIV/0!</v>
      </c>
      <c r="T84" s="2"/>
      <c r="U84" s="2"/>
      <c r="V84" s="2"/>
      <c r="W84" s="30" t="e">
        <f t="shared" si="21"/>
        <v>#DIV/0!</v>
      </c>
      <c r="X84" s="24">
        <f t="shared" si="22"/>
        <v>6.2907563025210091</v>
      </c>
      <c r="Y84" s="24">
        <f t="shared" si="22"/>
        <v>60.147058823529413</v>
      </c>
    </row>
    <row r="85" spans="1:25">
      <c r="A85" s="5"/>
      <c r="B85" s="13"/>
      <c r="C85" s="73" t="s">
        <v>164</v>
      </c>
      <c r="D85" s="5"/>
      <c r="E85" s="5"/>
      <c r="F85" s="229"/>
      <c r="G85" s="33" t="s">
        <v>52</v>
      </c>
      <c r="H85" s="2"/>
      <c r="I85" s="2"/>
      <c r="J85" s="2"/>
      <c r="K85" s="30"/>
      <c r="L85" s="2"/>
      <c r="M85" s="2"/>
      <c r="N85" s="2"/>
      <c r="O85" s="30"/>
      <c r="P85" s="2"/>
      <c r="Q85" s="2"/>
      <c r="R85" s="2"/>
      <c r="S85" s="30"/>
      <c r="T85" s="2"/>
      <c r="U85" s="2"/>
      <c r="V85" s="2"/>
      <c r="W85" s="30"/>
      <c r="X85" s="24">
        <f t="shared" si="22"/>
        <v>7.1154586834733884</v>
      </c>
      <c r="Y85" s="24">
        <f t="shared" si="22"/>
        <v>74.566701680672281</v>
      </c>
    </row>
    <row r="86" spans="1:25">
      <c r="A86" s="5"/>
      <c r="B86" s="13"/>
      <c r="C86" s="5"/>
      <c r="D86" s="5"/>
      <c r="E86" s="5"/>
      <c r="F86" s="229">
        <f t="shared" si="17"/>
        <v>0</v>
      </c>
      <c r="G86" s="33"/>
      <c r="H86" s="2"/>
      <c r="I86" s="2"/>
      <c r="J86" s="2"/>
      <c r="K86" s="30" t="e">
        <f t="shared" si="18"/>
        <v>#DIV/0!</v>
      </c>
      <c r="L86" s="2"/>
      <c r="M86" s="2"/>
      <c r="N86" s="2"/>
      <c r="O86" s="30" t="e">
        <f t="shared" si="19"/>
        <v>#DIV/0!</v>
      </c>
      <c r="P86" s="2"/>
      <c r="Q86" s="2"/>
      <c r="R86" s="2"/>
      <c r="S86" s="30" t="e">
        <f t="shared" si="20"/>
        <v>#DIV/0!</v>
      </c>
      <c r="T86" s="2"/>
      <c r="U86" s="2"/>
      <c r="V86" s="2"/>
      <c r="W86" s="30" t="e">
        <f t="shared" si="21"/>
        <v>#DIV/0!</v>
      </c>
      <c r="X86" s="19">
        <f>X85-X84</f>
        <v>0.82470238095237924</v>
      </c>
      <c r="Y86" s="19">
        <f>Y85-Y84</f>
        <v>14.419642857142868</v>
      </c>
    </row>
    <row r="87" spans="1:25">
      <c r="A87" s="5"/>
      <c r="B87" s="13" t="s">
        <v>71</v>
      </c>
      <c r="C87" s="5" t="s">
        <v>164</v>
      </c>
      <c r="D87" s="5">
        <v>8</v>
      </c>
      <c r="E87" s="5">
        <v>23</v>
      </c>
      <c r="F87" s="229">
        <f t="shared" si="17"/>
        <v>23</v>
      </c>
      <c r="G87" s="33" t="s">
        <v>53</v>
      </c>
      <c r="H87" s="2"/>
      <c r="I87" s="2"/>
      <c r="J87" s="2"/>
      <c r="K87" s="30">
        <f t="shared" si="18"/>
        <v>0</v>
      </c>
      <c r="L87" s="2"/>
      <c r="M87" s="2"/>
      <c r="N87" s="2">
        <v>7</v>
      </c>
      <c r="O87" s="30">
        <f t="shared" si="19"/>
        <v>30.434782608695652</v>
      </c>
      <c r="P87" s="2">
        <v>4</v>
      </c>
      <c r="Q87" s="2">
        <v>3</v>
      </c>
      <c r="R87" s="2">
        <v>2</v>
      </c>
      <c r="S87" s="30">
        <f t="shared" si="20"/>
        <v>39.130434782608695</v>
      </c>
      <c r="T87" s="2">
        <v>7</v>
      </c>
      <c r="U87" s="2"/>
      <c r="V87" s="2"/>
      <c r="W87" s="30">
        <f t="shared" si="21"/>
        <v>30.434782608695652</v>
      </c>
      <c r="X87" s="24">
        <f t="shared" ref="X87" si="23">AVERAGE(X85,X84,X81,X77)</f>
        <v>5.3222820378151265</v>
      </c>
      <c r="Y87" s="24">
        <f t="shared" ref="X87:Y87" si="24">AVERAGE(Y85,Y84,Y81,Y77)</f>
        <v>50.215554971988809</v>
      </c>
    </row>
    <row r="88" spans="1:25">
      <c r="A88" s="5"/>
      <c r="B88" s="13"/>
      <c r="C88" s="5"/>
      <c r="D88" s="5"/>
      <c r="E88" s="5"/>
      <c r="F88" s="229"/>
      <c r="G88" s="33"/>
      <c r="H88" s="2"/>
      <c r="I88" s="2"/>
      <c r="J88" s="2"/>
      <c r="K88" s="30" t="e">
        <f t="shared" si="18"/>
        <v>#DIV/0!</v>
      </c>
      <c r="L88" s="2"/>
      <c r="M88" s="2"/>
      <c r="N88" s="2"/>
      <c r="O88" s="30" t="e">
        <f t="shared" si="19"/>
        <v>#DIV/0!</v>
      </c>
      <c r="P88" s="2"/>
      <c r="Q88" s="2"/>
      <c r="R88" s="2"/>
      <c r="S88" s="30" t="e">
        <f t="shared" si="20"/>
        <v>#DIV/0!</v>
      </c>
      <c r="T88" s="2"/>
      <c r="U88" s="2"/>
      <c r="V88" s="2"/>
      <c r="W88" s="30" t="e">
        <f t="shared" si="21"/>
        <v>#DIV/0!</v>
      </c>
      <c r="X88" s="24"/>
      <c r="Y88" s="24"/>
    </row>
    <row r="89" spans="1:25">
      <c r="A89" s="5"/>
      <c r="B89" s="13" t="s">
        <v>71</v>
      </c>
      <c r="C89" s="73" t="s">
        <v>137</v>
      </c>
      <c r="D89" s="5">
        <v>8</v>
      </c>
      <c r="E89" s="5">
        <v>20</v>
      </c>
      <c r="F89" s="229">
        <f t="shared" si="17"/>
        <v>20</v>
      </c>
      <c r="G89" s="33" t="s">
        <v>161</v>
      </c>
      <c r="H89" s="2"/>
      <c r="I89" s="2"/>
      <c r="J89" s="2">
        <v>1</v>
      </c>
      <c r="K89" s="30">
        <f t="shared" si="18"/>
        <v>5</v>
      </c>
      <c r="L89" s="2"/>
      <c r="M89" s="2">
        <v>1</v>
      </c>
      <c r="N89" s="2"/>
      <c r="O89" s="30">
        <f t="shared" si="19"/>
        <v>5</v>
      </c>
      <c r="P89" s="2">
        <v>7</v>
      </c>
      <c r="Q89" s="2">
        <v>5</v>
      </c>
      <c r="R89" s="2"/>
      <c r="S89" s="30">
        <f t="shared" si="20"/>
        <v>60</v>
      </c>
      <c r="T89" s="2">
        <v>6</v>
      </c>
      <c r="U89" s="2"/>
      <c r="V89" s="2"/>
      <c r="W89" s="30">
        <f t="shared" si="21"/>
        <v>30</v>
      </c>
      <c r="X89" s="24">
        <f t="shared" ref="X89:Y89" si="25">AVERAGE(X87,X86,X83,X79)</f>
        <v>4.904795824579832</v>
      </c>
      <c r="Y89" s="24">
        <f t="shared" si="25"/>
        <v>50.32984287464987</v>
      </c>
    </row>
    <row r="90" spans="1:25">
      <c r="A90" s="5"/>
      <c r="B90" s="13" t="s">
        <v>71</v>
      </c>
      <c r="C90" s="5" t="s">
        <v>164</v>
      </c>
      <c r="D90" s="5">
        <v>9</v>
      </c>
      <c r="E90" s="5">
        <v>21</v>
      </c>
      <c r="F90" s="229">
        <f t="shared" si="17"/>
        <v>21</v>
      </c>
      <c r="G90" s="33" t="s">
        <v>53</v>
      </c>
      <c r="H90" s="2">
        <v>1</v>
      </c>
      <c r="I90" s="2"/>
      <c r="J90" s="2"/>
      <c r="K90" s="30">
        <f t="shared" si="18"/>
        <v>4.7619047619047619</v>
      </c>
      <c r="L90" s="2"/>
      <c r="M90" s="2"/>
      <c r="N90" s="2">
        <v>5</v>
      </c>
      <c r="O90" s="30">
        <f t="shared" si="19"/>
        <v>23.80952380952381</v>
      </c>
      <c r="P90" s="2">
        <v>4</v>
      </c>
      <c r="Q90" s="2">
        <v>5</v>
      </c>
      <c r="R90" s="2">
        <v>1</v>
      </c>
      <c r="S90" s="30">
        <f t="shared" si="20"/>
        <v>47.61904761904762</v>
      </c>
      <c r="T90" s="2">
        <v>5</v>
      </c>
      <c r="U90" s="2"/>
      <c r="V90" s="2"/>
      <c r="W90" s="30">
        <f t="shared" si="21"/>
        <v>23.80952380952381</v>
      </c>
      <c r="X90" s="24">
        <f t="shared" ref="X90:Y90" si="26">AVERAGE(X88,X87,X84,X80)</f>
        <v>4.05140493697479</v>
      </c>
      <c r="Y90" s="24">
        <f t="shared" si="26"/>
        <v>41.493420284780591</v>
      </c>
    </row>
    <row r="91" spans="1:25">
      <c r="A91" s="5"/>
      <c r="B91" s="13"/>
      <c r="C91" s="5"/>
      <c r="D91" s="5"/>
      <c r="E91" s="5"/>
      <c r="F91" s="229"/>
      <c r="G91" s="33"/>
      <c r="H91" s="2"/>
      <c r="I91" s="2"/>
      <c r="J91" s="2"/>
      <c r="K91" s="30" t="e">
        <f t="shared" si="18"/>
        <v>#DIV/0!</v>
      </c>
      <c r="L91" s="2"/>
      <c r="M91" s="2"/>
      <c r="N91" s="2"/>
      <c r="O91" s="30" t="e">
        <f t="shared" si="19"/>
        <v>#DIV/0!</v>
      </c>
      <c r="P91" s="2"/>
      <c r="Q91" s="2"/>
      <c r="R91" s="2"/>
      <c r="S91" s="30" t="e">
        <f t="shared" si="20"/>
        <v>#DIV/0!</v>
      </c>
      <c r="T91" s="2"/>
      <c r="U91" s="2"/>
      <c r="V91" s="2"/>
      <c r="W91" s="30" t="e">
        <f t="shared" si="21"/>
        <v>#DIV/0!</v>
      </c>
      <c r="X91" s="19">
        <f>X90-X89</f>
        <v>-0.853390887605042</v>
      </c>
      <c r="Y91" s="505">
        <f>Y90-Y89</f>
        <v>-8.8364225898692794</v>
      </c>
    </row>
    <row r="92" spans="1:25">
      <c r="A92" s="5">
        <v>1</v>
      </c>
      <c r="B92" s="225" t="s">
        <v>71</v>
      </c>
      <c r="C92" s="5" t="s">
        <v>100</v>
      </c>
      <c r="D92" s="223">
        <v>8</v>
      </c>
      <c r="E92" s="28">
        <v>20</v>
      </c>
      <c r="F92" s="229">
        <f t="shared" si="17"/>
        <v>20</v>
      </c>
      <c r="G92" s="226" t="s">
        <v>53</v>
      </c>
      <c r="H92" s="227"/>
      <c r="I92" s="227"/>
      <c r="J92" s="227"/>
      <c r="K92" s="30">
        <f t="shared" si="18"/>
        <v>0</v>
      </c>
      <c r="L92" s="227"/>
      <c r="M92" s="227">
        <v>2</v>
      </c>
      <c r="N92" s="227">
        <v>2</v>
      </c>
      <c r="O92" s="30">
        <f t="shared" si="19"/>
        <v>20</v>
      </c>
      <c r="P92" s="227">
        <v>3</v>
      </c>
      <c r="Q92" s="227">
        <v>3</v>
      </c>
      <c r="R92" s="227">
        <v>4</v>
      </c>
      <c r="S92" s="30">
        <f t="shared" si="20"/>
        <v>50</v>
      </c>
      <c r="T92" s="227">
        <v>6</v>
      </c>
      <c r="U92" s="227"/>
      <c r="V92" s="227"/>
      <c r="W92" s="30">
        <f t="shared" si="21"/>
        <v>30</v>
      </c>
      <c r="X92" s="24">
        <f t="shared" ref="X92:X95" si="27">((H92*1)+(I92*2)+(J92*3)+(L92*4)+(M92*5)+(N92*6)+(P92*7)+(Q92*8)+(R92*9)+(T92*10)+(U92*11)+(V92*12))/F92</f>
        <v>8.15</v>
      </c>
      <c r="Y92" s="18">
        <f t="shared" ref="Y92:Y95" si="28">S92+W92</f>
        <v>80</v>
      </c>
    </row>
    <row r="93" spans="1:25">
      <c r="A93" s="27"/>
      <c r="B93" s="13" t="s">
        <v>160</v>
      </c>
      <c r="C93" s="73" t="s">
        <v>137</v>
      </c>
      <c r="D93" s="5">
        <v>9</v>
      </c>
      <c r="E93" s="5">
        <v>20</v>
      </c>
      <c r="F93" s="229">
        <f t="shared" si="17"/>
        <v>20</v>
      </c>
      <c r="G93" s="33" t="s">
        <v>53</v>
      </c>
      <c r="H93" s="2"/>
      <c r="I93" s="2"/>
      <c r="J93" s="2"/>
      <c r="K93" s="30">
        <f t="shared" si="18"/>
        <v>0</v>
      </c>
      <c r="L93" s="2"/>
      <c r="M93" s="2">
        <v>2</v>
      </c>
      <c r="N93" s="2">
        <v>3</v>
      </c>
      <c r="O93" s="30">
        <f t="shared" si="19"/>
        <v>25</v>
      </c>
      <c r="P93" s="2">
        <v>3</v>
      </c>
      <c r="Q93" s="2">
        <v>2</v>
      </c>
      <c r="R93" s="2">
        <v>4</v>
      </c>
      <c r="S93" s="30">
        <f t="shared" si="20"/>
        <v>45</v>
      </c>
      <c r="T93" s="2">
        <v>6</v>
      </c>
      <c r="U93" s="2"/>
      <c r="V93" s="2"/>
      <c r="W93" s="30">
        <f t="shared" si="21"/>
        <v>30</v>
      </c>
      <c r="X93" s="74">
        <f t="shared" si="27"/>
        <v>8.0500000000000007</v>
      </c>
      <c r="Y93" s="234">
        <f t="shared" si="28"/>
        <v>75</v>
      </c>
    </row>
    <row r="94" spans="1:25">
      <c r="A94" s="27"/>
      <c r="B94" s="13"/>
      <c r="C94" s="5"/>
      <c r="D94" s="5"/>
      <c r="E94" s="5"/>
      <c r="F94" s="229">
        <f t="shared" si="17"/>
        <v>0</v>
      </c>
      <c r="G94" s="33"/>
      <c r="H94" s="2"/>
      <c r="I94" s="2"/>
      <c r="J94" s="2"/>
      <c r="K94" s="30" t="e">
        <f t="shared" si="18"/>
        <v>#DIV/0!</v>
      </c>
      <c r="L94" s="2"/>
      <c r="M94" s="2"/>
      <c r="N94" s="2"/>
      <c r="O94" s="30" t="e">
        <f t="shared" si="19"/>
        <v>#DIV/0!</v>
      </c>
      <c r="P94" s="2"/>
      <c r="Q94" s="2"/>
      <c r="R94" s="2"/>
      <c r="S94" s="30" t="e">
        <f t="shared" si="20"/>
        <v>#DIV/0!</v>
      </c>
      <c r="T94" s="2"/>
      <c r="U94" s="2"/>
      <c r="V94" s="2"/>
      <c r="W94" s="30" t="e">
        <f t="shared" si="21"/>
        <v>#DIV/0!</v>
      </c>
      <c r="X94" s="19">
        <f>X93-X92</f>
        <v>-9.9999999999999645E-2</v>
      </c>
      <c r="Y94" s="19">
        <f>Y93-Y92</f>
        <v>-5</v>
      </c>
    </row>
    <row r="95" spans="1:25">
      <c r="A95" s="5">
        <v>2</v>
      </c>
      <c r="B95" s="13" t="s">
        <v>72</v>
      </c>
      <c r="C95" s="5" t="s">
        <v>19</v>
      </c>
      <c r="D95" s="5">
        <v>8</v>
      </c>
      <c r="E95" s="5">
        <v>25</v>
      </c>
      <c r="F95" s="229">
        <f t="shared" si="17"/>
        <v>25</v>
      </c>
      <c r="G95" s="33" t="s">
        <v>53</v>
      </c>
      <c r="H95" s="2"/>
      <c r="I95" s="2"/>
      <c r="J95" s="2">
        <v>2</v>
      </c>
      <c r="K95" s="30">
        <f t="shared" si="18"/>
        <v>8</v>
      </c>
      <c r="L95" s="2">
        <v>3</v>
      </c>
      <c r="M95" s="2"/>
      <c r="N95" s="2">
        <v>4</v>
      </c>
      <c r="O95" s="30">
        <f t="shared" si="19"/>
        <v>28</v>
      </c>
      <c r="P95" s="2">
        <v>2</v>
      </c>
      <c r="Q95" s="2">
        <v>2</v>
      </c>
      <c r="R95" s="2">
        <v>7</v>
      </c>
      <c r="S95" s="30">
        <f t="shared" si="20"/>
        <v>44</v>
      </c>
      <c r="T95" s="2">
        <v>2</v>
      </c>
      <c r="U95" s="2">
        <v>3</v>
      </c>
      <c r="V95" s="2"/>
      <c r="W95" s="30">
        <f t="shared" si="21"/>
        <v>20</v>
      </c>
      <c r="X95" s="24">
        <f t="shared" si="27"/>
        <v>7.52</v>
      </c>
      <c r="Y95" s="18">
        <f t="shared" si="28"/>
        <v>64</v>
      </c>
    </row>
    <row r="96" spans="1:25">
      <c r="A96" s="5"/>
      <c r="B96" s="13" t="s">
        <v>72</v>
      </c>
      <c r="C96" s="5" t="s">
        <v>100</v>
      </c>
      <c r="D96" s="5">
        <v>9</v>
      </c>
      <c r="E96" s="5">
        <v>24</v>
      </c>
      <c r="F96" s="229">
        <f t="shared" si="17"/>
        <v>24</v>
      </c>
      <c r="G96" s="33" t="s">
        <v>53</v>
      </c>
      <c r="H96" s="2"/>
      <c r="I96" s="2">
        <v>2</v>
      </c>
      <c r="J96" s="2">
        <v>1</v>
      </c>
      <c r="K96" s="30">
        <f t="shared" si="18"/>
        <v>12.5</v>
      </c>
      <c r="L96" s="2"/>
      <c r="M96" s="2">
        <v>2</v>
      </c>
      <c r="N96" s="2">
        <v>3</v>
      </c>
      <c r="O96" s="30">
        <f t="shared" si="19"/>
        <v>20.833333333333332</v>
      </c>
      <c r="P96" s="2">
        <v>4</v>
      </c>
      <c r="Q96" s="2">
        <v>2</v>
      </c>
      <c r="R96" s="2">
        <v>4</v>
      </c>
      <c r="S96" s="30">
        <f t="shared" si="20"/>
        <v>41.666666666666664</v>
      </c>
      <c r="T96" s="2">
        <v>4</v>
      </c>
      <c r="U96" s="2">
        <v>2</v>
      </c>
      <c r="V96" s="2"/>
      <c r="W96" s="30">
        <f t="shared" si="21"/>
        <v>25</v>
      </c>
      <c r="X96" s="24">
        <f>((H96*1)+(I96*2)+(J96*3)+(L96*4)+(M96*5)+(N96*6)+(P96*7)+(Q96*8)+(R96*9)+(T96*10)+(U96*11)+(V96*12))/F96</f>
        <v>7.375</v>
      </c>
      <c r="Y96" s="233">
        <f>S96+W96</f>
        <v>66.666666666666657</v>
      </c>
    </row>
    <row r="97" spans="1:25">
      <c r="A97" s="27"/>
      <c r="B97" s="13"/>
      <c r="C97" s="5"/>
      <c r="D97" s="5"/>
      <c r="E97" s="5"/>
      <c r="F97" s="229">
        <f t="shared" si="17"/>
        <v>0</v>
      </c>
      <c r="G97" s="33"/>
      <c r="H97" s="2"/>
      <c r="I97" s="2"/>
      <c r="J97" s="2"/>
      <c r="K97" s="30" t="e">
        <f t="shared" si="18"/>
        <v>#DIV/0!</v>
      </c>
      <c r="L97" s="2"/>
      <c r="M97" s="2"/>
      <c r="N97" s="2"/>
      <c r="O97" s="30" t="e">
        <f t="shared" si="19"/>
        <v>#DIV/0!</v>
      </c>
      <c r="P97" s="2"/>
      <c r="Q97" s="2"/>
      <c r="R97" s="2"/>
      <c r="S97" s="30" t="e">
        <f t="shared" si="20"/>
        <v>#DIV/0!</v>
      </c>
      <c r="T97" s="2"/>
      <c r="U97" s="2"/>
      <c r="V97" s="2"/>
      <c r="W97" s="30" t="e">
        <f t="shared" si="21"/>
        <v>#DIV/0!</v>
      </c>
      <c r="X97" s="19">
        <f>X96-X95</f>
        <v>-0.14499999999999957</v>
      </c>
      <c r="Y97" s="19">
        <f>Y96-Y95</f>
        <v>2.6666666666666572</v>
      </c>
    </row>
    <row r="98" spans="1:25">
      <c r="A98" s="27"/>
      <c r="B98" s="13"/>
      <c r="C98" s="5" t="s">
        <v>19</v>
      </c>
      <c r="D98" s="5"/>
      <c r="E98" s="5"/>
      <c r="F98" s="229">
        <f t="shared" si="17"/>
        <v>0</v>
      </c>
      <c r="G98" s="33" t="s">
        <v>53</v>
      </c>
      <c r="H98" s="2"/>
      <c r="I98" s="2"/>
      <c r="J98" s="2"/>
      <c r="K98" s="30" t="e">
        <f t="shared" si="18"/>
        <v>#DIV/0!</v>
      </c>
      <c r="L98" s="2"/>
      <c r="M98" s="2"/>
      <c r="N98" s="2"/>
      <c r="O98" s="30" t="e">
        <f t="shared" si="19"/>
        <v>#DIV/0!</v>
      </c>
      <c r="P98" s="2"/>
      <c r="Q98" s="2"/>
      <c r="R98" s="2"/>
      <c r="S98" s="30" t="e">
        <f t="shared" si="20"/>
        <v>#DIV/0!</v>
      </c>
      <c r="T98" s="2"/>
      <c r="U98" s="2"/>
      <c r="V98" s="2"/>
      <c r="W98" s="30" t="e">
        <f t="shared" si="21"/>
        <v>#DIV/0!</v>
      </c>
      <c r="X98" s="24">
        <f>AVERAGE(X95)</f>
        <v>7.52</v>
      </c>
      <c r="Y98" s="24">
        <f>AVERAGE(Y95)</f>
        <v>64</v>
      </c>
    </row>
    <row r="99" spans="1:25">
      <c r="A99" s="27"/>
      <c r="B99" s="13"/>
      <c r="C99" s="5" t="s">
        <v>100</v>
      </c>
      <c r="D99" s="5"/>
      <c r="E99" s="5"/>
      <c r="F99" s="229">
        <f t="shared" si="17"/>
        <v>0</v>
      </c>
      <c r="G99" s="33" t="s">
        <v>53</v>
      </c>
      <c r="H99" s="2"/>
      <c r="I99" s="2"/>
      <c r="J99" s="2"/>
      <c r="K99" s="30" t="e">
        <f t="shared" si="18"/>
        <v>#DIV/0!</v>
      </c>
      <c r="L99" s="2"/>
      <c r="M99" s="2"/>
      <c r="N99" s="2"/>
      <c r="O99" s="30" t="e">
        <f t="shared" si="19"/>
        <v>#DIV/0!</v>
      </c>
      <c r="P99" s="2"/>
      <c r="Q99" s="2"/>
      <c r="R99" s="2"/>
      <c r="S99" s="30" t="e">
        <f t="shared" si="20"/>
        <v>#DIV/0!</v>
      </c>
      <c r="T99" s="2"/>
      <c r="U99" s="2"/>
      <c r="V99" s="2"/>
      <c r="W99" s="30" t="e">
        <f t="shared" si="21"/>
        <v>#DIV/0!</v>
      </c>
      <c r="X99" s="24">
        <f>AVERAGE(X96,X92)</f>
        <v>7.7625000000000002</v>
      </c>
      <c r="Y99" s="24">
        <f>AVERAGE(Y96,Y92)</f>
        <v>73.333333333333329</v>
      </c>
    </row>
    <row r="100" spans="1:25">
      <c r="A100" s="27"/>
      <c r="B100" s="13"/>
      <c r="C100" s="73" t="s">
        <v>137</v>
      </c>
      <c r="D100" s="5"/>
      <c r="E100" s="5"/>
      <c r="F100" s="229">
        <f t="shared" si="17"/>
        <v>0</v>
      </c>
      <c r="G100" s="33" t="s">
        <v>53</v>
      </c>
      <c r="H100" s="2"/>
      <c r="I100" s="2"/>
      <c r="J100" s="2"/>
      <c r="K100" s="30" t="e">
        <f t="shared" si="18"/>
        <v>#DIV/0!</v>
      </c>
      <c r="L100" s="2"/>
      <c r="M100" s="2"/>
      <c r="N100" s="2"/>
      <c r="O100" s="30" t="e">
        <f t="shared" si="19"/>
        <v>#DIV/0!</v>
      </c>
      <c r="P100" s="2"/>
      <c r="Q100" s="2"/>
      <c r="R100" s="2"/>
      <c r="S100" s="30" t="e">
        <f t="shared" si="20"/>
        <v>#DIV/0!</v>
      </c>
      <c r="T100" s="2"/>
      <c r="U100" s="2"/>
      <c r="V100" s="2"/>
      <c r="W100" s="30" t="e">
        <f t="shared" si="21"/>
        <v>#DIV/0!</v>
      </c>
      <c r="X100" s="74">
        <f>AVERAGE(X89,X93)</f>
        <v>6.4773979122899163</v>
      </c>
      <c r="Y100" s="74">
        <f>AVERAGE(Y89,Y93)</f>
        <v>62.664921437324935</v>
      </c>
    </row>
    <row r="101" spans="1:25">
      <c r="A101" s="27"/>
      <c r="B101" s="13"/>
      <c r="C101" s="73" t="s">
        <v>164</v>
      </c>
      <c r="D101" s="5"/>
      <c r="E101" s="5"/>
      <c r="F101" s="229"/>
      <c r="G101" s="33" t="s">
        <v>53</v>
      </c>
      <c r="H101" s="2"/>
      <c r="I101" s="2"/>
      <c r="J101" s="2"/>
      <c r="K101" s="30"/>
      <c r="L101" s="2"/>
      <c r="M101" s="2"/>
      <c r="N101" s="2"/>
      <c r="O101" s="30"/>
      <c r="P101" s="2"/>
      <c r="Q101" s="2"/>
      <c r="R101" s="2"/>
      <c r="S101" s="30"/>
      <c r="T101" s="2"/>
      <c r="U101" s="2"/>
      <c r="V101" s="2"/>
      <c r="W101" s="30"/>
      <c r="X101" s="74">
        <f>AVERAGE(X89:X100)</f>
        <v>5.0593923155199585</v>
      </c>
      <c r="Y101" s="74">
        <f>AVERAGE(Y87,Y90)</f>
        <v>45.854487628384703</v>
      </c>
    </row>
    <row r="102" spans="1:25">
      <c r="A102" s="27"/>
      <c r="B102" s="13"/>
      <c r="C102" s="5"/>
      <c r="D102" s="5"/>
      <c r="E102" s="5"/>
      <c r="F102" s="229">
        <f t="shared" si="17"/>
        <v>0</v>
      </c>
      <c r="G102" s="33"/>
      <c r="H102" s="2"/>
      <c r="I102" s="2"/>
      <c r="J102" s="2"/>
      <c r="K102" s="30" t="e">
        <f t="shared" si="18"/>
        <v>#DIV/0!</v>
      </c>
      <c r="L102" s="2"/>
      <c r="M102" s="2"/>
      <c r="N102" s="2"/>
      <c r="O102" s="30" t="e">
        <f t="shared" si="19"/>
        <v>#DIV/0!</v>
      </c>
      <c r="P102" s="2"/>
      <c r="Q102" s="2"/>
      <c r="R102" s="2"/>
      <c r="S102" s="30" t="e">
        <f t="shared" si="20"/>
        <v>#DIV/0!</v>
      </c>
      <c r="T102" s="2"/>
      <c r="U102" s="2"/>
      <c r="V102" s="2"/>
      <c r="W102" s="30" t="e">
        <f t="shared" si="21"/>
        <v>#DIV/0!</v>
      </c>
      <c r="X102" s="19">
        <f>X101-X100</f>
        <v>-1.4180055967699579</v>
      </c>
      <c r="Y102" s="19">
        <f>Y101-Y100</f>
        <v>-16.810433808940232</v>
      </c>
    </row>
    <row r="103" spans="1:25" ht="45">
      <c r="A103" s="5"/>
      <c r="B103" s="178" t="s">
        <v>94</v>
      </c>
      <c r="C103" s="27" t="s">
        <v>88</v>
      </c>
      <c r="D103" s="173"/>
      <c r="E103" s="173"/>
      <c r="F103" s="15"/>
      <c r="G103" s="173"/>
      <c r="H103" s="173"/>
      <c r="I103" s="173"/>
      <c r="J103" s="173"/>
      <c r="K103" s="173"/>
      <c r="L103" s="173"/>
      <c r="M103" s="173"/>
      <c r="N103" s="173"/>
      <c r="O103" s="173"/>
      <c r="P103" s="173"/>
      <c r="Q103" s="173"/>
      <c r="R103" s="173"/>
      <c r="S103" s="173"/>
      <c r="T103" s="173"/>
      <c r="U103" s="173"/>
      <c r="V103" s="173"/>
      <c r="W103" s="173"/>
      <c r="X103" s="24">
        <f>AVERAGE(X81,X52,X24)</f>
        <v>8.5898599439775918</v>
      </c>
      <c r="Y103" s="24">
        <f>AVERAGE(Y81,Y52,Y24)</f>
        <v>85.935729847494557</v>
      </c>
    </row>
    <row r="104" spans="1:25" ht="45">
      <c r="A104" s="5"/>
      <c r="B104" s="178" t="s">
        <v>94</v>
      </c>
      <c r="C104" s="27" t="s">
        <v>108</v>
      </c>
      <c r="D104" s="173"/>
      <c r="E104" s="173"/>
      <c r="F104" s="15"/>
      <c r="G104" s="173"/>
      <c r="H104" s="173"/>
      <c r="I104" s="173"/>
      <c r="J104" s="173"/>
      <c r="K104" s="173"/>
      <c r="L104" s="173"/>
      <c r="M104" s="173"/>
      <c r="N104" s="173"/>
      <c r="O104" s="173"/>
      <c r="P104" s="173"/>
      <c r="Q104" s="173"/>
      <c r="R104" s="173"/>
      <c r="S104" s="173"/>
      <c r="T104" s="173"/>
      <c r="U104" s="173"/>
      <c r="V104" s="173"/>
      <c r="W104" s="173"/>
      <c r="X104" s="24">
        <f>AVERAGE(X98,X82,X53,X25)</f>
        <v>7.5532201213818855</v>
      </c>
      <c r="Y104" s="24">
        <f>AVERAGE(Y98,Y82,Y53,Y25)</f>
        <v>72.242413632119508</v>
      </c>
    </row>
    <row r="105" spans="1:25" ht="45">
      <c r="A105" s="5"/>
      <c r="B105" s="178" t="s">
        <v>94</v>
      </c>
      <c r="C105" s="5" t="s">
        <v>100</v>
      </c>
      <c r="D105" s="173"/>
      <c r="E105" s="173"/>
      <c r="F105" s="15"/>
      <c r="G105" s="173"/>
      <c r="H105" s="173"/>
      <c r="I105" s="173"/>
      <c r="J105" s="173"/>
      <c r="K105" s="173"/>
      <c r="L105" s="173"/>
      <c r="M105" s="173"/>
      <c r="N105" s="173"/>
      <c r="O105" s="173"/>
      <c r="P105" s="173"/>
      <c r="Q105" s="173"/>
      <c r="R105" s="173"/>
      <c r="S105" s="173"/>
      <c r="T105" s="173"/>
      <c r="U105" s="173"/>
      <c r="V105" s="173"/>
      <c r="W105" s="173"/>
      <c r="X105" s="24">
        <f>AVERAGE(X99,X83,X54,X26)</f>
        <v>7.2463845306796077</v>
      </c>
      <c r="Y105" s="24">
        <f>AVERAGE(Y99,Y83,Y54,Y26)</f>
        <v>70.624378374538225</v>
      </c>
    </row>
    <row r="106" spans="1:25" ht="45">
      <c r="A106" s="5"/>
      <c r="B106" s="178" t="s">
        <v>94</v>
      </c>
      <c r="C106" s="73" t="s">
        <v>137</v>
      </c>
      <c r="D106" s="173"/>
      <c r="E106" s="173"/>
      <c r="F106" s="173"/>
      <c r="G106" s="173"/>
      <c r="H106" s="173"/>
      <c r="I106" s="173"/>
      <c r="J106" s="173"/>
      <c r="K106" s="173"/>
      <c r="L106" s="173"/>
      <c r="M106" s="173"/>
      <c r="N106" s="173"/>
      <c r="O106" s="173"/>
      <c r="P106" s="173"/>
      <c r="Q106" s="173"/>
      <c r="R106" s="173"/>
      <c r="S106" s="173"/>
      <c r="T106" s="173"/>
      <c r="U106" s="173"/>
      <c r="V106" s="173"/>
      <c r="W106" s="173"/>
      <c r="X106" s="74">
        <f>AVERAGE(X100,X84,X55,X27)</f>
        <v>7.488942498346951</v>
      </c>
      <c r="Y106" s="74">
        <f>AVERAGE(Y100,Y84,Y55,Y27)</f>
        <v>76.304771244792974</v>
      </c>
    </row>
    <row r="107" spans="1:25" ht="45">
      <c r="A107" s="5"/>
      <c r="B107" s="178" t="s">
        <v>94</v>
      </c>
      <c r="C107" s="73" t="s">
        <v>164</v>
      </c>
      <c r="D107" s="173"/>
      <c r="E107" s="173"/>
      <c r="F107" s="173"/>
      <c r="G107" s="173"/>
      <c r="H107" s="173"/>
      <c r="I107" s="173"/>
      <c r="J107" s="173"/>
      <c r="K107" s="173"/>
      <c r="L107" s="173"/>
      <c r="M107" s="173"/>
      <c r="N107" s="173"/>
      <c r="O107" s="173"/>
      <c r="P107" s="173"/>
      <c r="Q107" s="173"/>
      <c r="R107" s="173"/>
      <c r="S107" s="173"/>
      <c r="T107" s="173"/>
      <c r="U107" s="173"/>
      <c r="V107" s="173"/>
      <c r="W107" s="173"/>
      <c r="X107" s="74">
        <f>AVERAGE(X101,X85,X56,X28)</f>
        <v>4.607403714898112</v>
      </c>
      <c r="Y107" s="74">
        <f>AVERAGE(Y101,Y85,Y56,Y28)</f>
        <v>49.229263876860088</v>
      </c>
    </row>
    <row r="108" spans="1:25">
      <c r="A108" s="5"/>
      <c r="B108" s="173"/>
      <c r="C108" s="29"/>
      <c r="D108" s="173"/>
      <c r="E108" s="173"/>
      <c r="F108" s="15"/>
      <c r="G108" s="173"/>
      <c r="H108" s="173"/>
      <c r="I108" s="173"/>
      <c r="J108" s="173"/>
      <c r="K108" s="173"/>
      <c r="L108" s="173"/>
      <c r="M108" s="173"/>
      <c r="N108" s="173"/>
      <c r="O108" s="173"/>
      <c r="P108" s="173"/>
      <c r="Q108" s="173"/>
      <c r="R108" s="173"/>
      <c r="S108" s="173"/>
      <c r="T108" s="173"/>
      <c r="U108" s="173"/>
      <c r="V108" s="173"/>
      <c r="W108" s="173"/>
      <c r="X108" s="19">
        <f>X107-X106</f>
        <v>-2.8815387834488391</v>
      </c>
      <c r="Y108" s="19">
        <f>Y107-Y106</f>
        <v>-27.075507367932886</v>
      </c>
    </row>
  </sheetData>
  <mergeCells count="25">
    <mergeCell ref="X1:Y1"/>
    <mergeCell ref="A2:Y2"/>
    <mergeCell ref="A3:Y3"/>
    <mergeCell ref="A4:Y4"/>
    <mergeCell ref="H9:J9"/>
    <mergeCell ref="L9:N9"/>
    <mergeCell ref="P9:R9"/>
    <mergeCell ref="T9:V9"/>
    <mergeCell ref="A5:Y5"/>
    <mergeCell ref="X8:X10"/>
    <mergeCell ref="Y8:Y10"/>
    <mergeCell ref="A6:Y6"/>
    <mergeCell ref="H8:K8"/>
    <mergeCell ref="L8:O8"/>
    <mergeCell ref="P8:S8"/>
    <mergeCell ref="T8:W8"/>
    <mergeCell ref="F7:F10"/>
    <mergeCell ref="G7:G10"/>
    <mergeCell ref="H7:W7"/>
    <mergeCell ref="X7:Y7"/>
    <mergeCell ref="A7:A10"/>
    <mergeCell ref="B7:B10"/>
    <mergeCell ref="C7:C10"/>
    <mergeCell ref="D7:D10"/>
    <mergeCell ref="E7:E10"/>
  </mergeCells>
  <pageMargins left="0.7" right="0.7" top="0.75" bottom="0.75" header="0.3" footer="0.3"/>
  <pageSetup paperSize="9" scale="47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M8"/>
  <sheetViews>
    <sheetView zoomScale="124" zoomScaleNormal="124" workbookViewId="0">
      <selection activeCell="G13" sqref="G13"/>
    </sheetView>
  </sheetViews>
  <sheetFormatPr defaultRowHeight="15"/>
  <cols>
    <col min="1" max="1" width="11" customWidth="1"/>
    <col min="2" max="3" width="9.28515625" bestFit="1" customWidth="1"/>
    <col min="4" max="5" width="12.140625" bestFit="1" customWidth="1"/>
    <col min="6" max="11" width="9.28515625" bestFit="1" customWidth="1"/>
    <col min="12" max="12" width="11.140625" customWidth="1"/>
    <col min="13" max="13" width="9.140625" customWidth="1"/>
  </cols>
  <sheetData>
    <row r="2" spans="1:13" ht="16.5" customHeight="1">
      <c r="A2" s="493" t="s">
        <v>117</v>
      </c>
      <c r="B2" s="493"/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</row>
    <row r="3" spans="1:13">
      <c r="A3" s="451" t="s">
        <v>6</v>
      </c>
      <c r="B3" s="494" t="s">
        <v>81</v>
      </c>
      <c r="C3" s="495"/>
      <c r="D3" s="495"/>
      <c r="E3" s="495"/>
      <c r="F3" s="495"/>
      <c r="G3" s="495"/>
      <c r="H3" s="495"/>
      <c r="I3" s="495"/>
      <c r="J3" s="495"/>
      <c r="K3" s="496"/>
      <c r="L3" s="497" t="s">
        <v>31</v>
      </c>
      <c r="M3" s="499" t="s">
        <v>17</v>
      </c>
    </row>
    <row r="4" spans="1:13" ht="30.75" customHeight="1">
      <c r="A4" s="452"/>
      <c r="B4" s="500" t="s">
        <v>85</v>
      </c>
      <c r="C4" s="501"/>
      <c r="D4" s="500" t="s">
        <v>86</v>
      </c>
      <c r="E4" s="501"/>
      <c r="F4" s="500" t="s">
        <v>84</v>
      </c>
      <c r="G4" s="501"/>
      <c r="H4" s="500" t="s">
        <v>83</v>
      </c>
      <c r="I4" s="501"/>
      <c r="J4" s="500" t="s">
        <v>82</v>
      </c>
      <c r="K4" s="501"/>
      <c r="L4" s="498"/>
      <c r="M4" s="499"/>
    </row>
    <row r="5" spans="1:13">
      <c r="A5" s="453"/>
      <c r="B5" s="413" t="s">
        <v>87</v>
      </c>
      <c r="C5" s="414" t="s">
        <v>17</v>
      </c>
      <c r="D5" s="413" t="s">
        <v>87</v>
      </c>
      <c r="E5" s="414" t="s">
        <v>17</v>
      </c>
      <c r="F5" s="413" t="s">
        <v>87</v>
      </c>
      <c r="G5" s="414" t="s">
        <v>17</v>
      </c>
      <c r="H5" s="413" t="s">
        <v>87</v>
      </c>
      <c r="I5" s="414" t="s">
        <v>17</v>
      </c>
      <c r="J5" s="413" t="s">
        <v>87</v>
      </c>
      <c r="K5" s="414" t="s">
        <v>17</v>
      </c>
      <c r="L5" s="498"/>
      <c r="M5" s="499"/>
    </row>
    <row r="6" spans="1:13" ht="16.5" customHeight="1">
      <c r="A6" s="419" t="s">
        <v>137</v>
      </c>
      <c r="B6" s="318">
        <f>'13а'!X409</f>
        <v>6.9464234896825756</v>
      </c>
      <c r="C6" s="318">
        <f>'13а'!Y409</f>
        <v>58.522395431497486</v>
      </c>
      <c r="D6" s="416">
        <f>'12а'!X223</f>
        <v>6.896633926714018</v>
      </c>
      <c r="E6" s="416">
        <f>'12а'!Y223</f>
        <v>60.316460308379646</v>
      </c>
      <c r="F6" s="416">
        <f>'14а'!X131</f>
        <v>7.5501157366564753</v>
      </c>
      <c r="G6" s="416">
        <f>'14а'!Y131</f>
        <v>78.854922046945589</v>
      </c>
      <c r="H6" s="416">
        <f>'15а'!X122</f>
        <v>7.9684418733168316</v>
      </c>
      <c r="I6" s="416">
        <f>'15а'!Y122</f>
        <v>82.054943258768034</v>
      </c>
      <c r="J6" s="416">
        <f>'16а'!X106</f>
        <v>7.488942498346951</v>
      </c>
      <c r="K6" s="416">
        <f>'16а'!Y106</f>
        <v>76.304771244792974</v>
      </c>
      <c r="L6" s="417">
        <f>AVERAGE(D6,B6,F6,H6,J6)</f>
        <v>7.3701115049433694</v>
      </c>
      <c r="M6" s="417">
        <f>AVERAGE(E6,C6,G6,I6,K6)</f>
        <v>71.210698458076735</v>
      </c>
    </row>
    <row r="7" spans="1:13" ht="16.5" customHeight="1">
      <c r="A7" s="415" t="s">
        <v>164</v>
      </c>
      <c r="B7" s="318">
        <f>'13а'!X411</f>
        <v>-0.79216302785155612</v>
      </c>
      <c r="C7" s="318">
        <f>'13а'!Y411</f>
        <v>-6.8805149925078126</v>
      </c>
      <c r="D7" s="416">
        <f>'12а'!X224</f>
        <v>6.7000446885515528</v>
      </c>
      <c r="E7" s="416">
        <f>'12а'!Y224</f>
        <v>54.167324510955325</v>
      </c>
      <c r="F7" s="416">
        <f>'14а'!X133</f>
        <v>-1.5459280565197266</v>
      </c>
      <c r="G7" s="416">
        <f>'14а'!Y133</f>
        <v>-20.532413174295378</v>
      </c>
      <c r="H7" s="416">
        <f>'15а'!X124</f>
        <v>-0.87195466169804181</v>
      </c>
      <c r="I7" s="416">
        <f>'15а'!Y124</f>
        <v>-9.6840948724734233</v>
      </c>
      <c r="J7" s="416">
        <f>'16а'!X108</f>
        <v>-2.8815387834488391</v>
      </c>
      <c r="K7" s="416">
        <f>'16а'!Y108</f>
        <v>-27.075507367932886</v>
      </c>
      <c r="L7" s="417">
        <f>AVERAGE(D7,B7,F7,H7,J7)</f>
        <v>0.12169203180667783</v>
      </c>
      <c r="M7" s="417">
        <f>AVERAGE(E7,C7,G7,I7,K7)</f>
        <v>-2.0010411792508349</v>
      </c>
    </row>
    <row r="8" spans="1:13">
      <c r="A8" s="418" t="s">
        <v>118</v>
      </c>
      <c r="B8" s="420">
        <f>B7-B6</f>
        <v>-7.7385865175341317</v>
      </c>
      <c r="C8" s="420">
        <f>C7-C6</f>
        <v>-65.402910424005299</v>
      </c>
      <c r="D8" s="420">
        <f>D7-D6</f>
        <v>-0.19658923816246521</v>
      </c>
      <c r="E8" s="420">
        <f>E7-E6</f>
        <v>-6.1491357974243215</v>
      </c>
      <c r="F8" s="420">
        <f t="shared" ref="F8:M8" si="0">F7-F6</f>
        <v>-9.0960437931762019</v>
      </c>
      <c r="G8" s="420">
        <f t="shared" si="0"/>
        <v>-99.38733522124096</v>
      </c>
      <c r="H8" s="420">
        <f t="shared" si="0"/>
        <v>-8.8403965350148734</v>
      </c>
      <c r="I8" s="420">
        <f t="shared" si="0"/>
        <v>-91.739038131241458</v>
      </c>
      <c r="J8" s="420">
        <f t="shared" si="0"/>
        <v>-10.37048128179579</v>
      </c>
      <c r="K8" s="420">
        <f t="shared" si="0"/>
        <v>-103.38027861272586</v>
      </c>
      <c r="L8" s="420">
        <f t="shared" si="0"/>
        <v>-7.2484194731366918</v>
      </c>
      <c r="M8" s="420">
        <f t="shared" si="0"/>
        <v>-73.211739637327568</v>
      </c>
    </row>
  </sheetData>
  <mergeCells count="10">
    <mergeCell ref="A2:M2"/>
    <mergeCell ref="A3:A5"/>
    <mergeCell ref="B3:K3"/>
    <mergeCell ref="L3:L5"/>
    <mergeCell ref="M3:M5"/>
    <mergeCell ref="D4:E4"/>
    <mergeCell ref="B4:C4"/>
    <mergeCell ref="F4:G4"/>
    <mergeCell ref="H4:I4"/>
    <mergeCell ref="J4:K4"/>
  </mergeCells>
  <pageMargins left="0.7" right="0.7" top="0.75" bottom="0.75" header="0.3" footer="0.3"/>
  <pageSetup paperSize="9" scale="66" orientation="portrait" verticalDpi="0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12а</vt:lpstr>
      <vt:lpstr>13а</vt:lpstr>
      <vt:lpstr>14а</vt:lpstr>
      <vt:lpstr>15а</vt:lpstr>
      <vt:lpstr>16а</vt:lpstr>
      <vt:lpstr>порівняння</vt:lpstr>
      <vt:lpstr>'12а'!Область_печати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2020-06-16T14:09:55Z</dcterms:modified>
</cp:coreProperties>
</file>