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480" windowHeight="11640"/>
  </bookViews>
  <sheets>
    <sheet name="степне" sheetId="1" r:id="rId1"/>
  </sheets>
  <externalReferences>
    <externalReference r:id="rId2"/>
    <externalReference r:id="rId3"/>
  </externalReferences>
  <definedNames>
    <definedName name="_xlnm.Print_Titles" localSheetId="0">степне!$22:$22</definedName>
    <definedName name="_xlnm.Print_Area" localSheetId="0">степне!$A$1:$J$105</definedName>
  </definedNames>
  <calcPr calcId="145621"/>
</workbook>
</file>

<file path=xl/calcChain.xml><?xml version="1.0" encoding="utf-8"?>
<calcChain xmlns="http://schemas.openxmlformats.org/spreadsheetml/2006/main">
  <c r="D42" i="1" l="1"/>
  <c r="D40" i="1"/>
  <c r="E40" i="1"/>
  <c r="E26" i="1" l="1"/>
  <c r="E25" i="1" s="1"/>
  <c r="E37" i="1"/>
  <c r="E44" i="1"/>
  <c r="E30" i="1" s="1"/>
  <c r="E47" i="1"/>
  <c r="E50" i="1"/>
  <c r="E54" i="1"/>
  <c r="E62" i="1"/>
  <c r="E65" i="1"/>
  <c r="E68" i="1"/>
  <c r="E74" i="1"/>
  <c r="E80" i="1"/>
  <c r="E79" i="1" s="1"/>
  <c r="E84" i="1"/>
  <c r="J58" i="1"/>
  <c r="A104" i="1"/>
  <c r="G103" i="1"/>
  <c r="A103" i="1"/>
  <c r="A101" i="1"/>
  <c r="J87" i="1"/>
  <c r="J85" i="1"/>
  <c r="I84" i="1"/>
  <c r="H84" i="1"/>
  <c r="G84" i="1"/>
  <c r="F84" i="1"/>
  <c r="J84" i="1" s="1"/>
  <c r="D84" i="1"/>
  <c r="J83" i="1"/>
  <c r="J82" i="1"/>
  <c r="J81" i="1"/>
  <c r="I80" i="1"/>
  <c r="H80" i="1"/>
  <c r="H79" i="1" s="1"/>
  <c r="G80" i="1"/>
  <c r="G79" i="1" s="1"/>
  <c r="F80" i="1"/>
  <c r="F79" i="1" s="1"/>
  <c r="D80" i="1"/>
  <c r="I79" i="1"/>
  <c r="D79" i="1"/>
  <c r="J78" i="1"/>
  <c r="J77" i="1"/>
  <c r="J76" i="1"/>
  <c r="J75" i="1"/>
  <c r="I74" i="1"/>
  <c r="H74" i="1"/>
  <c r="G74" i="1"/>
  <c r="F74" i="1"/>
  <c r="J74" i="1" s="1"/>
  <c r="D74" i="1"/>
  <c r="J73" i="1"/>
  <c r="J72" i="1"/>
  <c r="J71" i="1"/>
  <c r="J70" i="1"/>
  <c r="J69" i="1"/>
  <c r="I68" i="1"/>
  <c r="H68" i="1"/>
  <c r="G68" i="1"/>
  <c r="F68" i="1"/>
  <c r="J68" i="1" s="1"/>
  <c r="D68" i="1"/>
  <c r="J67" i="1"/>
  <c r="J66" i="1"/>
  <c r="I65" i="1"/>
  <c r="I60" i="1" s="1"/>
  <c r="I59" i="1" s="1"/>
  <c r="H65" i="1"/>
  <c r="G65" i="1"/>
  <c r="F65" i="1"/>
  <c r="D65" i="1"/>
  <c r="D60" i="1" s="1"/>
  <c r="D59" i="1" s="1"/>
  <c r="J64" i="1"/>
  <c r="J63" i="1"/>
  <c r="I62" i="1"/>
  <c r="H62" i="1"/>
  <c r="G62" i="1"/>
  <c r="F62" i="1"/>
  <c r="J62" i="1" s="1"/>
  <c r="D62" i="1"/>
  <c r="J61" i="1"/>
  <c r="J57" i="1"/>
  <c r="J56" i="1"/>
  <c r="J55" i="1"/>
  <c r="I54" i="1"/>
  <c r="H54" i="1"/>
  <c r="G54" i="1"/>
  <c r="F54" i="1"/>
  <c r="J54" i="1" s="1"/>
  <c r="D54" i="1"/>
  <c r="J53" i="1"/>
  <c r="J52" i="1"/>
  <c r="J51" i="1"/>
  <c r="I50" i="1"/>
  <c r="H50" i="1"/>
  <c r="G50" i="1"/>
  <c r="F50" i="1"/>
  <c r="J50" i="1" s="1"/>
  <c r="D50" i="1"/>
  <c r="J49" i="1"/>
  <c r="J48" i="1"/>
  <c r="I47" i="1"/>
  <c r="H47" i="1"/>
  <c r="G47" i="1"/>
  <c r="F47" i="1"/>
  <c r="D47" i="1"/>
  <c r="J46" i="1"/>
  <c r="J45" i="1"/>
  <c r="I44" i="1"/>
  <c r="H44" i="1"/>
  <c r="G44" i="1"/>
  <c r="F44" i="1"/>
  <c r="D44" i="1"/>
  <c r="J43" i="1"/>
  <c r="J42" i="1"/>
  <c r="J41" i="1"/>
  <c r="J40" i="1"/>
  <c r="J39" i="1"/>
  <c r="J38" i="1"/>
  <c r="I37" i="1"/>
  <c r="I30" i="1" s="1"/>
  <c r="H37" i="1"/>
  <c r="G37" i="1"/>
  <c r="G30" i="1" s="1"/>
  <c r="F37" i="1"/>
  <c r="D37" i="1"/>
  <c r="D30" i="1" s="1"/>
  <c r="J36" i="1"/>
  <c r="J35" i="1"/>
  <c r="J34" i="1"/>
  <c r="J33" i="1"/>
  <c r="J32" i="1"/>
  <c r="J31" i="1"/>
  <c r="F30" i="1"/>
  <c r="J29" i="1"/>
  <c r="J28" i="1"/>
  <c r="J27" i="1"/>
  <c r="I26" i="1"/>
  <c r="I25" i="1" s="1"/>
  <c r="I24" i="1" s="1"/>
  <c r="H26" i="1"/>
  <c r="H25" i="1" s="1"/>
  <c r="G26" i="1"/>
  <c r="G25" i="1" s="1"/>
  <c r="F26" i="1"/>
  <c r="D26" i="1"/>
  <c r="D25" i="1" s="1"/>
  <c r="F25" i="1"/>
  <c r="F24" i="1" s="1"/>
  <c r="E15" i="1"/>
  <c r="E14" i="1"/>
  <c r="D14" i="1"/>
  <c r="E13" i="1"/>
  <c r="D12" i="1"/>
  <c r="E12" i="1" s="1"/>
  <c r="J11" i="1"/>
  <c r="B11" i="1"/>
  <c r="H5" i="1"/>
  <c r="G5" i="1"/>
  <c r="A5" i="1"/>
  <c r="J47" i="1" l="1"/>
  <c r="F60" i="1"/>
  <c r="F59" i="1" s="1"/>
  <c r="J65" i="1"/>
  <c r="H60" i="1"/>
  <c r="H59" i="1" s="1"/>
  <c r="G60" i="1"/>
  <c r="G59" i="1" s="1"/>
  <c r="E60" i="1"/>
  <c r="E59" i="1" s="1"/>
  <c r="E24" i="1"/>
  <c r="H30" i="1"/>
  <c r="H24" i="1" s="1"/>
  <c r="J44" i="1"/>
  <c r="J26" i="1"/>
  <c r="J37" i="1"/>
  <c r="J30" i="1"/>
  <c r="G24" i="1"/>
  <c r="G23" i="1" s="1"/>
  <c r="D24" i="1"/>
  <c r="D23" i="1" s="1"/>
  <c r="J79" i="1"/>
  <c r="F23" i="1"/>
  <c r="I23" i="1"/>
  <c r="J59" i="1"/>
  <c r="J25" i="1"/>
  <c r="J60" i="1"/>
  <c r="J80" i="1"/>
  <c r="E23" i="1" l="1"/>
  <c r="J24" i="1"/>
  <c r="H23" i="1"/>
  <c r="J23" i="1" s="1"/>
</calcChain>
</file>

<file path=xl/sharedStrings.xml><?xml version="1.0" encoding="utf-8"?>
<sst xmlns="http://schemas.openxmlformats.org/spreadsheetml/2006/main" count="116" uniqueCount="109">
  <si>
    <t>Додаток 1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</si>
  <si>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</si>
  <si>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</si>
  <si>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</si>
  <si>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за ЄДРПОУ</t>
  </si>
  <si>
    <t>Територія</t>
  </si>
  <si>
    <t>с.Степне</t>
  </si>
  <si>
    <t>за КОАТУУ</t>
  </si>
  <si>
    <t>Організаційно-правова форма господарювання</t>
  </si>
  <si>
    <t>за КОПФГ</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</si>
  <si>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</si>
  <si>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</si>
  <si>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</si>
  <si>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</si>
  <si>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r>
      <t xml:space="preserve">Періодичність: квартальна, </t>
    </r>
    <r>
      <rPr>
        <u/>
        <sz val="8"/>
        <color indexed="8"/>
        <rFont val="Times New Roman"/>
        <family val="1"/>
        <charset val="204"/>
      </rPr>
      <t>річна</t>
    </r>
  </si>
  <si>
    <t>Одиниця виміру: грн, коп.</t>
  </si>
  <si>
    <t>Показники</t>
  </si>
  <si>
    <t>КЕКВ та/або ККК</t>
  </si>
  <si>
    <t>Код рядка</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</si>
  <si>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</si>
  <si>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</si>
  <si>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</si>
  <si>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</si>
  <si>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</si>
  <si>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</si>
  <si>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</si>
  <si>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r>
      <t xml:space="preserve">Видатки та надання кредитів - </t>
    </r>
    <r>
      <rPr>
        <sz val="8"/>
        <color indexed="8"/>
        <rFont val="Times New Roman"/>
        <family val="1"/>
        <charset val="204"/>
      </rPr>
      <t xml:space="preserve"> усього</t>
    </r>
  </si>
  <si>
    <t>Х</t>
  </si>
  <si>
    <t>010</t>
  </si>
  <si>
    <r>
      <t>у тому числі:</t>
    </r>
    <r>
      <rPr>
        <b/>
        <sz val="8"/>
        <color indexed="8"/>
        <rFont val="Times New Roman"/>
        <family val="1"/>
        <charset val="204"/>
      </rPr>
      <t xml:space="preserve">
Поточні видатки</t>
    </r>
  </si>
  <si>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</si>
  <si>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</si>
  <si>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</si>
  <si>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</si>
  <si>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</si>
  <si>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</si>
  <si>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</si>
  <si>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</si>
  <si>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</si>
  <si>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</si>
  <si>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</si>
  <si>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</si>
  <si>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</si>
  <si>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</si>
  <si>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</si>
  <si>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</si>
  <si>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</si>
  <si>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</si>
  <si>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</si>
  <si>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</si>
  <si>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</si>
  <si>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</si>
  <si>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</si>
  <si>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</si>
  <si>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</si>
  <si>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</si>
  <si>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</si>
  <si>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</si>
  <si>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</si>
  <si>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</si>
  <si>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</si>
  <si>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</si>
  <si>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</si>
  <si>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</si>
  <si>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</si>
  <si>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</si>
  <si>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</si>
  <si>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</si>
  <si>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</si>
  <si>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</si>
  <si>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</si>
  <si>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</si>
  <si>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</si>
  <si>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</si>
  <si>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</si>
  <si>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</si>
  <si>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</si>
  <si>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</si>
  <si>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</si>
  <si>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</si>
  <si>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</si>
  <si>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</si>
  <si>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</si>
  <si>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</si>
  <si>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</si>
  <si>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</si>
  <si>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</si>
  <si>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</si>
  <si>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</si>
  <si>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</si>
  <si>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</si>
  <si>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</si>
  <si>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</si>
  <si>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</si>
  <si>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</si>
  <si>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</si>
  <si>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</si>
  <si>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</si>
  <si>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</si>
  <si>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</si>
  <si>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</si>
  <si>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t>Нерозподілені видатки</t>
  </si>
  <si>
    <r>
      <t xml:space="preserve"> </t>
    </r>
    <r>
      <rPr>
        <vertAlign val="superscript"/>
        <sz val="8"/>
        <color indexed="8"/>
        <rFont val="Times New Roman"/>
        <family val="1"/>
        <charset val="204"/>
      </rPr>
      <t>1</t>
    </r>
    <r>
      <rPr>
        <sz val="8"/>
        <color indexed="8"/>
        <rFont val="Times New Roman"/>
        <family val="1"/>
        <charset val="204"/>
      </rPr>
      <t xml:space="preserve"> Заповнюється розпорядниками бюджетних коштів.</t>
    </r>
  </si>
  <si>
    <t>М.В.Клименко</t>
  </si>
  <si>
    <t>(підпис)</t>
  </si>
  <si>
    <t>(ініціали, прізвище)</t>
  </si>
  <si>
    <t>0611020</t>
  </si>
  <si>
    <t>І півріччя 2019 року</t>
  </si>
  <si>
    <t>Степнянський ЗПЗСО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</si>
</sst>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22" x14ac:knownFonts="1">
    <font>
      <sz val="11"/>
      <color theme="1"/>
      <name val="Calibri"/>
      <family val="2"/>
      <charset val="204"/>
      <scheme val="minor"/>
    </font>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sz val="9"/>
      <color indexed="8"/>
      <name val="Times New Roman"/>
      <family val="1"/>
      <charset val="204"/>
    </font>
    <font>
      <b/>
      <sz val="8"/>
      <color indexed="8"/>
      <name val="Times New Roman"/>
      <family val="1"/>
      <charset val="204"/>
    </font>
    <font>
      <b/>
      <i/>
      <sz val="8"/>
      <color indexed="8"/>
      <name val="Times New Roman"/>
      <family val="1"/>
      <charset val="204"/>
    </font>
    <font>
      <b/>
      <i/>
      <sz val="7"/>
      <color indexed="8"/>
      <name val="Times New Roman"/>
      <family val="1"/>
      <charset val="204"/>
    </font>
    <font>
      <b/>
      <sz val="9"/>
      <color indexed="8"/>
      <name val="Times New Roman"/>
      <family val="1"/>
      <charset val="204"/>
    </font>
    <font>
      <u/>
      <sz val="8"/>
      <color indexed="8"/>
      <name val="Times New Roman"/>
      <family val="1"/>
      <charset val="204"/>
    </font>
    <font>
      <vertAlign val="superscript"/>
      <sz val="8"/>
      <color indexed="8"/>
      <name val="Times New Roman"/>
      <family val="1"/>
      <charset val="204"/>
    </font>
    <font>
      <i/>
      <sz val="8"/>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
      <sz val="10"/>
      <name val="Arial Cyr"/>
      <charset val="204"/>
    </font>
    <font>
      <sz val="11"/>
      <color indexed="8"/>
      <name val="Calibri"/>
      <family val="2"/>
      <charset val="204"/>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20" fillId="0" borderId="0"/>
    <xf numFmtId="0" fontId="21" fillId="2" borderId="1" applyNumberFormat="0" applyFont="0" applyAlignment="0" applyProtection="0"/>
  </cellStyleXfs>
  <cellXfs count="114">
    <xf numFmtId="0" fontId="0" fillId="0" borderId="0" xfId="0"/>
    <xf numFmtId="0" fontId="2" fillId="0" borderId="0" xfId="0" applyFont="1"/>
    <xf numFmtId="0" fontId="3" fillId="0" borderId="0" xfId="0" applyFont="1" applyAlignment="1">
      <alignment vertical="top" wrapText="1"/>
    </xf>
    <xf numFmtId="0" fontId="4" fillId="0" borderId="0" xfId="0" applyFont="1" applyAlignment="1"/>
    <xf numFmtId="0" fontId="4" fillId="0" borderId="2" xfId="0" applyFont="1" applyBorder="1" applyAlignment="1"/>
    <xf numFmtId="0" fontId="5" fillId="0" borderId="0" xfId="0" applyFont="1"/>
    <xf numFmtId="0" fontId="5"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Alignment="1">
      <alignment wrapText="1"/>
    </xf>
    <xf numFmtId="0" fontId="5" fillId="0" borderId="0" xfId="0" applyFont="1" applyAlignment="1"/>
    <xf numFmtId="0" fontId="6" fillId="0" borderId="3" xfId="0" applyFont="1" applyBorder="1" applyAlignment="1">
      <alignment horizontal="center" wrapText="1"/>
    </xf>
    <xf numFmtId="0" fontId="7" fillId="0" borderId="0"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0" borderId="3" xfId="0" applyFont="1" applyBorder="1" applyAlignment="1">
      <alignment horizontal="center" vertical="center" wrapText="1"/>
    </xf>
    <xf numFmtId="0" fontId="7" fillId="0" borderId="0" xfId="0" applyFont="1"/>
    <xf numFmtId="49" fontId="7" fillId="3" borderId="2" xfId="0" applyNumberFormat="1" applyFont="1" applyFill="1" applyBorder="1" applyAlignment="1" applyProtection="1">
      <alignment horizontal="center" wrapText="1"/>
    </xf>
    <xf numFmtId="0" fontId="10" fillId="0" borderId="0" xfId="0" applyFont="1" applyBorder="1" applyAlignment="1">
      <alignment vertical="top" wrapText="1"/>
    </xf>
    <xf numFmtId="49" fontId="7" fillId="4" borderId="2" xfId="0" applyNumberFormat="1" applyFont="1" applyFill="1" applyBorder="1" applyAlignment="1" applyProtection="1">
      <alignment wrapText="1"/>
      <protection locked="0"/>
    </xf>
    <xf numFmtId="1" fontId="7" fillId="3" borderId="2" xfId="0" applyNumberFormat="1" applyFont="1" applyFill="1" applyBorder="1" applyAlignment="1" applyProtection="1">
      <alignment horizontal="center" wrapText="1"/>
    </xf>
    <xf numFmtId="49" fontId="7" fillId="4" borderId="2" xfId="0" applyNumberFormat="1" applyFont="1" applyFill="1" applyBorder="1" applyAlignment="1" applyProtection="1">
      <alignment horizontal="center" wrapText="1"/>
      <protection locked="0"/>
    </xf>
    <xf numFmtId="0" fontId="5" fillId="0" borderId="0" xfId="0" applyFont="1" applyAlignment="1">
      <alignment horizontal="justify" vertical="top" wrapText="1"/>
    </xf>
    <xf numFmtId="0" fontId="7" fillId="0" borderId="5" xfId="0" applyFont="1" applyBorder="1" applyAlignment="1">
      <alignment horizontal="center" vertical="top"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64" fontId="7" fillId="0" borderId="5" xfId="0" applyNumberFormat="1" applyFont="1" applyBorder="1" applyAlignment="1" applyProtection="1">
      <alignment horizontal="right" vertical="center" wrapText="1"/>
    </xf>
    <xf numFmtId="0" fontId="5" fillId="0" borderId="5" xfId="0" applyFont="1" applyBorder="1" applyAlignment="1">
      <alignment horizontal="center" vertical="center" wrapText="1"/>
    </xf>
    <xf numFmtId="0" fontId="7" fillId="0" borderId="5" xfId="0" applyFont="1" applyBorder="1" applyAlignment="1">
      <alignment vertical="center" wrapText="1"/>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49" fontId="13" fillId="0" borderId="5" xfId="0" applyNumberFormat="1" applyFont="1" applyBorder="1" applyAlignment="1">
      <alignment horizontal="center" vertical="center" wrapText="1"/>
    </xf>
    <xf numFmtId="164" fontId="13" fillId="3" borderId="5" xfId="0" applyNumberFormat="1" applyFont="1" applyFill="1" applyBorder="1" applyAlignment="1" applyProtection="1">
      <alignment horizontal="right" vertical="center" wrapText="1"/>
    </xf>
    <xf numFmtId="164" fontId="13" fillId="3" borderId="5" xfId="0" applyNumberFormat="1" applyFont="1" applyFill="1" applyBorder="1" applyAlignment="1" applyProtection="1">
      <alignment horizontal="right" vertical="center" wrapText="1"/>
      <protection locked="0"/>
    </xf>
    <xf numFmtId="164" fontId="13" fillId="0" borderId="5" xfId="0" applyNumberFormat="1" applyFont="1" applyBorder="1" applyAlignment="1" applyProtection="1">
      <alignment horizontal="right" vertical="center" wrapText="1"/>
    </xf>
    <xf numFmtId="0" fontId="5" fillId="0" borderId="5" xfId="0" applyFont="1" applyBorder="1" applyAlignment="1">
      <alignment vertical="center" wrapText="1"/>
    </xf>
    <xf numFmtId="49" fontId="5" fillId="0" borderId="5" xfId="0" applyNumberFormat="1" applyFont="1" applyBorder="1" applyAlignment="1">
      <alignment horizontal="center" vertical="center" wrapText="1"/>
    </xf>
    <xf numFmtId="164" fontId="5" fillId="3" borderId="5" xfId="0" applyNumberFormat="1" applyFont="1" applyFill="1" applyBorder="1" applyAlignment="1" applyProtection="1">
      <alignment horizontal="right" vertical="center" wrapText="1"/>
      <protection locked="0"/>
    </xf>
    <xf numFmtId="164" fontId="5" fillId="0" borderId="5" xfId="0" applyNumberFormat="1" applyFont="1" applyBorder="1" applyAlignment="1" applyProtection="1">
      <alignment horizontal="right" vertical="center" wrapText="1"/>
    </xf>
    <xf numFmtId="0" fontId="13" fillId="0" borderId="5" xfId="0" applyFont="1" applyBorder="1" applyAlignment="1">
      <alignment horizontal="justify" vertical="center" wrapText="1"/>
    </xf>
    <xf numFmtId="0" fontId="7" fillId="0" borderId="5" xfId="0" applyFont="1" applyBorder="1" applyAlignment="1">
      <alignment horizontal="justify" vertical="center" wrapText="1"/>
    </xf>
    <xf numFmtId="164" fontId="7" fillId="3" borderId="5" xfId="0" applyNumberFormat="1" applyFont="1" applyFill="1" applyBorder="1" applyAlignment="1" applyProtection="1">
      <alignment horizontal="right" vertical="center" wrapText="1"/>
    </xf>
    <xf numFmtId="0" fontId="3" fillId="0" borderId="5" xfId="0" applyFont="1" applyBorder="1" applyAlignment="1">
      <alignment horizontal="justify" vertical="center" wrapText="1"/>
    </xf>
    <xf numFmtId="0" fontId="3" fillId="0" borderId="5" xfId="0" applyFont="1" applyBorder="1" applyAlignment="1">
      <alignment vertical="center" wrapText="1"/>
    </xf>
    <xf numFmtId="0" fontId="14" fillId="0" borderId="5" xfId="0" applyFont="1" applyBorder="1" applyAlignment="1">
      <alignment vertical="center" wrapText="1"/>
    </xf>
    <xf numFmtId="0" fontId="15" fillId="0" borderId="5" xfId="0" applyFont="1" applyBorder="1" applyAlignment="1">
      <alignment vertical="center" wrapText="1"/>
    </xf>
    <xf numFmtId="164" fontId="13" fillId="3" borderId="5" xfId="0" applyNumberFormat="1" applyFont="1" applyFill="1" applyBorder="1" applyAlignment="1" applyProtection="1">
      <alignment horizontal="right" vertical="center"/>
      <protection locked="0"/>
    </xf>
    <xf numFmtId="164" fontId="13" fillId="3" borderId="5" xfId="0" applyNumberFormat="1" applyFont="1" applyFill="1" applyBorder="1" applyAlignment="1" applyProtection="1">
      <alignment horizontal="right" vertical="center"/>
    </xf>
    <xf numFmtId="164" fontId="7" fillId="3" borderId="5" xfId="0" applyNumberFormat="1" applyFont="1" applyFill="1" applyBorder="1" applyAlignment="1" applyProtection="1">
      <alignment horizontal="right" vertical="center"/>
    </xf>
    <xf numFmtId="164" fontId="7" fillId="3" borderId="5" xfId="0" applyNumberFormat="1" applyFont="1" applyFill="1" applyBorder="1" applyAlignment="1" applyProtection="1">
      <alignment horizontal="right" vertical="center"/>
      <protection locked="0"/>
    </xf>
    <xf numFmtId="164" fontId="13" fillId="0" borderId="5" xfId="0" applyNumberFormat="1" applyFont="1" applyBorder="1" applyAlignment="1" applyProtection="1">
      <alignment horizontal="right" vertical="center"/>
    </xf>
    <xf numFmtId="164" fontId="5" fillId="3" borderId="5" xfId="0" applyNumberFormat="1" applyFont="1" applyFill="1" applyBorder="1" applyAlignment="1" applyProtection="1">
      <alignment horizontal="right" vertical="center"/>
      <protection locked="0"/>
    </xf>
    <xf numFmtId="164" fontId="5" fillId="3" borderId="5" xfId="0" applyNumberFormat="1" applyFont="1" applyFill="1" applyBorder="1" applyAlignment="1" applyProtection="1">
      <alignment horizontal="right" vertical="center"/>
    </xf>
    <xf numFmtId="164" fontId="8" fillId="0" borderId="5" xfId="0" applyNumberFormat="1" applyFont="1" applyBorder="1" applyAlignment="1" applyProtection="1">
      <alignment horizontal="right" vertical="center" wrapText="1"/>
    </xf>
    <xf numFmtId="0" fontId="6" fillId="0" borderId="5" xfId="0" applyFont="1" applyBorder="1" applyAlignment="1">
      <alignment vertical="center" wrapText="1"/>
    </xf>
    <xf numFmtId="164" fontId="8" fillId="3" borderId="5" xfId="0" applyNumberFormat="1" applyFont="1" applyFill="1" applyBorder="1" applyAlignment="1" applyProtection="1">
      <alignment horizontal="right" vertical="center"/>
      <protection locked="0"/>
    </xf>
    <xf numFmtId="164" fontId="8" fillId="3" borderId="5" xfId="0" applyNumberFormat="1" applyFont="1" applyFill="1" applyBorder="1" applyAlignment="1" applyProtection="1">
      <alignment horizontal="right" vertical="center"/>
    </xf>
    <xf numFmtId="0" fontId="16" fillId="0" borderId="5" xfId="0" applyFont="1" applyBorder="1" applyAlignment="1">
      <alignment vertical="center" wrapText="1"/>
    </xf>
    <xf numFmtId="164" fontId="5" fillId="0" borderId="5" xfId="0" applyNumberFormat="1" applyFont="1" applyBorder="1" applyAlignment="1" applyProtection="1">
      <alignment horizontal="right" vertical="center"/>
      <protection locked="0"/>
    </xf>
    <xf numFmtId="0" fontId="13" fillId="0" borderId="6" xfId="0" applyFont="1" applyBorder="1" applyAlignment="1">
      <alignment vertical="center" wrapText="1"/>
    </xf>
    <xf numFmtId="0" fontId="13" fillId="0" borderId="6" xfId="0" applyFont="1" applyBorder="1" applyAlignment="1">
      <alignment horizontal="right" vertical="center" wrapText="1"/>
    </xf>
    <xf numFmtId="2" fontId="8" fillId="3" borderId="7" xfId="0" applyNumberFormat="1" applyFont="1" applyFill="1" applyBorder="1" applyAlignment="1" applyProtection="1">
      <alignment horizontal="right" vertical="center"/>
    </xf>
    <xf numFmtId="2" fontId="8" fillId="3" borderId="6" xfId="0" applyNumberFormat="1" applyFont="1" applyFill="1" applyBorder="1" applyAlignment="1" applyProtection="1">
      <alignment horizontal="right" vertical="center"/>
    </xf>
    <xf numFmtId="2" fontId="7" fillId="0" borderId="6" xfId="0" applyNumberFormat="1" applyFont="1" applyBorder="1" applyAlignment="1">
      <alignment horizontal="right" vertical="center" wrapText="1"/>
    </xf>
    <xf numFmtId="0" fontId="5" fillId="0" borderId="3" xfId="0" applyFont="1" applyBorder="1" applyAlignment="1">
      <alignment vertical="center" wrapText="1"/>
    </xf>
    <xf numFmtId="0" fontId="5" fillId="0" borderId="3" xfId="0" applyFont="1" applyBorder="1" applyAlignment="1">
      <alignment horizontal="right" vertical="center" wrapText="1"/>
    </xf>
    <xf numFmtId="2" fontId="5" fillId="3" borderId="8" xfId="0" applyNumberFormat="1" applyFont="1" applyFill="1" applyBorder="1" applyAlignment="1" applyProtection="1">
      <alignment horizontal="right" vertical="center"/>
      <protection locked="0"/>
    </xf>
    <xf numFmtId="2" fontId="5" fillId="3" borderId="3" xfId="0" applyNumberFormat="1" applyFont="1" applyFill="1" applyBorder="1" applyAlignment="1" applyProtection="1">
      <alignment horizontal="right" vertical="center"/>
    </xf>
    <xf numFmtId="2" fontId="5" fillId="0" borderId="3" xfId="0" applyNumberFormat="1" applyFont="1" applyBorder="1" applyAlignment="1">
      <alignment horizontal="right" vertical="center" wrapText="1"/>
    </xf>
    <xf numFmtId="0" fontId="17" fillId="0" borderId="3" xfId="0" applyFont="1" applyBorder="1" applyAlignment="1">
      <alignment vertical="center" wrapText="1"/>
    </xf>
    <xf numFmtId="2" fontId="5" fillId="3" borderId="8" xfId="0" applyNumberFormat="1" applyFont="1" applyFill="1" applyBorder="1" applyAlignment="1" applyProtection="1">
      <alignment horizontal="right" vertical="center"/>
    </xf>
    <xf numFmtId="0" fontId="13" fillId="0" borderId="3" xfId="0" applyFont="1" applyBorder="1" applyAlignment="1">
      <alignment vertical="center" wrapText="1"/>
    </xf>
    <xf numFmtId="0" fontId="13" fillId="0" borderId="3" xfId="0" applyFont="1" applyBorder="1" applyAlignment="1">
      <alignment horizontal="right" vertical="center" wrapText="1"/>
    </xf>
    <xf numFmtId="2" fontId="8" fillId="3" borderId="8" xfId="0" applyNumberFormat="1" applyFont="1" applyFill="1" applyBorder="1" applyAlignment="1" applyProtection="1">
      <alignment horizontal="right" vertical="center"/>
    </xf>
    <xf numFmtId="2" fontId="8" fillId="3" borderId="8" xfId="0" applyNumberFormat="1" applyFont="1" applyFill="1" applyBorder="1" applyAlignment="1" applyProtection="1">
      <alignment horizontal="right" vertical="center"/>
      <protection locked="0"/>
    </xf>
    <xf numFmtId="2" fontId="7" fillId="0" borderId="3" xfId="0" applyNumberFormat="1" applyFont="1" applyBorder="1" applyAlignment="1">
      <alignment horizontal="right" vertical="center" wrapText="1"/>
    </xf>
    <xf numFmtId="0" fontId="10" fillId="0" borderId="3" xfId="0" applyFont="1" applyBorder="1" applyAlignment="1">
      <alignment horizontal="center" vertical="center" wrapText="1"/>
    </xf>
    <xf numFmtId="0" fontId="7" fillId="0" borderId="3" xfId="0" applyFont="1" applyBorder="1" applyAlignment="1">
      <alignment horizontal="right" vertical="center" wrapText="1"/>
    </xf>
    <xf numFmtId="2" fontId="7" fillId="3" borderId="8" xfId="0" applyNumberFormat="1" applyFont="1" applyFill="1" applyBorder="1" applyAlignment="1" applyProtection="1">
      <alignment horizontal="right" vertical="center"/>
    </xf>
    <xf numFmtId="2" fontId="7" fillId="3" borderId="3" xfId="0" applyNumberFormat="1" applyFont="1" applyFill="1" applyBorder="1" applyAlignment="1" applyProtection="1">
      <alignment horizontal="right" vertical="center"/>
    </xf>
    <xf numFmtId="2" fontId="8" fillId="3" borderId="3" xfId="0" applyNumberFormat="1" applyFont="1" applyFill="1" applyBorder="1" applyAlignment="1" applyProtection="1">
      <alignment horizontal="right" vertical="center"/>
      <protection locked="0"/>
    </xf>
    <xf numFmtId="2" fontId="8" fillId="3" borderId="3" xfId="0" applyNumberFormat="1" applyFont="1" applyFill="1" applyBorder="1" applyAlignment="1" applyProtection="1">
      <alignment horizontal="right" vertical="center"/>
    </xf>
    <xf numFmtId="2" fontId="8" fillId="0" borderId="3" xfId="0" applyNumberFormat="1" applyFont="1" applyBorder="1" applyAlignment="1">
      <alignment horizontal="right" vertical="center" wrapText="1"/>
    </xf>
    <xf numFmtId="0" fontId="7" fillId="0" borderId="6" xfId="0" applyFont="1" applyBorder="1" applyAlignment="1">
      <alignment wrapText="1"/>
    </xf>
    <xf numFmtId="0" fontId="7" fillId="0" borderId="6" xfId="0" applyFont="1" applyBorder="1" applyAlignment="1">
      <alignment horizontal="right" vertical="center" wrapText="1"/>
    </xf>
    <xf numFmtId="2" fontId="7" fillId="3" borderId="3" xfId="0" applyNumberFormat="1" applyFont="1" applyFill="1" applyBorder="1" applyAlignment="1" applyProtection="1">
      <alignment horizontal="right" vertical="center"/>
      <protection locked="0"/>
    </xf>
    <xf numFmtId="2" fontId="5" fillId="0" borderId="3" xfId="0" applyNumberFormat="1" applyFont="1" applyBorder="1" applyAlignment="1" applyProtection="1">
      <alignment horizontal="right" vertical="center"/>
    </xf>
    <xf numFmtId="2" fontId="5" fillId="0" borderId="3" xfId="0" applyNumberFormat="1" applyFont="1" applyBorder="1" applyAlignment="1" applyProtection="1">
      <alignment horizontal="right" vertical="center" wrapText="1"/>
    </xf>
    <xf numFmtId="0" fontId="0" fillId="3" borderId="0" xfId="0" applyFill="1"/>
    <xf numFmtId="0" fontId="18" fillId="0" borderId="0" xfId="0" applyFont="1"/>
    <xf numFmtId="0" fontId="2" fillId="0" borderId="0" xfId="0" applyFont="1" applyAlignment="1">
      <alignment horizontal="left"/>
    </xf>
    <xf numFmtId="0" fontId="2" fillId="0" borderId="0" xfId="0" applyFont="1" applyBorder="1" applyAlignment="1">
      <alignment horizontal="left"/>
    </xf>
    <xf numFmtId="0" fontId="0" fillId="0" borderId="0" xfId="0" applyAlignment="1"/>
    <xf numFmtId="164" fontId="5" fillId="5" borderId="5" xfId="0" applyNumberFormat="1" applyFont="1" applyFill="1" applyBorder="1" applyAlignment="1" applyProtection="1">
      <alignment horizontal="right" vertical="center" wrapText="1"/>
      <protection locked="0"/>
    </xf>
    <xf numFmtId="164" fontId="7" fillId="5" borderId="5" xfId="0" applyNumberFormat="1" applyFont="1" applyFill="1" applyBorder="1" applyAlignment="1" applyProtection="1">
      <alignment horizontal="right" vertical="center" wrapText="1"/>
    </xf>
    <xf numFmtId="0" fontId="7" fillId="0" borderId="0" xfId="0" applyFont="1" applyAlignment="1">
      <alignment horizontal="left" wrapText="1"/>
    </xf>
    <xf numFmtId="0" fontId="9" fillId="0" borderId="2" xfId="0" applyFont="1" applyBorder="1" applyAlignment="1">
      <alignment horizontal="left" wrapText="1"/>
    </xf>
    <xf numFmtId="0" fontId="3" fillId="0" borderId="0" xfId="0" applyFont="1" applyAlignment="1">
      <alignment horizontal="left" vertical="top" wrapText="1"/>
    </xf>
    <xf numFmtId="0" fontId="4" fillId="0" borderId="0" xfId="0" applyFont="1" applyAlignment="1">
      <alignment horizontal="center"/>
    </xf>
    <xf numFmtId="0" fontId="4" fillId="0" borderId="0" xfId="0" applyFont="1" applyAlignment="1">
      <alignment horizontal="right"/>
    </xf>
    <xf numFmtId="0" fontId="8" fillId="0" borderId="2" xfId="0" applyFont="1" applyBorder="1" applyAlignment="1">
      <alignment horizontal="center" wrapText="1"/>
    </xf>
    <xf numFmtId="0" fontId="8" fillId="0" borderId="4" xfId="0" applyFont="1" applyBorder="1" applyAlignment="1">
      <alignment horizontal="center" vertical="top" wrapText="1"/>
    </xf>
    <xf numFmtId="0" fontId="8" fillId="0" borderId="4"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4" xfId="0" applyFont="1" applyBorder="1" applyAlignment="1">
      <alignment horizontal="left" wrapText="1"/>
    </xf>
    <xf numFmtId="0" fontId="7" fillId="0" borderId="0"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center" vertical="top" wrapText="1"/>
    </xf>
    <xf numFmtId="0" fontId="3" fillId="0" borderId="5" xfId="0" applyFont="1" applyBorder="1" applyAlignment="1">
      <alignment horizontal="center" vertical="top" wrapText="1"/>
    </xf>
    <xf numFmtId="0" fontId="19" fillId="0" borderId="9" xfId="0" applyFont="1" applyBorder="1" applyAlignment="1">
      <alignment horizontal="center" vertical="top"/>
    </xf>
    <xf numFmtId="2" fontId="3" fillId="0" borderId="0" xfId="0" applyNumberFormat="1" applyFont="1" applyFill="1" applyBorder="1" applyAlignment="1" applyProtection="1">
      <alignment horizontal="center" vertical="top"/>
      <protection locked="0"/>
    </xf>
    <xf numFmtId="0" fontId="18" fillId="3" borderId="2" xfId="0" applyFont="1" applyFill="1" applyBorder="1" applyAlignment="1">
      <alignment horizontal="center"/>
    </xf>
    <xf numFmtId="0" fontId="2" fillId="0" borderId="2" xfId="0" applyFont="1" applyBorder="1" applyAlignment="1">
      <alignment horizontal="left"/>
    </xf>
    <xf numFmtId="0" fontId="18" fillId="0" borderId="2" xfId="0" applyFont="1" applyBorder="1" applyAlignment="1">
      <alignment horizontal="center"/>
    </xf>
  </cellXfs>
  <cellStyles count="4">
    <cellStyle name="Обычный" xfId="0" builtinId="0"/>
    <cellStyle name="Обычный 2" xfId="1"/>
    <cellStyle name="Обычный 3" xfId="2"/>
    <cellStyle name="Примечание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470;3%20-%20&#1082;&#1086;&#1087;&#1080;&#1103;%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2;&#1091;/ZV_kv2017v1.3%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ПОЛНИТЬ"/>
      <sheetName val="№3"/>
      <sheetName val="козацьке"/>
      <sheetName val="веселе"/>
      <sheetName val="о.кам"/>
      <sheetName val="ольговка"/>
      <sheetName val="вірівка"/>
      <sheetName val="львово"/>
      <sheetName val="тягинка"/>
      <sheetName val="високе"/>
      <sheetName val="чайкіно"/>
      <sheetName val="лиманець"/>
      <sheetName val="Томарино"/>
      <sheetName val="раковка"/>
      <sheetName val="урожайне"/>
      <sheetName val="степне"/>
      <sheetName val="костирка"/>
      <sheetName val="новорайск"/>
      <sheetName val="ч.маяк"/>
      <sheetName val="н.каїри"/>
      <sheetName val="милове"/>
      <sheetName val="качкаровка"/>
      <sheetName val="зм.1-3"/>
      <sheetName val="шляхове"/>
      <sheetName val="бзош4"/>
      <sheetName val="бзош5"/>
      <sheetName val="н.бнрислав"/>
      <sheetName val="зм.1-2"/>
      <sheetName val="бургунка"/>
      <sheetName val="м.горьк"/>
      <sheetName val="миколаївка"/>
      <sheetName val="монастирська"/>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КПК2"/>
      <sheetName val="Ф.4.3.1.КВК2"/>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шапки"/>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row r="7">
          <cell r="F7">
            <v>2</v>
          </cell>
        </row>
        <row r="10">
          <cell r="H10" t="str">
            <v>10</v>
          </cell>
          <cell r="I10" t="str">
            <v>Орган з питань освіти та науки,молоді та спорту</v>
          </cell>
        </row>
        <row r="19">
          <cell r="C19" t="str">
            <v>"  "січня 2018 року</v>
          </cell>
        </row>
        <row r="28">
          <cell r="F28" t="str">
            <v>С.А.Фоменко</v>
          </cell>
        </row>
        <row r="30">
          <cell r="F30" t="str">
            <v xml:space="preserve">Керівник </v>
          </cell>
        </row>
        <row r="31">
          <cell r="F31" t="str">
            <v>Головний бухгалтер</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ow r="2">
          <cell r="A2" t="str">
            <v>про надходження та використання коштів загального фонду (форма</v>
          </cell>
          <cell r="C2" t="str">
            <v xml:space="preserve">      №2д,</v>
          </cell>
          <cell r="D2" t="str">
            <v xml:space="preserve">      №2м)</v>
          </cell>
        </row>
      </sheetData>
      <sheetData sheetId="218">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19">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20"/>
      <sheetData sheetId="221">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Ф.2.ЗВЕД"/>
      <sheetName val="№1"/>
      <sheetName val="№3"/>
      <sheetName val="козацька"/>
      <sheetName val="Веселе"/>
      <sheetName val="О.Кам"/>
      <sheetName val="Ольговка"/>
      <sheetName val="Веровка"/>
      <sheetName val="Львово"/>
      <sheetName val="Тягинка"/>
      <sheetName val="Високе"/>
      <sheetName val="Чайкіно"/>
      <sheetName val="Лиманець"/>
      <sheetName val="Томарино"/>
      <sheetName val="Раківка"/>
      <sheetName val="Урожайне"/>
      <sheetName val="Степне"/>
      <sheetName val="Костирка"/>
      <sheetName val="Новорайск"/>
      <sheetName val="Ч.Маяк"/>
      <sheetName val="Н.Каїри"/>
      <sheetName val="Милове"/>
      <sheetName val="Качкаровка"/>
      <sheetName val="Зм 1-3"/>
      <sheetName val="Шляхове"/>
      <sheetName val="БЗОШ №4"/>
      <sheetName val="№5"/>
      <sheetName val="Н.Берислав"/>
      <sheetName val="Зм1-2"/>
      <sheetName val="Бургунка"/>
      <sheetName val="М.Горьке"/>
      <sheetName val="Миколаївка"/>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5">
          <cell r="B5" t="str">
            <v>м.Берислав</v>
          </cell>
        </row>
        <row r="15">
          <cell r="B15">
            <v>430</v>
          </cell>
          <cell r="D15" t="str">
            <v>Комунальна організація (установа, заклад)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2">
          <cell r="A2" t="str">
            <v>про надходження та використання коштів загального фонду (форма</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pageSetUpPr fitToPage="1"/>
  </sheetPr>
  <dimension ref="A1:N107"/>
  <sheetViews>
    <sheetView tabSelected="1" topLeftCell="A3" workbookViewId="0">
      <selection activeCell="G53" sqref="G53"/>
    </sheetView>
  </sheetViews>
  <sheetFormatPr defaultRowHeight="15" x14ac:dyDescent="0.25"/>
  <cols>
    <col min="1" max="1" width="66" customWidth="1"/>
    <col min="2" max="2" width="5.28515625" customWidth="1"/>
    <col min="3" max="3" width="4.42578125" customWidth="1"/>
    <col min="4" max="4" width="11.7109375" customWidth="1"/>
    <col min="5" max="5" width="11" customWidth="1"/>
    <col min="6" max="6" width="9.85546875" customWidth="1"/>
    <col min="7" max="7" width="12.5703125" customWidth="1"/>
    <col min="8" max="8" width="11.5703125" customWidth="1"/>
    <col min="9" max="9" width="12.28515625" hidden="1" customWidth="1"/>
    <col min="10" max="10" width="11.42578125" customWidth="1"/>
    <col min="14" max="14" width="10.140625" customWidth="1"/>
  </cols>
  <sheetData>
    <row r="1" spans="1:14" s="1" customFormat="1" ht="15" customHeight="1" x14ac:dyDescent="0.25">
      <c r="G1" s="96" t="s">
        <v>0</v>
      </c>
      <c r="H1" s="96"/>
      <c r="I1" s="96"/>
      <c r="J1" s="96"/>
      <c r="K1" s="2"/>
    </row>
    <row r="2" spans="1:14" s="1" customFormat="1" ht="36.75" customHeight="1" x14ac:dyDescent="0.25">
      <c r="G2" s="96"/>
      <c r="H2" s="96"/>
      <c r="I2" s="96"/>
      <c r="J2" s="96"/>
      <c r="K2" s="2"/>
    </row>
    <row r="3" spans="1:14" s="1" customFormat="1" ht="0.75" customHeight="1" x14ac:dyDescent="0.25">
      <c r="G3" s="96"/>
      <c r="H3" s="96"/>
      <c r="I3" s="96"/>
      <c r="J3" s="96"/>
      <c r="K3" s="2"/>
    </row>
    <row r="4" spans="1:14" s="1" customFormat="1" x14ac:dyDescent="0.25">
      <c r="A4" s="97" t="s">
        <v>1</v>
      </c>
      <c r="B4" s="97"/>
      <c r="C4" s="97"/>
      <c r="D4" s="97"/>
      <c r="E4" s="97"/>
      <c r="F4" s="97"/>
      <c r="G4" s="97"/>
      <c r="H4" s="97"/>
      <c r="I4" s="97"/>
      <c r="J4" s="97"/>
      <c r="K4" s="3"/>
      <c r="L4" s="3"/>
      <c r="M4" s="3"/>
      <c r="N4" s="3"/>
    </row>
    <row r="5" spans="1:14" s="1" customFormat="1" x14ac:dyDescent="0.25">
      <c r="A5" s="98" t="str">
        <f>IF([1]ЗАПОЛНИТЬ!$F$7=1,CONCATENATE([1]шапки!A2),CONCATENATE([1]шапки!A2,[1]шапки!C2))</f>
        <v>про надходження та використання коштів загального фонду (форма      №2д,</v>
      </c>
      <c r="B5" s="98"/>
      <c r="C5" s="98"/>
      <c r="D5" s="98"/>
      <c r="E5" s="98"/>
      <c r="F5" s="98"/>
      <c r="G5" s="4" t="str">
        <f>IF([1]ЗАПОЛНИТЬ!$F$7=1,[1]шапки!C2,[1]шапки!D2)</f>
        <v xml:space="preserve">      №2м)</v>
      </c>
      <c r="H5" s="3" t="str">
        <f>IF([1]ЗАПОЛНИТЬ!$F$7=1,[1]шапки!D2,"")</f>
        <v/>
      </c>
      <c r="I5" s="3"/>
      <c r="J5" s="3"/>
      <c r="K5" s="3"/>
      <c r="L5" s="3"/>
      <c r="M5" s="3"/>
      <c r="N5" s="3"/>
    </row>
    <row r="6" spans="1:14" s="1" customFormat="1" x14ac:dyDescent="0.25">
      <c r="A6" s="97" t="s">
        <v>107</v>
      </c>
      <c r="B6" s="97"/>
      <c r="C6" s="97"/>
      <c r="D6" s="97"/>
      <c r="E6" s="97"/>
      <c r="F6" s="97"/>
      <c r="G6" s="97"/>
      <c r="H6" s="97"/>
      <c r="I6" s="97"/>
      <c r="J6" s="97"/>
    </row>
    <row r="7" spans="1:14" s="5" customFormat="1" ht="9" customHeight="1" x14ac:dyDescent="0.2">
      <c r="J7" s="6" t="s">
        <v>2</v>
      </c>
    </row>
    <row r="8" spans="1:14" s="5" customFormat="1" ht="6.75" hidden="1" customHeight="1" x14ac:dyDescent="0.2">
      <c r="J8" s="7"/>
    </row>
    <row r="9" spans="1:14" s="5" customFormat="1" ht="12" x14ac:dyDescent="0.2">
      <c r="A9" s="8" t="s">
        <v>3</v>
      </c>
      <c r="B9" s="99" t="s">
        <v>108</v>
      </c>
      <c r="C9" s="99"/>
      <c r="D9" s="99"/>
      <c r="E9" s="99"/>
      <c r="F9" s="99"/>
      <c r="G9" s="99"/>
      <c r="H9" s="9" t="s">
        <v>4</v>
      </c>
      <c r="J9" s="10">
        <v>24947945</v>
      </c>
      <c r="K9" s="11"/>
      <c r="L9" s="12"/>
    </row>
    <row r="10" spans="1:14" s="5" customFormat="1" ht="11.25" customHeight="1" x14ac:dyDescent="0.2">
      <c r="A10" s="13" t="s">
        <v>5</v>
      </c>
      <c r="B10" s="100" t="s">
        <v>6</v>
      </c>
      <c r="C10" s="100"/>
      <c r="D10" s="100"/>
      <c r="E10" s="100"/>
      <c r="F10" s="100"/>
      <c r="G10" s="100"/>
      <c r="H10" s="5" t="s">
        <v>7</v>
      </c>
      <c r="J10" s="14">
        <v>6520686701</v>
      </c>
      <c r="K10" s="11"/>
      <c r="L10" s="13"/>
    </row>
    <row r="11" spans="1:14" s="5" customFormat="1" ht="11.25" customHeight="1" x14ac:dyDescent="0.2">
      <c r="A11" s="15" t="s">
        <v>8</v>
      </c>
      <c r="B11" s="101" t="str">
        <f>[2]ЗАПОЛНИТЬ!D15</f>
        <v>Комунальна організація (установа, заклад)</v>
      </c>
      <c r="C11" s="101"/>
      <c r="D11" s="101"/>
      <c r="E11" s="101"/>
      <c r="F11" s="101"/>
      <c r="G11" s="101"/>
      <c r="H11" s="5" t="s">
        <v>9</v>
      </c>
      <c r="J11" s="14">
        <f>[2]ЗАПОЛНИТЬ!B15</f>
        <v>430</v>
      </c>
      <c r="K11" s="11"/>
      <c r="L11" s="13"/>
    </row>
    <row r="12" spans="1:14" s="5" customFormat="1" ht="12" customHeight="1" x14ac:dyDescent="0.2">
      <c r="A12" s="94" t="s">
        <v>10</v>
      </c>
      <c r="B12" s="94"/>
      <c r="C12" s="94"/>
      <c r="D12" s="16">
        <f>[1]ЗАПОЛНИТЬ!H9</f>
        <v>0</v>
      </c>
      <c r="E12" s="102" t="str">
        <f>IF(D12&gt;0,VLOOKUP(D12,'[1]ДовидникКВК(ГОС)'!A:B,2,FALSE),"")</f>
        <v/>
      </c>
      <c r="F12" s="102"/>
      <c r="G12" s="102"/>
      <c r="H12" s="102"/>
      <c r="K12" s="17"/>
      <c r="L12" s="12"/>
    </row>
    <row r="13" spans="1:14" s="5" customFormat="1" ht="11.25" x14ac:dyDescent="0.2">
      <c r="A13" s="94" t="s">
        <v>11</v>
      </c>
      <c r="B13" s="94"/>
      <c r="C13" s="94"/>
      <c r="D13" s="18"/>
      <c r="E13" s="103" t="str">
        <f>IF(D13&gt;0,VLOOKUP(D13,[1]ДовидникКПК!B:C,2,FALSE),"")</f>
        <v/>
      </c>
      <c r="F13" s="103"/>
      <c r="G13" s="103"/>
      <c r="H13" s="103"/>
      <c r="I13" s="103"/>
      <c r="J13" s="103"/>
      <c r="K13" s="11"/>
      <c r="L13" s="12"/>
    </row>
    <row r="14" spans="1:14" s="5" customFormat="1" ht="11.25" x14ac:dyDescent="0.2">
      <c r="A14" s="94" t="s">
        <v>12</v>
      </c>
      <c r="B14" s="94"/>
      <c r="C14" s="94"/>
      <c r="D14" s="19" t="str">
        <f>[1]ЗАПОЛНИТЬ!H10</f>
        <v>10</v>
      </c>
      <c r="E14" s="95" t="str">
        <f>[1]ЗАПОЛНИТЬ!I10</f>
        <v>Орган з питань освіти та науки,молоді та спорту</v>
      </c>
      <c r="F14" s="95"/>
      <c r="G14" s="95"/>
      <c r="H14" s="95"/>
      <c r="I14" s="95"/>
      <c r="J14" s="95"/>
      <c r="K14" s="11"/>
      <c r="L14" s="12"/>
    </row>
    <row r="15" spans="1:14" s="5" customFormat="1" ht="33.75" customHeight="1" x14ac:dyDescent="0.2">
      <c r="A15" s="94" t="s">
        <v>13</v>
      </c>
      <c r="B15" s="94"/>
      <c r="C15" s="94"/>
      <c r="D15" s="20" t="s">
        <v>106</v>
      </c>
      <c r="E15" s="104" t="str">
        <f>VLOOKUP(RIGHT(D15,4),[1]КПКВМБ!A:B,2,FALSE)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104"/>
      <c r="G15" s="104"/>
      <c r="H15" s="104"/>
      <c r="I15" s="104"/>
      <c r="J15" s="104"/>
      <c r="K15" s="11"/>
      <c r="L15" s="12"/>
    </row>
    <row r="16" spans="1:14" s="5" customFormat="1" ht="11.25" x14ac:dyDescent="0.2">
      <c r="A16" s="21" t="s">
        <v>14</v>
      </c>
    </row>
    <row r="17" spans="1:12" s="5" customFormat="1" ht="11.25" x14ac:dyDescent="0.2">
      <c r="A17" s="21" t="s">
        <v>15</v>
      </c>
    </row>
    <row r="18" spans="1:12" s="5" customFormat="1" ht="3" customHeight="1" thickBot="1" x14ac:dyDescent="0.25">
      <c r="A18" s="105"/>
      <c r="B18" s="105"/>
      <c r="C18" s="105"/>
      <c r="D18" s="105"/>
      <c r="E18" s="105"/>
      <c r="F18" s="105"/>
      <c r="G18" s="105"/>
      <c r="H18" s="105"/>
      <c r="I18" s="105"/>
      <c r="J18" s="105"/>
      <c r="K18" s="105"/>
      <c r="L18" s="105"/>
    </row>
    <row r="19" spans="1:12" s="5" customFormat="1" ht="11.25" customHeight="1" thickTop="1" thickBot="1" x14ac:dyDescent="0.25">
      <c r="A19" s="106" t="s">
        <v>16</v>
      </c>
      <c r="B19" s="107" t="s">
        <v>17</v>
      </c>
      <c r="C19" s="106" t="s">
        <v>18</v>
      </c>
      <c r="D19" s="107" t="s">
        <v>19</v>
      </c>
      <c r="E19" s="107" t="s">
        <v>20</v>
      </c>
      <c r="F19" s="108" t="s">
        <v>21</v>
      </c>
      <c r="G19" s="108" t="s">
        <v>22</v>
      </c>
      <c r="H19" s="108" t="s">
        <v>23</v>
      </c>
      <c r="I19" s="108" t="s">
        <v>24</v>
      </c>
      <c r="J19" s="107" t="s">
        <v>25</v>
      </c>
    </row>
    <row r="20" spans="1:12" s="5" customFormat="1" ht="12.75" thickTop="1" thickBot="1" x14ac:dyDescent="0.25">
      <c r="A20" s="106"/>
      <c r="B20" s="107"/>
      <c r="C20" s="106"/>
      <c r="D20" s="107"/>
      <c r="E20" s="107"/>
      <c r="F20" s="108"/>
      <c r="G20" s="108"/>
      <c r="H20" s="108"/>
      <c r="I20" s="108"/>
      <c r="J20" s="107"/>
    </row>
    <row r="21" spans="1:12" s="5" customFormat="1" ht="12.75" thickTop="1" thickBot="1" x14ac:dyDescent="0.25">
      <c r="A21" s="106"/>
      <c r="B21" s="107"/>
      <c r="C21" s="106"/>
      <c r="D21" s="107"/>
      <c r="E21" s="107"/>
      <c r="F21" s="108"/>
      <c r="G21" s="108"/>
      <c r="H21" s="108"/>
      <c r="I21" s="108"/>
      <c r="J21" s="107"/>
    </row>
    <row r="22" spans="1:12" s="5" customFormat="1" ht="12.75" thickTop="1" thickBot="1" x14ac:dyDescent="0.25">
      <c r="A22" s="22">
        <v>1</v>
      </c>
      <c r="B22" s="22">
        <v>2</v>
      </c>
      <c r="C22" s="22">
        <v>3</v>
      </c>
      <c r="D22" s="22">
        <v>4</v>
      </c>
      <c r="E22" s="22">
        <v>5</v>
      </c>
      <c r="F22" s="22">
        <v>6</v>
      </c>
      <c r="G22" s="22">
        <v>7</v>
      </c>
      <c r="H22" s="22">
        <v>8</v>
      </c>
      <c r="I22" s="22">
        <v>9</v>
      </c>
      <c r="J22" s="22">
        <v>9</v>
      </c>
    </row>
    <row r="23" spans="1:12" s="5" customFormat="1" ht="12.75" thickTop="1" thickBot="1" x14ac:dyDescent="0.25">
      <c r="A23" s="23" t="s">
        <v>26</v>
      </c>
      <c r="B23" s="23" t="s">
        <v>27</v>
      </c>
      <c r="C23" s="24" t="s">
        <v>28</v>
      </c>
      <c r="D23" s="25">
        <f t="shared" ref="D23:I23" si="0">D24+D59+D79+D84+D87</f>
        <v>3648777.89</v>
      </c>
      <c r="E23" s="93">
        <f t="shared" si="0"/>
        <v>2501186.89</v>
      </c>
      <c r="F23" s="25">
        <f t="shared" si="0"/>
        <v>0</v>
      </c>
      <c r="G23" s="25">
        <f t="shared" si="0"/>
        <v>2330640.96</v>
      </c>
      <c r="H23" s="25">
        <f t="shared" si="0"/>
        <v>2330640.96</v>
      </c>
      <c r="I23" s="25">
        <f t="shared" si="0"/>
        <v>0</v>
      </c>
      <c r="J23" s="25">
        <f>F23+G23-H23</f>
        <v>0</v>
      </c>
    </row>
    <row r="24" spans="1:12" s="5" customFormat="1" ht="23.25" thickTop="1" thickBot="1" x14ac:dyDescent="0.25">
      <c r="A24" s="26" t="s">
        <v>29</v>
      </c>
      <c r="B24" s="23">
        <v>2000</v>
      </c>
      <c r="C24" s="24" t="s">
        <v>30</v>
      </c>
      <c r="D24" s="25">
        <f t="shared" ref="D24:I24" si="1">D25+D30+D47+D50+D54+D58</f>
        <v>3648777.89</v>
      </c>
      <c r="E24" s="93">
        <f t="shared" ref="E24" si="2">E25+E30+E47+E50+E54+E58</f>
        <v>2501186.89</v>
      </c>
      <c r="F24" s="25">
        <f t="shared" si="1"/>
        <v>0</v>
      </c>
      <c r="G24" s="25">
        <f t="shared" si="1"/>
        <v>2330640.96</v>
      </c>
      <c r="H24" s="25">
        <f t="shared" si="1"/>
        <v>2330640.96</v>
      </c>
      <c r="I24" s="25">
        <f t="shared" si="1"/>
        <v>0</v>
      </c>
      <c r="J24" s="25">
        <f t="shared" ref="J24:J87" si="3">F24+G24-H24</f>
        <v>0</v>
      </c>
    </row>
    <row r="25" spans="1:12" s="5" customFormat="1" ht="12.75" thickTop="1" thickBot="1" x14ac:dyDescent="0.25">
      <c r="A25" s="27" t="s">
        <v>31</v>
      </c>
      <c r="B25" s="23">
        <v>2100</v>
      </c>
      <c r="C25" s="24" t="s">
        <v>32</v>
      </c>
      <c r="D25" s="25">
        <f t="shared" ref="D25:I25" si="4">D26+D29</f>
        <v>2960880</v>
      </c>
      <c r="E25" s="25">
        <f t="shared" si="4"/>
        <v>1850932</v>
      </c>
      <c r="F25" s="25">
        <f t="shared" si="4"/>
        <v>0</v>
      </c>
      <c r="G25" s="25">
        <f t="shared" si="4"/>
        <v>1701060.45</v>
      </c>
      <c r="H25" s="25">
        <f t="shared" si="4"/>
        <v>1701060.45</v>
      </c>
      <c r="I25" s="25">
        <f t="shared" si="4"/>
        <v>0</v>
      </c>
      <c r="J25" s="25">
        <f t="shared" si="3"/>
        <v>0</v>
      </c>
    </row>
    <row r="26" spans="1:12" s="5" customFormat="1" ht="12.75" thickTop="1" thickBot="1" x14ac:dyDescent="0.25">
      <c r="A26" s="28" t="s">
        <v>33</v>
      </c>
      <c r="B26" s="29">
        <v>2110</v>
      </c>
      <c r="C26" s="30" t="s">
        <v>34</v>
      </c>
      <c r="D26" s="31">
        <f t="shared" ref="D26:I26" si="5">SUM(D27:D28)</f>
        <v>2423392</v>
      </c>
      <c r="E26" s="31">
        <f t="shared" ref="E26" si="6">SUM(E27:E28)</f>
        <v>1520190</v>
      </c>
      <c r="F26" s="31">
        <f t="shared" si="5"/>
        <v>0</v>
      </c>
      <c r="G26" s="31">
        <f t="shared" si="5"/>
        <v>1400218.44</v>
      </c>
      <c r="H26" s="31">
        <f t="shared" si="5"/>
        <v>1400218.44</v>
      </c>
      <c r="I26" s="31">
        <f t="shared" si="5"/>
        <v>0</v>
      </c>
      <c r="J26" s="33">
        <f t="shared" si="3"/>
        <v>0</v>
      </c>
    </row>
    <row r="27" spans="1:12" s="5" customFormat="1" ht="12.75" thickTop="1" thickBot="1" x14ac:dyDescent="0.25">
      <c r="A27" s="34" t="s">
        <v>35</v>
      </c>
      <c r="B27" s="26">
        <v>2111</v>
      </c>
      <c r="C27" s="35" t="s">
        <v>36</v>
      </c>
      <c r="D27" s="36">
        <v>2423392</v>
      </c>
      <c r="E27" s="36">
        <v>1520190</v>
      </c>
      <c r="F27" s="36">
        <v>0</v>
      </c>
      <c r="G27" s="36">
        <v>1400218.44</v>
      </c>
      <c r="H27" s="36">
        <v>1400218.44</v>
      </c>
      <c r="I27" s="36">
        <v>0</v>
      </c>
      <c r="J27" s="37">
        <f t="shared" si="3"/>
        <v>0</v>
      </c>
    </row>
    <row r="28" spans="1:12" s="5" customFormat="1" ht="12.75" thickTop="1" thickBot="1" x14ac:dyDescent="0.25">
      <c r="A28" s="34" t="s">
        <v>37</v>
      </c>
      <c r="B28" s="26">
        <v>2112</v>
      </c>
      <c r="C28" s="35" t="s">
        <v>38</v>
      </c>
      <c r="D28" s="36">
        <v>0</v>
      </c>
      <c r="E28" s="36">
        <v>0</v>
      </c>
      <c r="F28" s="36">
        <v>0</v>
      </c>
      <c r="G28" s="36">
        <v>0</v>
      </c>
      <c r="H28" s="36">
        <v>0</v>
      </c>
      <c r="I28" s="36">
        <v>0</v>
      </c>
      <c r="J28" s="37">
        <f t="shared" si="3"/>
        <v>0</v>
      </c>
    </row>
    <row r="29" spans="1:12" s="5" customFormat="1" ht="12.75" thickTop="1" thickBot="1" x14ac:dyDescent="0.25">
      <c r="A29" s="38" t="s">
        <v>39</v>
      </c>
      <c r="B29" s="29">
        <v>2120</v>
      </c>
      <c r="C29" s="30" t="s">
        <v>40</v>
      </c>
      <c r="D29" s="32">
        <v>537488</v>
      </c>
      <c r="E29" s="32">
        <v>330742</v>
      </c>
      <c r="F29" s="32">
        <v>0</v>
      </c>
      <c r="G29" s="32">
        <v>300842.01</v>
      </c>
      <c r="H29" s="32">
        <v>300842.01</v>
      </c>
      <c r="I29" s="32">
        <v>0</v>
      </c>
      <c r="J29" s="33">
        <f t="shared" si="3"/>
        <v>0</v>
      </c>
    </row>
    <row r="30" spans="1:12" s="5" customFormat="1" ht="11.25" customHeight="1" thickTop="1" thickBot="1" x14ac:dyDescent="0.25">
      <c r="A30" s="39" t="s">
        <v>41</v>
      </c>
      <c r="B30" s="23">
        <v>2200</v>
      </c>
      <c r="C30" s="24" t="s">
        <v>42</v>
      </c>
      <c r="D30" s="40">
        <f t="shared" ref="D30:I30" si="7">SUM(D31:D37)+D44</f>
        <v>687317.89</v>
      </c>
      <c r="E30" s="40">
        <f t="shared" si="7"/>
        <v>649674.89</v>
      </c>
      <c r="F30" s="40">
        <f t="shared" si="7"/>
        <v>0</v>
      </c>
      <c r="G30" s="40">
        <f t="shared" si="7"/>
        <v>629000.51</v>
      </c>
      <c r="H30" s="40">
        <f t="shared" si="7"/>
        <v>629000.51</v>
      </c>
      <c r="I30" s="40">
        <f t="shared" si="7"/>
        <v>0</v>
      </c>
      <c r="J30" s="25">
        <f t="shared" si="3"/>
        <v>0</v>
      </c>
    </row>
    <row r="31" spans="1:12" s="5" customFormat="1" ht="12" customHeight="1" thickTop="1" thickBot="1" x14ac:dyDescent="0.25">
      <c r="A31" s="28" t="s">
        <v>43</v>
      </c>
      <c r="B31" s="29">
        <v>2210</v>
      </c>
      <c r="C31" s="30" t="s">
        <v>44</v>
      </c>
      <c r="D31" s="32">
        <v>77869</v>
      </c>
      <c r="E31" s="32">
        <v>51328</v>
      </c>
      <c r="F31" s="32">
        <v>0</v>
      </c>
      <c r="G31" s="32">
        <v>39137.919999999998</v>
      </c>
      <c r="H31" s="32">
        <v>39137.919999999998</v>
      </c>
      <c r="I31" s="32">
        <v>0</v>
      </c>
      <c r="J31" s="33">
        <f t="shared" si="3"/>
        <v>0</v>
      </c>
    </row>
    <row r="32" spans="1:12" s="5" customFormat="1" ht="12.75" thickTop="1" thickBot="1" x14ac:dyDescent="0.25">
      <c r="A32" s="28" t="s">
        <v>45</v>
      </c>
      <c r="B32" s="29">
        <v>2220</v>
      </c>
      <c r="C32" s="29">
        <v>100</v>
      </c>
      <c r="D32" s="32">
        <v>879</v>
      </c>
      <c r="E32" s="32">
        <v>879</v>
      </c>
      <c r="F32" s="32">
        <v>0</v>
      </c>
      <c r="G32" s="32">
        <v>879.48</v>
      </c>
      <c r="H32" s="32">
        <v>879.48</v>
      </c>
      <c r="I32" s="32">
        <v>0</v>
      </c>
      <c r="J32" s="33">
        <f t="shared" si="3"/>
        <v>0</v>
      </c>
    </row>
    <row r="33" spans="1:10" s="5" customFormat="1" ht="12.75" thickTop="1" thickBot="1" x14ac:dyDescent="0.25">
      <c r="A33" s="28" t="s">
        <v>46</v>
      </c>
      <c r="B33" s="29">
        <v>2230</v>
      </c>
      <c r="C33" s="29">
        <v>110</v>
      </c>
      <c r="D33" s="32">
        <v>27838</v>
      </c>
      <c r="E33" s="32">
        <v>23848</v>
      </c>
      <c r="F33" s="32">
        <v>0</v>
      </c>
      <c r="G33" s="32">
        <v>20794.16</v>
      </c>
      <c r="H33" s="32">
        <v>20794.16</v>
      </c>
      <c r="I33" s="32">
        <v>0</v>
      </c>
      <c r="J33" s="33">
        <f t="shared" si="3"/>
        <v>0</v>
      </c>
    </row>
    <row r="34" spans="1:10" s="5" customFormat="1" ht="12.75" thickTop="1" thickBot="1" x14ac:dyDescent="0.25">
      <c r="A34" s="28" t="s">
        <v>47</v>
      </c>
      <c r="B34" s="29">
        <v>2240</v>
      </c>
      <c r="C34" s="29">
        <v>120</v>
      </c>
      <c r="D34" s="32">
        <v>28374</v>
      </c>
      <c r="E34" s="32">
        <v>22897</v>
      </c>
      <c r="F34" s="32">
        <v>0</v>
      </c>
      <c r="G34" s="32">
        <v>22875.08</v>
      </c>
      <c r="H34" s="32">
        <v>22875.08</v>
      </c>
      <c r="I34" s="32">
        <v>0</v>
      </c>
      <c r="J34" s="33">
        <f t="shared" si="3"/>
        <v>0</v>
      </c>
    </row>
    <row r="35" spans="1:10" s="5" customFormat="1" ht="12.75" thickTop="1" thickBot="1" x14ac:dyDescent="0.25">
      <c r="A35" s="28" t="s">
        <v>48</v>
      </c>
      <c r="B35" s="29">
        <v>2250</v>
      </c>
      <c r="C35" s="29">
        <v>130</v>
      </c>
      <c r="D35" s="32">
        <v>5207</v>
      </c>
      <c r="E35" s="32">
        <v>4095</v>
      </c>
      <c r="F35" s="32">
        <v>0</v>
      </c>
      <c r="G35" s="32">
        <v>2098.21</v>
      </c>
      <c r="H35" s="32">
        <v>2098.21</v>
      </c>
      <c r="I35" s="32">
        <v>0</v>
      </c>
      <c r="J35" s="33">
        <f t="shared" si="3"/>
        <v>0</v>
      </c>
    </row>
    <row r="36" spans="1:10" s="5" customFormat="1" ht="12.75" thickTop="1" thickBot="1" x14ac:dyDescent="0.25">
      <c r="A36" s="38" t="s">
        <v>49</v>
      </c>
      <c r="B36" s="29">
        <v>2260</v>
      </c>
      <c r="C36" s="29">
        <v>140</v>
      </c>
      <c r="D36" s="32">
        <v>0</v>
      </c>
      <c r="E36" s="32">
        <v>0</v>
      </c>
      <c r="F36" s="32">
        <v>0</v>
      </c>
      <c r="G36" s="32">
        <v>0</v>
      </c>
      <c r="H36" s="32">
        <v>0</v>
      </c>
      <c r="I36" s="32">
        <v>0</v>
      </c>
      <c r="J36" s="33">
        <f t="shared" si="3"/>
        <v>0</v>
      </c>
    </row>
    <row r="37" spans="1:10" s="5" customFormat="1" ht="12.75" thickTop="1" thickBot="1" x14ac:dyDescent="0.25">
      <c r="A37" s="38" t="s">
        <v>50</v>
      </c>
      <c r="B37" s="29">
        <v>2270</v>
      </c>
      <c r="C37" s="29">
        <v>150</v>
      </c>
      <c r="D37" s="31">
        <f t="shared" ref="D37:I37" si="8">SUM(D38:D43)</f>
        <v>543750.89</v>
      </c>
      <c r="E37" s="31">
        <f t="shared" si="8"/>
        <v>543227.89</v>
      </c>
      <c r="F37" s="31">
        <f t="shared" si="8"/>
        <v>0</v>
      </c>
      <c r="G37" s="31">
        <f t="shared" si="8"/>
        <v>541415.66</v>
      </c>
      <c r="H37" s="31">
        <f t="shared" si="8"/>
        <v>541415.66</v>
      </c>
      <c r="I37" s="31">
        <f t="shared" si="8"/>
        <v>0</v>
      </c>
      <c r="J37" s="33">
        <f>F37+G37-H37</f>
        <v>0</v>
      </c>
    </row>
    <row r="38" spans="1:10" s="5" customFormat="1" ht="12.75" thickTop="1" thickBot="1" x14ac:dyDescent="0.25">
      <c r="A38" s="34" t="s">
        <v>51</v>
      </c>
      <c r="B38" s="26">
        <v>2271</v>
      </c>
      <c r="C38" s="26">
        <v>160</v>
      </c>
      <c r="D38" s="36">
        <v>0</v>
      </c>
      <c r="E38" s="36">
        <v>0</v>
      </c>
      <c r="F38" s="36">
        <v>0</v>
      </c>
      <c r="G38" s="36">
        <v>0</v>
      </c>
      <c r="H38" s="36">
        <v>0</v>
      </c>
      <c r="I38" s="36">
        <v>0</v>
      </c>
      <c r="J38" s="37">
        <f t="shared" si="3"/>
        <v>0</v>
      </c>
    </row>
    <row r="39" spans="1:10" s="5" customFormat="1" ht="12.75" thickTop="1" thickBot="1" x14ac:dyDescent="0.25">
      <c r="A39" s="34" t="s">
        <v>52</v>
      </c>
      <c r="B39" s="26">
        <v>2272</v>
      </c>
      <c r="C39" s="26">
        <v>170</v>
      </c>
      <c r="D39" s="36">
        <v>1119</v>
      </c>
      <c r="E39" s="36">
        <v>596</v>
      </c>
      <c r="F39" s="36">
        <v>0</v>
      </c>
      <c r="G39" s="36">
        <v>297.77</v>
      </c>
      <c r="H39" s="36">
        <v>297.77</v>
      </c>
      <c r="I39" s="36">
        <v>0</v>
      </c>
      <c r="J39" s="37">
        <f t="shared" si="3"/>
        <v>0</v>
      </c>
    </row>
    <row r="40" spans="1:10" s="5" customFormat="1" ht="12.75" thickTop="1" thickBot="1" x14ac:dyDescent="0.25">
      <c r="A40" s="34" t="s">
        <v>53</v>
      </c>
      <c r="B40" s="26">
        <v>2273</v>
      </c>
      <c r="C40" s="26">
        <v>180</v>
      </c>
      <c r="D40" s="36">
        <f>111567+4864.89</f>
        <v>116431.89</v>
      </c>
      <c r="E40" s="92">
        <f>121567-5135.11</f>
        <v>116431.89</v>
      </c>
      <c r="F40" s="36">
        <v>0</v>
      </c>
      <c r="G40" s="36">
        <v>116431.89</v>
      </c>
      <c r="H40" s="36">
        <v>116431.89</v>
      </c>
      <c r="I40" s="36">
        <v>0</v>
      </c>
      <c r="J40" s="37">
        <f t="shared" si="3"/>
        <v>0</v>
      </c>
    </row>
    <row r="41" spans="1:10" s="5" customFormat="1" ht="12.75" thickTop="1" thickBot="1" x14ac:dyDescent="0.25">
      <c r="A41" s="34" t="s">
        <v>54</v>
      </c>
      <c r="B41" s="26">
        <v>2274</v>
      </c>
      <c r="C41" s="26">
        <v>190</v>
      </c>
      <c r="D41" s="36">
        <v>0</v>
      </c>
      <c r="E41" s="36">
        <v>0</v>
      </c>
      <c r="F41" s="36">
        <v>0</v>
      </c>
      <c r="G41" s="36">
        <v>0</v>
      </c>
      <c r="H41" s="36">
        <v>0</v>
      </c>
      <c r="I41" s="36">
        <v>0</v>
      </c>
      <c r="J41" s="37">
        <f t="shared" si="3"/>
        <v>0</v>
      </c>
    </row>
    <row r="42" spans="1:10" s="5" customFormat="1" ht="12.75" thickTop="1" thickBot="1" x14ac:dyDescent="0.25">
      <c r="A42" s="34" t="s">
        <v>55</v>
      </c>
      <c r="B42" s="26">
        <v>2275</v>
      </c>
      <c r="C42" s="26">
        <v>200</v>
      </c>
      <c r="D42" s="36">
        <f>424366+1834</f>
        <v>426200</v>
      </c>
      <c r="E42" s="36">
        <v>426200</v>
      </c>
      <c r="F42" s="36">
        <v>0</v>
      </c>
      <c r="G42" s="36">
        <v>424686</v>
      </c>
      <c r="H42" s="36">
        <v>424686</v>
      </c>
      <c r="I42" s="36">
        <v>0</v>
      </c>
      <c r="J42" s="37">
        <f t="shared" si="3"/>
        <v>0</v>
      </c>
    </row>
    <row r="43" spans="1:10" s="5" customFormat="1" ht="12.75" thickTop="1" thickBot="1" x14ac:dyDescent="0.25">
      <c r="A43" s="34" t="s">
        <v>56</v>
      </c>
      <c r="B43" s="26">
        <v>2276</v>
      </c>
      <c r="C43" s="26">
        <v>210</v>
      </c>
      <c r="D43" s="36">
        <v>0</v>
      </c>
      <c r="E43" s="36">
        <v>0</v>
      </c>
      <c r="F43" s="36">
        <v>0</v>
      </c>
      <c r="G43" s="36">
        <v>0</v>
      </c>
      <c r="H43" s="36">
        <v>0</v>
      </c>
      <c r="I43" s="36">
        <v>0</v>
      </c>
      <c r="J43" s="37">
        <f>F43+G43-H43</f>
        <v>0</v>
      </c>
    </row>
    <row r="44" spans="1:10" s="5" customFormat="1" ht="13.5" customHeight="1" thickTop="1" thickBot="1" x14ac:dyDescent="0.25">
      <c r="A44" s="38" t="s">
        <v>57</v>
      </c>
      <c r="B44" s="29">
        <v>2280</v>
      </c>
      <c r="C44" s="29">
        <v>220</v>
      </c>
      <c r="D44" s="31">
        <f t="shared" ref="D44:I44" si="9">SUM(D45:D46)</f>
        <v>3400</v>
      </c>
      <c r="E44" s="31">
        <f t="shared" si="9"/>
        <v>3400</v>
      </c>
      <c r="F44" s="31">
        <f t="shared" si="9"/>
        <v>0</v>
      </c>
      <c r="G44" s="31">
        <f t="shared" si="9"/>
        <v>1800</v>
      </c>
      <c r="H44" s="31">
        <f t="shared" si="9"/>
        <v>1800</v>
      </c>
      <c r="I44" s="31">
        <f t="shared" si="9"/>
        <v>0</v>
      </c>
      <c r="J44" s="33">
        <f t="shared" si="3"/>
        <v>0</v>
      </c>
    </row>
    <row r="45" spans="1:10" s="5" customFormat="1" ht="12.75" customHeight="1" thickTop="1" thickBot="1" x14ac:dyDescent="0.25">
      <c r="A45" s="41" t="s">
        <v>58</v>
      </c>
      <c r="B45" s="26">
        <v>2281</v>
      </c>
      <c r="C45" s="26">
        <v>230</v>
      </c>
      <c r="D45" s="36">
        <v>0</v>
      </c>
      <c r="E45" s="36">
        <v>0</v>
      </c>
      <c r="F45" s="36">
        <v>0</v>
      </c>
      <c r="G45" s="36">
        <v>0</v>
      </c>
      <c r="H45" s="36">
        <v>0</v>
      </c>
      <c r="I45" s="36">
        <v>0</v>
      </c>
      <c r="J45" s="37">
        <f t="shared" si="3"/>
        <v>0</v>
      </c>
    </row>
    <row r="46" spans="1:10" s="5" customFormat="1" ht="12.75" customHeight="1" thickTop="1" thickBot="1" x14ac:dyDescent="0.25">
      <c r="A46" s="42" t="s">
        <v>59</v>
      </c>
      <c r="B46" s="26">
        <v>2282</v>
      </c>
      <c r="C46" s="26">
        <v>240</v>
      </c>
      <c r="D46" s="36">
        <v>3400</v>
      </c>
      <c r="E46" s="36">
        <v>3400</v>
      </c>
      <c r="F46" s="36">
        <v>0</v>
      </c>
      <c r="G46" s="36">
        <v>1800</v>
      </c>
      <c r="H46" s="36">
        <v>1800</v>
      </c>
      <c r="I46" s="36">
        <v>0</v>
      </c>
      <c r="J46" s="37">
        <f t="shared" si="3"/>
        <v>0</v>
      </c>
    </row>
    <row r="47" spans="1:10" s="5" customFormat="1" ht="12.75" thickTop="1" thickBot="1" x14ac:dyDescent="0.25">
      <c r="A47" s="27" t="s">
        <v>60</v>
      </c>
      <c r="B47" s="23">
        <v>2400</v>
      </c>
      <c r="C47" s="23">
        <v>250</v>
      </c>
      <c r="D47" s="40">
        <f t="shared" ref="D47:I47" si="10">SUM(D48:D49)</f>
        <v>0</v>
      </c>
      <c r="E47" s="40">
        <f t="shared" ref="E47" si="11">SUM(E48:E49)</f>
        <v>0</v>
      </c>
      <c r="F47" s="40">
        <f t="shared" si="10"/>
        <v>0</v>
      </c>
      <c r="G47" s="40">
        <f t="shared" si="10"/>
        <v>0</v>
      </c>
      <c r="H47" s="40">
        <f t="shared" si="10"/>
        <v>0</v>
      </c>
      <c r="I47" s="40">
        <f t="shared" si="10"/>
        <v>0</v>
      </c>
      <c r="J47" s="25">
        <f t="shared" si="3"/>
        <v>0</v>
      </c>
    </row>
    <row r="48" spans="1:10" s="5" customFormat="1" ht="12.75" thickTop="1" thickBot="1" x14ac:dyDescent="0.25">
      <c r="A48" s="43" t="s">
        <v>61</v>
      </c>
      <c r="B48" s="29">
        <v>2410</v>
      </c>
      <c r="C48" s="29">
        <v>260</v>
      </c>
      <c r="D48" s="32">
        <v>0</v>
      </c>
      <c r="E48" s="32">
        <v>0</v>
      </c>
      <c r="F48" s="32">
        <v>0</v>
      </c>
      <c r="G48" s="32">
        <v>0</v>
      </c>
      <c r="H48" s="32">
        <v>0</v>
      </c>
      <c r="I48" s="32">
        <v>0</v>
      </c>
      <c r="J48" s="33">
        <f t="shared" si="3"/>
        <v>0</v>
      </c>
    </row>
    <row r="49" spans="1:10" s="5" customFormat="1" ht="12.75" thickTop="1" thickBot="1" x14ac:dyDescent="0.25">
      <c r="A49" s="43" t="s">
        <v>62</v>
      </c>
      <c r="B49" s="29">
        <v>2420</v>
      </c>
      <c r="C49" s="29">
        <v>270</v>
      </c>
      <c r="D49" s="32">
        <v>0</v>
      </c>
      <c r="E49" s="32">
        <v>0</v>
      </c>
      <c r="F49" s="32">
        <v>0</v>
      </c>
      <c r="G49" s="32">
        <v>0</v>
      </c>
      <c r="H49" s="32">
        <v>0</v>
      </c>
      <c r="I49" s="32">
        <v>0</v>
      </c>
      <c r="J49" s="33">
        <f t="shared" si="3"/>
        <v>0</v>
      </c>
    </row>
    <row r="50" spans="1:10" s="5" customFormat="1" ht="12" customHeight="1" thickTop="1" thickBot="1" x14ac:dyDescent="0.25">
      <c r="A50" s="44" t="s">
        <v>63</v>
      </c>
      <c r="B50" s="23">
        <v>2600</v>
      </c>
      <c r="C50" s="23">
        <v>280</v>
      </c>
      <c r="D50" s="40">
        <f t="shared" ref="D50:I50" si="12">SUM(D51:D53)</f>
        <v>0</v>
      </c>
      <c r="E50" s="40">
        <f t="shared" ref="E50" si="13">SUM(E51:E53)</f>
        <v>0</v>
      </c>
      <c r="F50" s="40">
        <f t="shared" si="12"/>
        <v>0</v>
      </c>
      <c r="G50" s="40">
        <f t="shared" si="12"/>
        <v>0</v>
      </c>
      <c r="H50" s="40">
        <f t="shared" si="12"/>
        <v>0</v>
      </c>
      <c r="I50" s="40">
        <f t="shared" si="12"/>
        <v>0</v>
      </c>
      <c r="J50" s="25">
        <f t="shared" si="3"/>
        <v>0</v>
      </c>
    </row>
    <row r="51" spans="1:10" s="5" customFormat="1" ht="12.75" thickTop="1" thickBot="1" x14ac:dyDescent="0.25">
      <c r="A51" s="38" t="s">
        <v>64</v>
      </c>
      <c r="B51" s="29">
        <v>2610</v>
      </c>
      <c r="C51" s="29">
        <v>290</v>
      </c>
      <c r="D51" s="45">
        <v>0</v>
      </c>
      <c r="E51" s="45">
        <v>0</v>
      </c>
      <c r="F51" s="45">
        <v>0</v>
      </c>
      <c r="G51" s="45">
        <v>0</v>
      </c>
      <c r="H51" s="45">
        <v>0</v>
      </c>
      <c r="I51" s="45">
        <v>0</v>
      </c>
      <c r="J51" s="33">
        <f t="shared" si="3"/>
        <v>0</v>
      </c>
    </row>
    <row r="52" spans="1:10" s="5" customFormat="1" ht="12.75" thickTop="1" thickBot="1" x14ac:dyDescent="0.25">
      <c r="A52" s="38" t="s">
        <v>65</v>
      </c>
      <c r="B52" s="29">
        <v>2620</v>
      </c>
      <c r="C52" s="29">
        <v>300</v>
      </c>
      <c r="D52" s="45">
        <v>0</v>
      </c>
      <c r="E52" s="45">
        <v>0</v>
      </c>
      <c r="F52" s="45">
        <v>0</v>
      </c>
      <c r="G52" s="45">
        <v>0</v>
      </c>
      <c r="H52" s="45">
        <v>0</v>
      </c>
      <c r="I52" s="45">
        <v>0</v>
      </c>
      <c r="J52" s="33">
        <f t="shared" si="3"/>
        <v>0</v>
      </c>
    </row>
    <row r="53" spans="1:10" s="5" customFormat="1" ht="12.75" thickTop="1" thickBot="1" x14ac:dyDescent="0.25">
      <c r="A53" s="43" t="s">
        <v>66</v>
      </c>
      <c r="B53" s="29">
        <v>2630</v>
      </c>
      <c r="C53" s="29">
        <v>310</v>
      </c>
      <c r="D53" s="45">
        <v>0</v>
      </c>
      <c r="E53" s="45">
        <v>0</v>
      </c>
      <c r="F53" s="45">
        <v>0</v>
      </c>
      <c r="G53" s="45">
        <v>0</v>
      </c>
      <c r="H53" s="45">
        <v>0</v>
      </c>
      <c r="I53" s="45">
        <v>0</v>
      </c>
      <c r="J53" s="33">
        <f t="shared" si="3"/>
        <v>0</v>
      </c>
    </row>
    <row r="54" spans="1:10" s="5" customFormat="1" ht="12.75" thickTop="1" thickBot="1" x14ac:dyDescent="0.25">
      <c r="A54" s="39" t="s">
        <v>67</v>
      </c>
      <c r="B54" s="23">
        <v>2700</v>
      </c>
      <c r="C54" s="23">
        <v>320</v>
      </c>
      <c r="D54" s="47">
        <f t="shared" ref="D54:I54" si="14">SUM(D55:D57)</f>
        <v>0</v>
      </c>
      <c r="E54" s="47">
        <f t="shared" ref="E54" si="15">SUM(E55:E57)</f>
        <v>0</v>
      </c>
      <c r="F54" s="47">
        <f t="shared" si="14"/>
        <v>0</v>
      </c>
      <c r="G54" s="47">
        <f t="shared" si="14"/>
        <v>0</v>
      </c>
      <c r="H54" s="47">
        <f t="shared" si="14"/>
        <v>0</v>
      </c>
      <c r="I54" s="47">
        <f t="shared" si="14"/>
        <v>0</v>
      </c>
      <c r="J54" s="25">
        <f t="shared" si="3"/>
        <v>0</v>
      </c>
    </row>
    <row r="55" spans="1:10" s="5" customFormat="1" ht="12.75" customHeight="1" thickTop="1" thickBot="1" x14ac:dyDescent="0.25">
      <c r="A55" s="38" t="s">
        <v>68</v>
      </c>
      <c r="B55" s="29">
        <v>2710</v>
      </c>
      <c r="C55" s="29">
        <v>330</v>
      </c>
      <c r="D55" s="45">
        <v>0</v>
      </c>
      <c r="E55" s="45">
        <v>0</v>
      </c>
      <c r="F55" s="45">
        <v>0</v>
      </c>
      <c r="G55" s="45">
        <v>0</v>
      </c>
      <c r="H55" s="45">
        <v>0</v>
      </c>
      <c r="I55" s="45">
        <v>0</v>
      </c>
      <c r="J55" s="33">
        <f t="shared" si="3"/>
        <v>0</v>
      </c>
    </row>
    <row r="56" spans="1:10" s="5" customFormat="1" ht="12.75" thickTop="1" thickBot="1" x14ac:dyDescent="0.25">
      <c r="A56" s="38" t="s">
        <v>69</v>
      </c>
      <c r="B56" s="29">
        <v>2720</v>
      </c>
      <c r="C56" s="29">
        <v>340</v>
      </c>
      <c r="D56" s="45">
        <v>0</v>
      </c>
      <c r="E56" s="45">
        <v>0</v>
      </c>
      <c r="F56" s="45">
        <v>0</v>
      </c>
      <c r="G56" s="45">
        <v>0</v>
      </c>
      <c r="H56" s="45">
        <v>0</v>
      </c>
      <c r="I56" s="45">
        <v>0</v>
      </c>
      <c r="J56" s="33">
        <f t="shared" si="3"/>
        <v>0</v>
      </c>
    </row>
    <row r="57" spans="1:10" s="5" customFormat="1" ht="12.75" thickTop="1" thickBot="1" x14ac:dyDescent="0.25">
      <c r="A57" s="38" t="s">
        <v>70</v>
      </c>
      <c r="B57" s="29">
        <v>2730</v>
      </c>
      <c r="C57" s="29">
        <v>350</v>
      </c>
      <c r="D57" s="45">
        <v>0</v>
      </c>
      <c r="E57" s="45">
        <v>0</v>
      </c>
      <c r="F57" s="45">
        <v>0</v>
      </c>
      <c r="G57" s="45">
        <v>0</v>
      </c>
      <c r="H57" s="45">
        <v>0</v>
      </c>
      <c r="I57" s="45">
        <v>0</v>
      </c>
      <c r="J57" s="33">
        <f t="shared" si="3"/>
        <v>0</v>
      </c>
    </row>
    <row r="58" spans="1:10" s="5" customFormat="1" ht="12.75" thickTop="1" thickBot="1" x14ac:dyDescent="0.25">
      <c r="A58" s="39" t="s">
        <v>71</v>
      </c>
      <c r="B58" s="23">
        <v>2800</v>
      </c>
      <c r="C58" s="23">
        <v>360</v>
      </c>
      <c r="D58" s="48">
        <v>580</v>
      </c>
      <c r="E58" s="48">
        <v>580</v>
      </c>
      <c r="F58" s="48">
        <v>0</v>
      </c>
      <c r="G58" s="48">
        <v>580</v>
      </c>
      <c r="H58" s="48">
        <v>580</v>
      </c>
      <c r="I58" s="48">
        <v>0</v>
      </c>
      <c r="J58" s="25">
        <f t="shared" si="3"/>
        <v>0</v>
      </c>
    </row>
    <row r="59" spans="1:10" s="5" customFormat="1" ht="12.75" thickTop="1" thickBot="1" x14ac:dyDescent="0.25">
      <c r="A59" s="23" t="s">
        <v>72</v>
      </c>
      <c r="B59" s="23">
        <v>3000</v>
      </c>
      <c r="C59" s="23">
        <v>370</v>
      </c>
      <c r="D59" s="47">
        <f t="shared" ref="D59:I59" si="16">D60+D74</f>
        <v>0</v>
      </c>
      <c r="E59" s="47">
        <f t="shared" ref="E59" si="17">E60+E74</f>
        <v>0</v>
      </c>
      <c r="F59" s="47">
        <f t="shared" si="16"/>
        <v>0</v>
      </c>
      <c r="G59" s="47">
        <f t="shared" si="16"/>
        <v>0</v>
      </c>
      <c r="H59" s="47">
        <f t="shared" si="16"/>
        <v>0</v>
      </c>
      <c r="I59" s="47">
        <f t="shared" si="16"/>
        <v>0</v>
      </c>
      <c r="J59" s="25">
        <f t="shared" si="3"/>
        <v>0</v>
      </c>
    </row>
    <row r="60" spans="1:10" s="5" customFormat="1" ht="12.75" thickTop="1" thickBot="1" x14ac:dyDescent="0.25">
      <c r="A60" s="27" t="s">
        <v>73</v>
      </c>
      <c r="B60" s="23">
        <v>3100</v>
      </c>
      <c r="C60" s="23">
        <v>380</v>
      </c>
      <c r="D60" s="47">
        <f t="shared" ref="D60:I60" si="18">D61+D62+D65+D68+D72+D73</f>
        <v>0</v>
      </c>
      <c r="E60" s="47">
        <f t="shared" ref="E60" si="19">E61+E62+E65+E68+E72+E73</f>
        <v>0</v>
      </c>
      <c r="F60" s="47">
        <f t="shared" si="18"/>
        <v>0</v>
      </c>
      <c r="G60" s="47">
        <f t="shared" si="18"/>
        <v>0</v>
      </c>
      <c r="H60" s="47">
        <f t="shared" si="18"/>
        <v>0</v>
      </c>
      <c r="I60" s="47">
        <f t="shared" si="18"/>
        <v>0</v>
      </c>
      <c r="J60" s="25">
        <f t="shared" si="3"/>
        <v>0</v>
      </c>
    </row>
    <row r="61" spans="1:10" s="5" customFormat="1" ht="12.75" thickTop="1" thickBot="1" x14ac:dyDescent="0.25">
      <c r="A61" s="38" t="s">
        <v>74</v>
      </c>
      <c r="B61" s="29">
        <v>3110</v>
      </c>
      <c r="C61" s="29">
        <v>390</v>
      </c>
      <c r="D61" s="45">
        <v>0</v>
      </c>
      <c r="E61" s="45">
        <v>0</v>
      </c>
      <c r="F61" s="45">
        <v>0</v>
      </c>
      <c r="G61" s="45">
        <v>0</v>
      </c>
      <c r="H61" s="45">
        <v>0</v>
      </c>
      <c r="I61" s="45">
        <v>0</v>
      </c>
      <c r="J61" s="33">
        <f t="shared" si="3"/>
        <v>0</v>
      </c>
    </row>
    <row r="62" spans="1:10" s="5" customFormat="1" ht="12.75" thickTop="1" thickBot="1" x14ac:dyDescent="0.25">
      <c r="A62" s="43" t="s">
        <v>75</v>
      </c>
      <c r="B62" s="29">
        <v>3120</v>
      </c>
      <c r="C62" s="29">
        <v>400</v>
      </c>
      <c r="D62" s="49">
        <f t="shared" ref="D62:I62" si="20">SUM(D63:D64)</f>
        <v>0</v>
      </c>
      <c r="E62" s="49">
        <f t="shared" ref="E62" si="21">SUM(E63:E64)</f>
        <v>0</v>
      </c>
      <c r="F62" s="49">
        <f t="shared" si="20"/>
        <v>0</v>
      </c>
      <c r="G62" s="49">
        <f t="shared" si="20"/>
        <v>0</v>
      </c>
      <c r="H62" s="49">
        <f t="shared" si="20"/>
        <v>0</v>
      </c>
      <c r="I62" s="49">
        <f t="shared" si="20"/>
        <v>0</v>
      </c>
      <c r="J62" s="33">
        <f t="shared" si="3"/>
        <v>0</v>
      </c>
    </row>
    <row r="63" spans="1:10" s="5" customFormat="1" ht="12.75" thickTop="1" thickBot="1" x14ac:dyDescent="0.25">
      <c r="A63" s="34" t="s">
        <v>76</v>
      </c>
      <c r="B63" s="26">
        <v>3121</v>
      </c>
      <c r="C63" s="26">
        <v>410</v>
      </c>
      <c r="D63" s="50">
        <v>0</v>
      </c>
      <c r="E63" s="50">
        <v>0</v>
      </c>
      <c r="F63" s="50">
        <v>0</v>
      </c>
      <c r="G63" s="50">
        <v>0</v>
      </c>
      <c r="H63" s="50">
        <v>0</v>
      </c>
      <c r="I63" s="50">
        <v>0</v>
      </c>
      <c r="J63" s="37">
        <f t="shared" si="3"/>
        <v>0</v>
      </c>
    </row>
    <row r="64" spans="1:10" s="5" customFormat="1" ht="12.75" thickTop="1" thickBot="1" x14ac:dyDescent="0.25">
      <c r="A64" s="34" t="s">
        <v>77</v>
      </c>
      <c r="B64" s="26">
        <v>3122</v>
      </c>
      <c r="C64" s="26">
        <v>420</v>
      </c>
      <c r="D64" s="50">
        <v>0</v>
      </c>
      <c r="E64" s="50">
        <v>0</v>
      </c>
      <c r="F64" s="50">
        <v>0</v>
      </c>
      <c r="G64" s="50">
        <v>0</v>
      </c>
      <c r="H64" s="50">
        <v>0</v>
      </c>
      <c r="I64" s="50">
        <v>0</v>
      </c>
      <c r="J64" s="37">
        <f t="shared" si="3"/>
        <v>0</v>
      </c>
    </row>
    <row r="65" spans="1:10" s="5" customFormat="1" ht="12.75" thickTop="1" thickBot="1" x14ac:dyDescent="0.25">
      <c r="A65" s="28" t="s">
        <v>78</v>
      </c>
      <c r="B65" s="29">
        <v>3130</v>
      </c>
      <c r="C65" s="29">
        <v>430</v>
      </c>
      <c r="D65" s="46">
        <f t="shared" ref="D65:I65" si="22">SUM(D66:D67)</f>
        <v>0</v>
      </c>
      <c r="E65" s="46">
        <f t="shared" ref="E65" si="23">SUM(E66:E67)</f>
        <v>0</v>
      </c>
      <c r="F65" s="46">
        <f t="shared" si="22"/>
        <v>0</v>
      </c>
      <c r="G65" s="46">
        <f t="shared" si="22"/>
        <v>0</v>
      </c>
      <c r="H65" s="46">
        <f t="shared" si="22"/>
        <v>0</v>
      </c>
      <c r="I65" s="46">
        <f t="shared" si="22"/>
        <v>0</v>
      </c>
      <c r="J65" s="52">
        <f t="shared" si="3"/>
        <v>0</v>
      </c>
    </row>
    <row r="66" spans="1:10" s="5" customFormat="1" ht="12.75" thickTop="1" thickBot="1" x14ac:dyDescent="0.25">
      <c r="A66" s="34" t="s">
        <v>79</v>
      </c>
      <c r="B66" s="26">
        <v>3131</v>
      </c>
      <c r="C66" s="26">
        <v>440</v>
      </c>
      <c r="D66" s="50">
        <v>0</v>
      </c>
      <c r="E66" s="50">
        <v>0</v>
      </c>
      <c r="F66" s="50">
        <v>0</v>
      </c>
      <c r="G66" s="50">
        <v>0</v>
      </c>
      <c r="H66" s="50">
        <v>0</v>
      </c>
      <c r="I66" s="50">
        <v>0</v>
      </c>
      <c r="J66" s="37">
        <f t="shared" si="3"/>
        <v>0</v>
      </c>
    </row>
    <row r="67" spans="1:10" s="5" customFormat="1" ht="12.75" thickTop="1" thickBot="1" x14ac:dyDescent="0.25">
      <c r="A67" s="34" t="s">
        <v>80</v>
      </c>
      <c r="B67" s="26">
        <v>3132</v>
      </c>
      <c r="C67" s="26">
        <v>450</v>
      </c>
      <c r="D67" s="50">
        <v>0</v>
      </c>
      <c r="E67" s="50">
        <v>0</v>
      </c>
      <c r="F67" s="50">
        <v>0</v>
      </c>
      <c r="G67" s="50">
        <v>0</v>
      </c>
      <c r="H67" s="50">
        <v>0</v>
      </c>
      <c r="I67" s="50">
        <v>0</v>
      </c>
      <c r="J67" s="37">
        <f t="shared" si="3"/>
        <v>0</v>
      </c>
    </row>
    <row r="68" spans="1:10" s="5" customFormat="1" ht="12.75" thickTop="1" thickBot="1" x14ac:dyDescent="0.25">
      <c r="A68" s="28" t="s">
        <v>81</v>
      </c>
      <c r="B68" s="29">
        <v>3140</v>
      </c>
      <c r="C68" s="29">
        <v>460</v>
      </c>
      <c r="D68" s="46">
        <f t="shared" ref="D68:I68" si="24">SUM(D69:D71)</f>
        <v>0</v>
      </c>
      <c r="E68" s="46">
        <f t="shared" ref="E68" si="25">SUM(E69:E71)</f>
        <v>0</v>
      </c>
      <c r="F68" s="46">
        <f t="shared" si="24"/>
        <v>0</v>
      </c>
      <c r="G68" s="46">
        <f t="shared" si="24"/>
        <v>0</v>
      </c>
      <c r="H68" s="46">
        <f t="shared" si="24"/>
        <v>0</v>
      </c>
      <c r="I68" s="46">
        <f t="shared" si="24"/>
        <v>0</v>
      </c>
      <c r="J68" s="52">
        <f t="shared" si="3"/>
        <v>0</v>
      </c>
    </row>
    <row r="69" spans="1:10" s="5" customFormat="1" ht="13.5" thickTop="1" thickBot="1" x14ac:dyDescent="0.25">
      <c r="A69" s="53" t="s">
        <v>82</v>
      </c>
      <c r="B69" s="26">
        <v>3141</v>
      </c>
      <c r="C69" s="26">
        <v>470</v>
      </c>
      <c r="D69" s="50">
        <v>0</v>
      </c>
      <c r="E69" s="50">
        <v>0</v>
      </c>
      <c r="F69" s="50">
        <v>0</v>
      </c>
      <c r="G69" s="50">
        <v>0</v>
      </c>
      <c r="H69" s="50">
        <v>0</v>
      </c>
      <c r="I69" s="50">
        <v>0</v>
      </c>
      <c r="J69" s="37">
        <f t="shared" si="3"/>
        <v>0</v>
      </c>
    </row>
    <row r="70" spans="1:10" s="5" customFormat="1" ht="13.5" thickTop="1" thickBot="1" x14ac:dyDescent="0.25">
      <c r="A70" s="53" t="s">
        <v>83</v>
      </c>
      <c r="B70" s="26">
        <v>3142</v>
      </c>
      <c r="C70" s="26">
        <v>480</v>
      </c>
      <c r="D70" s="50">
        <v>0</v>
      </c>
      <c r="E70" s="50">
        <v>0</v>
      </c>
      <c r="F70" s="50">
        <v>0</v>
      </c>
      <c r="G70" s="50">
        <v>0</v>
      </c>
      <c r="H70" s="50">
        <v>0</v>
      </c>
      <c r="I70" s="50">
        <v>0</v>
      </c>
      <c r="J70" s="37">
        <f t="shared" si="3"/>
        <v>0</v>
      </c>
    </row>
    <row r="71" spans="1:10" s="5" customFormat="1" ht="13.5" thickTop="1" thickBot="1" x14ac:dyDescent="0.25">
      <c r="A71" s="53" t="s">
        <v>84</v>
      </c>
      <c r="B71" s="26">
        <v>3143</v>
      </c>
      <c r="C71" s="26">
        <v>490</v>
      </c>
      <c r="D71" s="50">
        <v>0</v>
      </c>
      <c r="E71" s="50">
        <v>0</v>
      </c>
      <c r="F71" s="50">
        <v>0</v>
      </c>
      <c r="G71" s="50">
        <v>0</v>
      </c>
      <c r="H71" s="50">
        <v>0</v>
      </c>
      <c r="I71" s="50">
        <v>0</v>
      </c>
      <c r="J71" s="37">
        <f t="shared" si="3"/>
        <v>0</v>
      </c>
    </row>
    <row r="72" spans="1:10" s="5" customFormat="1" ht="12.75" thickTop="1" thickBot="1" x14ac:dyDescent="0.25">
      <c r="A72" s="28" t="s">
        <v>85</v>
      </c>
      <c r="B72" s="29">
        <v>3150</v>
      </c>
      <c r="C72" s="29">
        <v>500</v>
      </c>
      <c r="D72" s="45">
        <v>0</v>
      </c>
      <c r="E72" s="45">
        <v>0</v>
      </c>
      <c r="F72" s="45">
        <v>0</v>
      </c>
      <c r="G72" s="45">
        <v>0</v>
      </c>
      <c r="H72" s="45">
        <v>0</v>
      </c>
      <c r="I72" s="45">
        <v>0</v>
      </c>
      <c r="J72" s="52">
        <f t="shared" si="3"/>
        <v>0</v>
      </c>
    </row>
    <row r="73" spans="1:10" s="5" customFormat="1" ht="12.75" thickTop="1" thickBot="1" x14ac:dyDescent="0.25">
      <c r="A73" s="28" t="s">
        <v>86</v>
      </c>
      <c r="B73" s="29">
        <v>3160</v>
      </c>
      <c r="C73" s="29">
        <v>510</v>
      </c>
      <c r="D73" s="45">
        <v>0</v>
      </c>
      <c r="E73" s="45">
        <v>0</v>
      </c>
      <c r="F73" s="45">
        <v>0</v>
      </c>
      <c r="G73" s="45">
        <v>0</v>
      </c>
      <c r="H73" s="45">
        <v>0</v>
      </c>
      <c r="I73" s="45">
        <v>0</v>
      </c>
      <c r="J73" s="52">
        <f t="shared" si="3"/>
        <v>0</v>
      </c>
    </row>
    <row r="74" spans="1:10" s="5" customFormat="1" ht="12.75" thickTop="1" thickBot="1" x14ac:dyDescent="0.25">
      <c r="A74" s="27" t="s">
        <v>87</v>
      </c>
      <c r="B74" s="23">
        <v>3200</v>
      </c>
      <c r="C74" s="23">
        <v>520</v>
      </c>
      <c r="D74" s="47">
        <f t="shared" ref="D74:I74" si="26">SUM(D75:D78)</f>
        <v>0</v>
      </c>
      <c r="E74" s="47">
        <f t="shared" ref="E74" si="27">SUM(E75:E78)</f>
        <v>0</v>
      </c>
      <c r="F74" s="47">
        <f t="shared" si="26"/>
        <v>0</v>
      </c>
      <c r="G74" s="47">
        <f t="shared" si="26"/>
        <v>0</v>
      </c>
      <c r="H74" s="47">
        <f t="shared" si="26"/>
        <v>0</v>
      </c>
      <c r="I74" s="47">
        <f t="shared" si="26"/>
        <v>0</v>
      </c>
      <c r="J74" s="25">
        <f t="shared" si="3"/>
        <v>0</v>
      </c>
    </row>
    <row r="75" spans="1:10" s="5" customFormat="1" ht="12.75" thickTop="1" thickBot="1" x14ac:dyDescent="0.25">
      <c r="A75" s="38" t="s">
        <v>88</v>
      </c>
      <c r="B75" s="29">
        <v>3210</v>
      </c>
      <c r="C75" s="29">
        <v>530</v>
      </c>
      <c r="D75" s="54">
        <v>0</v>
      </c>
      <c r="E75" s="54">
        <v>0</v>
      </c>
      <c r="F75" s="54">
        <v>0</v>
      </c>
      <c r="G75" s="54">
        <v>0</v>
      </c>
      <c r="H75" s="54">
        <v>0</v>
      </c>
      <c r="I75" s="54">
        <v>0</v>
      </c>
      <c r="J75" s="52">
        <f t="shared" si="3"/>
        <v>0</v>
      </c>
    </row>
    <row r="76" spans="1:10" s="5" customFormat="1" ht="12.75" thickTop="1" thickBot="1" x14ac:dyDescent="0.25">
      <c r="A76" s="38" t="s">
        <v>89</v>
      </c>
      <c r="B76" s="29">
        <v>3220</v>
      </c>
      <c r="C76" s="29">
        <v>540</v>
      </c>
      <c r="D76" s="54">
        <v>0</v>
      </c>
      <c r="E76" s="54">
        <v>0</v>
      </c>
      <c r="F76" s="54">
        <v>0</v>
      </c>
      <c r="G76" s="54">
        <v>0</v>
      </c>
      <c r="H76" s="54">
        <v>0</v>
      </c>
      <c r="I76" s="54">
        <v>0</v>
      </c>
      <c r="J76" s="52">
        <f t="shared" si="3"/>
        <v>0</v>
      </c>
    </row>
    <row r="77" spans="1:10" s="5" customFormat="1" ht="12.75" thickTop="1" thickBot="1" x14ac:dyDescent="0.25">
      <c r="A77" s="28" t="s">
        <v>90</v>
      </c>
      <c r="B77" s="29">
        <v>3230</v>
      </c>
      <c r="C77" s="29">
        <v>550</v>
      </c>
      <c r="D77" s="54">
        <v>0</v>
      </c>
      <c r="E77" s="54">
        <v>0</v>
      </c>
      <c r="F77" s="54">
        <v>0</v>
      </c>
      <c r="G77" s="54">
        <v>0</v>
      </c>
      <c r="H77" s="54">
        <v>0</v>
      </c>
      <c r="I77" s="54">
        <v>0</v>
      </c>
      <c r="J77" s="52">
        <f t="shared" si="3"/>
        <v>0</v>
      </c>
    </row>
    <row r="78" spans="1:10" s="5" customFormat="1" ht="12.75" thickTop="1" thickBot="1" x14ac:dyDescent="0.25">
      <c r="A78" s="38" t="s">
        <v>91</v>
      </c>
      <c r="B78" s="29">
        <v>3240</v>
      </c>
      <c r="C78" s="29">
        <v>560</v>
      </c>
      <c r="D78" s="45">
        <v>0</v>
      </c>
      <c r="E78" s="45">
        <v>0</v>
      </c>
      <c r="F78" s="45">
        <v>0</v>
      </c>
      <c r="G78" s="45">
        <v>0</v>
      </c>
      <c r="H78" s="45">
        <v>0</v>
      </c>
      <c r="I78" s="45">
        <v>0</v>
      </c>
      <c r="J78" s="52">
        <f t="shared" si="3"/>
        <v>0</v>
      </c>
    </row>
    <row r="79" spans="1:10" s="5" customFormat="1" ht="12.75" thickTop="1" thickBot="1" x14ac:dyDescent="0.25">
      <c r="A79" s="23" t="s">
        <v>92</v>
      </c>
      <c r="B79" s="23">
        <v>4100</v>
      </c>
      <c r="C79" s="23">
        <v>570</v>
      </c>
      <c r="D79" s="55">
        <f t="shared" ref="D79:I79" si="28">SUM(D80)</f>
        <v>0</v>
      </c>
      <c r="E79" s="55">
        <f t="shared" si="28"/>
        <v>0</v>
      </c>
      <c r="F79" s="55">
        <f t="shared" si="28"/>
        <v>0</v>
      </c>
      <c r="G79" s="55">
        <f t="shared" si="28"/>
        <v>0</v>
      </c>
      <c r="H79" s="55">
        <f t="shared" si="28"/>
        <v>0</v>
      </c>
      <c r="I79" s="55">
        <f t="shared" si="28"/>
        <v>0</v>
      </c>
      <c r="J79" s="25">
        <f t="shared" si="3"/>
        <v>0</v>
      </c>
    </row>
    <row r="80" spans="1:10" s="5" customFormat="1" ht="12.75" thickTop="1" thickBot="1" x14ac:dyDescent="0.25">
      <c r="A80" s="28" t="s">
        <v>93</v>
      </c>
      <c r="B80" s="29">
        <v>4110</v>
      </c>
      <c r="C80" s="29">
        <v>580</v>
      </c>
      <c r="D80" s="46">
        <f t="shared" ref="D80:I80" si="29">SUM(D81:D83)</f>
        <v>0</v>
      </c>
      <c r="E80" s="46">
        <f t="shared" ref="E80" si="30">SUM(E81:E83)</f>
        <v>0</v>
      </c>
      <c r="F80" s="46">
        <f t="shared" si="29"/>
        <v>0</v>
      </c>
      <c r="G80" s="46">
        <f t="shared" si="29"/>
        <v>0</v>
      </c>
      <c r="H80" s="46">
        <f t="shared" si="29"/>
        <v>0</v>
      </c>
      <c r="I80" s="46">
        <f t="shared" si="29"/>
        <v>0</v>
      </c>
      <c r="J80" s="52">
        <f t="shared" si="3"/>
        <v>0</v>
      </c>
    </row>
    <row r="81" spans="1:10" s="5" customFormat="1" ht="12.75" thickTop="1" thickBot="1" x14ac:dyDescent="0.25">
      <c r="A81" s="34" t="s">
        <v>94</v>
      </c>
      <c r="B81" s="26">
        <v>4111</v>
      </c>
      <c r="C81" s="26">
        <v>590</v>
      </c>
      <c r="D81" s="45">
        <v>0</v>
      </c>
      <c r="E81" s="45">
        <v>0</v>
      </c>
      <c r="F81" s="45">
        <v>0</v>
      </c>
      <c r="G81" s="45">
        <v>0</v>
      </c>
      <c r="H81" s="45">
        <v>0</v>
      </c>
      <c r="I81" s="45">
        <v>0</v>
      </c>
      <c r="J81" s="37">
        <f t="shared" si="3"/>
        <v>0</v>
      </c>
    </row>
    <row r="82" spans="1:10" s="5" customFormat="1" ht="12.75" customHeight="1" thickTop="1" thickBot="1" x14ac:dyDescent="0.25">
      <c r="A82" s="34" t="s">
        <v>95</v>
      </c>
      <c r="B82" s="26">
        <v>4112</v>
      </c>
      <c r="C82" s="26">
        <v>600</v>
      </c>
      <c r="D82" s="45">
        <v>0</v>
      </c>
      <c r="E82" s="45">
        <v>0</v>
      </c>
      <c r="F82" s="45">
        <v>0</v>
      </c>
      <c r="G82" s="45">
        <v>0</v>
      </c>
      <c r="H82" s="45">
        <v>0</v>
      </c>
      <c r="I82" s="45">
        <v>0</v>
      </c>
      <c r="J82" s="37">
        <f t="shared" si="3"/>
        <v>0</v>
      </c>
    </row>
    <row r="83" spans="1:10" s="5" customFormat="1" ht="14.25" thickTop="1" thickBot="1" x14ac:dyDescent="0.25">
      <c r="A83" s="56" t="s">
        <v>96</v>
      </c>
      <c r="B83" s="26">
        <v>4113</v>
      </c>
      <c r="C83" s="26">
        <v>610</v>
      </c>
      <c r="D83" s="50">
        <v>0</v>
      </c>
      <c r="E83" s="50">
        <v>0</v>
      </c>
      <c r="F83" s="50">
        <v>0</v>
      </c>
      <c r="G83" s="50">
        <v>0</v>
      </c>
      <c r="H83" s="50">
        <v>0</v>
      </c>
      <c r="I83" s="50">
        <v>0</v>
      </c>
      <c r="J83" s="37">
        <f t="shared" si="3"/>
        <v>0</v>
      </c>
    </row>
    <row r="84" spans="1:10" s="5" customFormat="1" ht="12.75" thickTop="1" thickBot="1" x14ac:dyDescent="0.25">
      <c r="A84" s="23" t="s">
        <v>97</v>
      </c>
      <c r="B84" s="23">
        <v>4200</v>
      </c>
      <c r="C84" s="23">
        <v>620</v>
      </c>
      <c r="D84" s="47">
        <f t="shared" ref="D84:I84" si="31">D85</f>
        <v>0</v>
      </c>
      <c r="E84" s="47">
        <f t="shared" si="31"/>
        <v>0</v>
      </c>
      <c r="F84" s="47">
        <f t="shared" si="31"/>
        <v>0</v>
      </c>
      <c r="G84" s="47">
        <f t="shared" si="31"/>
        <v>0</v>
      </c>
      <c r="H84" s="47">
        <f t="shared" si="31"/>
        <v>0</v>
      </c>
      <c r="I84" s="47">
        <f t="shared" si="31"/>
        <v>0</v>
      </c>
      <c r="J84" s="25">
        <f t="shared" si="3"/>
        <v>0</v>
      </c>
    </row>
    <row r="85" spans="1:10" s="5" customFormat="1" ht="12.75" thickTop="1" thickBot="1" x14ac:dyDescent="0.25">
      <c r="A85" s="28" t="s">
        <v>98</v>
      </c>
      <c r="B85" s="29">
        <v>4210</v>
      </c>
      <c r="C85" s="29">
        <v>630</v>
      </c>
      <c r="D85" s="45">
        <v>0</v>
      </c>
      <c r="E85" s="45">
        <v>0</v>
      </c>
      <c r="F85" s="45">
        <v>0</v>
      </c>
      <c r="G85" s="45">
        <v>0</v>
      </c>
      <c r="H85" s="45">
        <v>0</v>
      </c>
      <c r="I85" s="45">
        <v>0</v>
      </c>
      <c r="J85" s="52">
        <f t="shared" si="3"/>
        <v>0</v>
      </c>
    </row>
    <row r="86" spans="1:10" s="5" customFormat="1" ht="12.75" thickTop="1" thickBot="1" x14ac:dyDescent="0.25">
      <c r="A86" s="34" t="s">
        <v>99</v>
      </c>
      <c r="B86" s="26">
        <v>5000</v>
      </c>
      <c r="C86" s="26">
        <v>640</v>
      </c>
      <c r="D86" s="50" t="s">
        <v>100</v>
      </c>
      <c r="E86" s="50">
        <v>0</v>
      </c>
      <c r="F86" s="57" t="s">
        <v>100</v>
      </c>
      <c r="G86" s="57" t="s">
        <v>100</v>
      </c>
      <c r="H86" s="57" t="s">
        <v>100</v>
      </c>
      <c r="I86" s="57" t="s">
        <v>100</v>
      </c>
      <c r="J86" s="37" t="s">
        <v>100</v>
      </c>
    </row>
    <row r="87" spans="1:10" s="5" customFormat="1" ht="12.75" thickTop="1" thickBot="1" x14ac:dyDescent="0.25">
      <c r="A87" s="34" t="s">
        <v>101</v>
      </c>
      <c r="B87" s="26">
        <v>9000</v>
      </c>
      <c r="C87" s="26">
        <v>650</v>
      </c>
      <c r="D87" s="50">
        <v>0</v>
      </c>
      <c r="E87" s="51">
        <v>0</v>
      </c>
      <c r="F87" s="50">
        <v>0</v>
      </c>
      <c r="G87" s="50">
        <v>0</v>
      </c>
      <c r="H87" s="50">
        <v>0</v>
      </c>
      <c r="I87" s="50">
        <v>0</v>
      </c>
      <c r="J87" s="37">
        <f t="shared" si="3"/>
        <v>0</v>
      </c>
    </row>
    <row r="88" spans="1:10" s="5" customFormat="1" ht="12" hidden="1" thickTop="1" x14ac:dyDescent="0.2">
      <c r="A88" s="58"/>
      <c r="B88" s="59"/>
      <c r="C88" s="59">
        <v>650</v>
      </c>
      <c r="D88" s="60"/>
      <c r="E88" s="61"/>
      <c r="F88" s="60"/>
      <c r="G88" s="60"/>
      <c r="H88" s="60"/>
      <c r="I88" s="60"/>
      <c r="J88" s="62"/>
    </row>
    <row r="89" spans="1:10" s="5" customFormat="1" ht="12" hidden="1" thickTop="1" x14ac:dyDescent="0.2">
      <c r="A89" s="63"/>
      <c r="B89" s="64"/>
      <c r="C89" s="64"/>
      <c r="D89" s="65"/>
      <c r="E89" s="66"/>
      <c r="F89" s="65"/>
      <c r="G89" s="65"/>
      <c r="H89" s="65"/>
      <c r="I89" s="65"/>
      <c r="J89" s="67"/>
    </row>
    <row r="90" spans="1:10" s="5" customFormat="1" ht="12" hidden="1" thickTop="1" x14ac:dyDescent="0.2">
      <c r="A90" s="63"/>
      <c r="B90" s="64"/>
      <c r="C90" s="64"/>
      <c r="D90" s="65"/>
      <c r="E90" s="66"/>
      <c r="F90" s="65"/>
      <c r="G90" s="65"/>
      <c r="H90" s="65"/>
      <c r="I90" s="65"/>
      <c r="J90" s="67"/>
    </row>
    <row r="91" spans="1:10" s="5" customFormat="1" ht="13.5" hidden="1" thickTop="1" x14ac:dyDescent="0.2">
      <c r="A91" s="68"/>
      <c r="B91" s="64"/>
      <c r="C91" s="64"/>
      <c r="D91" s="65"/>
      <c r="E91" s="69"/>
      <c r="F91" s="65"/>
      <c r="G91" s="65"/>
      <c r="H91" s="65"/>
      <c r="I91" s="65"/>
      <c r="J91" s="67"/>
    </row>
    <row r="92" spans="1:10" s="5" customFormat="1" ht="12" hidden="1" thickTop="1" x14ac:dyDescent="0.2">
      <c r="A92" s="70"/>
      <c r="B92" s="71"/>
      <c r="C92" s="71"/>
      <c r="D92" s="72"/>
      <c r="E92" s="73"/>
      <c r="F92" s="72"/>
      <c r="G92" s="72"/>
      <c r="H92" s="72"/>
      <c r="I92" s="72"/>
      <c r="J92" s="74"/>
    </row>
    <row r="93" spans="1:10" s="5" customFormat="1" ht="12" hidden="1" thickTop="1" x14ac:dyDescent="0.2">
      <c r="A93" s="63"/>
      <c r="B93" s="64"/>
      <c r="C93" s="64"/>
      <c r="D93" s="65"/>
      <c r="E93" s="66"/>
      <c r="F93" s="65"/>
      <c r="G93" s="65"/>
      <c r="H93" s="65"/>
      <c r="I93" s="65"/>
      <c r="J93" s="67"/>
    </row>
    <row r="94" spans="1:10" s="5" customFormat="1" ht="12" hidden="1" thickTop="1" x14ac:dyDescent="0.2">
      <c r="A94" s="63"/>
      <c r="B94" s="64"/>
      <c r="C94" s="64"/>
      <c r="D94" s="65"/>
      <c r="E94" s="66"/>
      <c r="F94" s="65"/>
      <c r="G94" s="65"/>
      <c r="H94" s="65"/>
      <c r="I94" s="65"/>
      <c r="J94" s="67"/>
    </row>
    <row r="95" spans="1:10" s="5" customFormat="1" ht="12" hidden="1" thickTop="1" x14ac:dyDescent="0.2">
      <c r="A95" s="63"/>
      <c r="B95" s="64"/>
      <c r="C95" s="64"/>
      <c r="D95" s="65"/>
      <c r="E95" s="66"/>
      <c r="F95" s="65"/>
      <c r="G95" s="65"/>
      <c r="H95" s="65"/>
      <c r="I95" s="65"/>
      <c r="J95" s="67"/>
    </row>
    <row r="96" spans="1:10" s="5" customFormat="1" ht="12.75" hidden="1" thickTop="1" x14ac:dyDescent="0.2">
      <c r="A96" s="75"/>
      <c r="B96" s="76"/>
      <c r="C96" s="76"/>
      <c r="D96" s="77"/>
      <c r="E96" s="78"/>
      <c r="F96" s="77"/>
      <c r="G96" s="77"/>
      <c r="H96" s="77"/>
      <c r="I96" s="77"/>
      <c r="J96" s="74"/>
    </row>
    <row r="97" spans="1:10" s="5" customFormat="1" ht="12" hidden="1" thickTop="1" x14ac:dyDescent="0.2">
      <c r="A97" s="70"/>
      <c r="B97" s="71"/>
      <c r="C97" s="71"/>
      <c r="D97" s="79"/>
      <c r="E97" s="80"/>
      <c r="F97" s="79"/>
      <c r="G97" s="79"/>
      <c r="H97" s="79"/>
      <c r="I97" s="79"/>
      <c r="J97" s="81"/>
    </row>
    <row r="98" spans="1:10" s="5" customFormat="1" ht="12" hidden="1" thickTop="1" x14ac:dyDescent="0.2">
      <c r="A98" s="70"/>
      <c r="B98" s="71"/>
      <c r="C98" s="71"/>
      <c r="D98" s="79"/>
      <c r="E98" s="80"/>
      <c r="F98" s="79"/>
      <c r="G98" s="79"/>
      <c r="H98" s="79"/>
      <c r="I98" s="79"/>
      <c r="J98" s="81"/>
    </row>
    <row r="99" spans="1:10" s="5" customFormat="1" ht="12" hidden="1" thickTop="1" x14ac:dyDescent="0.2">
      <c r="A99" s="82"/>
      <c r="B99" s="83"/>
      <c r="C99" s="64"/>
      <c r="D99" s="66"/>
      <c r="E99" s="84"/>
      <c r="F99" s="85"/>
      <c r="G99" s="85"/>
      <c r="H99" s="85"/>
      <c r="I99" s="85"/>
      <c r="J99" s="86"/>
    </row>
    <row r="100" spans="1:10" ht="14.25" customHeight="1" thickTop="1" x14ac:dyDescent="0.25">
      <c r="A100" s="9" t="s">
        <v>102</v>
      </c>
      <c r="D100" s="87"/>
      <c r="E100" s="87"/>
    </row>
    <row r="101" spans="1:10" s="1" customFormat="1" ht="12.75" customHeight="1" x14ac:dyDescent="0.25">
      <c r="A101" s="88" t="str">
        <f>[1]ЗАПОЛНИТЬ!F30</f>
        <v xml:space="preserve">Керівник </v>
      </c>
      <c r="C101" s="88"/>
      <c r="D101" s="111"/>
      <c r="E101" s="111"/>
      <c r="F101" s="88"/>
      <c r="G101" s="112" t="s">
        <v>103</v>
      </c>
      <c r="H101" s="112"/>
      <c r="I101" s="112"/>
    </row>
    <row r="102" spans="1:10" s="1" customFormat="1" ht="12.75" customHeight="1" x14ac:dyDescent="0.25">
      <c r="B102" s="88"/>
      <c r="C102" s="88"/>
      <c r="D102" s="109" t="s">
        <v>104</v>
      </c>
      <c r="E102" s="109"/>
      <c r="F102" s="88"/>
      <c r="G102" s="110" t="s">
        <v>105</v>
      </c>
      <c r="H102" s="110"/>
    </row>
    <row r="103" spans="1:10" s="1" customFormat="1" ht="12" customHeight="1" x14ac:dyDescent="0.25">
      <c r="A103" s="88" t="str">
        <f>[1]ЗАПОЛНИТЬ!F31</f>
        <v>Головний бухгалтер</v>
      </c>
      <c r="C103" s="88"/>
      <c r="D103" s="113"/>
      <c r="E103" s="113"/>
      <c r="F103" s="88"/>
      <c r="G103" s="112" t="str">
        <f>[1]ЗАПОЛНИТЬ!F28</f>
        <v>С.А.Фоменко</v>
      </c>
      <c r="H103" s="112"/>
      <c r="I103" s="112"/>
    </row>
    <row r="104" spans="1:10" s="1" customFormat="1" ht="12" customHeight="1" x14ac:dyDescent="0.25">
      <c r="A104" s="89" t="str">
        <f>[1]ЗАПОЛНИТЬ!C19</f>
        <v>"  "січня 2018 року</v>
      </c>
      <c r="C104" s="88"/>
      <c r="D104" s="109" t="s">
        <v>104</v>
      </c>
      <c r="E104" s="109"/>
      <c r="G104" s="110" t="s">
        <v>105</v>
      </c>
      <c r="H104" s="110"/>
      <c r="I104" s="90"/>
    </row>
    <row r="105" spans="1:10" s="1" customFormat="1" x14ac:dyDescent="0.25">
      <c r="A105" s="5"/>
    </row>
    <row r="107" spans="1:10" x14ac:dyDescent="0.25">
      <c r="A107" s="91"/>
    </row>
  </sheetData>
  <sheetProtection formatColumns="0" formatRows="0"/>
  <mergeCells count="34">
    <mergeCell ref="D104:E104"/>
    <mergeCell ref="G104:H104"/>
    <mergeCell ref="H19:H21"/>
    <mergeCell ref="I19:I21"/>
    <mergeCell ref="D101:E101"/>
    <mergeCell ref="G101:I101"/>
    <mergeCell ref="D102:E102"/>
    <mergeCell ref="G102:H102"/>
    <mergeCell ref="D103:E103"/>
    <mergeCell ref="G103:I103"/>
    <mergeCell ref="A15:C15"/>
    <mergeCell ref="E15:J15"/>
    <mergeCell ref="A18:L18"/>
    <mergeCell ref="A19:A21"/>
    <mergeCell ref="B19:B21"/>
    <mergeCell ref="C19:C21"/>
    <mergeCell ref="D19:D21"/>
    <mergeCell ref="E19:E21"/>
    <mergeCell ref="F19:F21"/>
    <mergeCell ref="G19:G21"/>
    <mergeCell ref="J19:J21"/>
    <mergeCell ref="A14:C14"/>
    <mergeCell ref="E14:J14"/>
    <mergeCell ref="G1:J3"/>
    <mergeCell ref="A4:J4"/>
    <mergeCell ref="A5:F5"/>
    <mergeCell ref="A6:J6"/>
    <mergeCell ref="B9:G9"/>
    <mergeCell ref="B10:G10"/>
    <mergeCell ref="B11:G11"/>
    <mergeCell ref="A12:C12"/>
    <mergeCell ref="E12:H12"/>
    <mergeCell ref="A13:C13"/>
    <mergeCell ref="E13:J13"/>
  </mergeCells>
  <pageMargins left="0.19685039370078741" right="0.19685039370078741" top="0.59055118110236227" bottom="0.19685039370078741" header="0.39370078740157483" footer="0.19685039370078741"/>
  <pageSetup paperSize="9" scale="90" fitToHeight="2" orientation="landscape" r:id="rId1"/>
  <headerFooter differentOddEven="1">
    <evenHeader>&amp;C2&amp;RПродовження додатка 1</evenHead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степне</vt:lpstr>
      <vt:lpstr>степне!Заголовки_для_печати</vt:lpstr>
      <vt:lpstr>степне!Область_печати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7</cp:lastModifiedBy>
  <dcterms:created xsi:type="dcterms:W3CDTF">2018-02-08T07:37:16Z</dcterms:created>
  <dcterms:modified xsi:type="dcterms:W3CDTF">2019-10-04T06:14:13Z</dcterms:modified>
</cp:coreProperties>
</file>