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tabRatio="596" activeTab="0"/>
  </bookViews>
  <sheets>
    <sheet name="070 17 всі" sheetId="1" r:id="rId1"/>
  </sheets>
  <definedNames>
    <definedName name="_xlnm.Print_Area" localSheetId="0">'070 17 всі'!$A$1:$N$104</definedName>
  </definedNames>
  <calcPr fullCalcOnLoad="1"/>
</workbook>
</file>

<file path=xl/sharedStrings.xml><?xml version="1.0" encoding="utf-8"?>
<sst xmlns="http://schemas.openxmlformats.org/spreadsheetml/2006/main" count="125" uniqueCount="38">
  <si>
    <t xml:space="preserve">КЕКВ 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</si>
  <si>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</si>
  <si>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</si>
  <si>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</si>
  <si>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</si>
  <si>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</si>
  <si>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</si>
  <si>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</si>
  <si>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</si>
  <si>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</si>
  <si>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</si>
  <si>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грудень</t>
  </si>
  <si>
    <t>Всього</t>
  </si>
  <si>
    <t>2111  Заробітна плата</t>
  </si>
  <si>
    <t>2250  Відрядження</t>
  </si>
  <si>
    <t>2271  Теплопостачання</t>
  </si>
  <si>
    <t>2273  Електроенергія</t>
  </si>
  <si>
    <t>2274  Газ</t>
  </si>
  <si>
    <t>2275  Інші енергоносії</t>
  </si>
  <si>
    <t>2730  Діти-сироти</t>
  </si>
  <si>
    <t>2800  Інші видатки</t>
  </si>
  <si>
    <t>листоп</t>
  </si>
  <si>
    <t xml:space="preserve">2240  Опл. послуг </t>
  </si>
  <si>
    <t>2210 Пр,мат.,обл.,інвен.</t>
  </si>
  <si>
    <t>2230  Продукти харчув.</t>
  </si>
  <si>
    <t>2120  Нарах. на з-ту</t>
  </si>
  <si>
    <t>СУБВЕНЦІЯ</t>
  </si>
  <si>
    <t>МІСЦЕВИЙ БЮДЖЕТ</t>
  </si>
  <si>
    <t>ЕНЕРГОНОСІЇ</t>
  </si>
  <si>
    <t>КПКВКМБ 0611020</t>
  </si>
  <si>
    <t>КПКВКМБ 0611010 Дитячі дошкільні заклади</t>
  </si>
  <si>
    <t>Інклюзія</t>
  </si>
  <si>
    <t>Помісячний розподіл бюджету на 2021 рік</t>
  </si>
  <si>
    <t>Лисецька ЗОШ</t>
  </si>
  <si>
    <t>Старолисецька ЗОШ</t>
  </si>
  <si>
    <t>Стебницька ЗОШ</t>
  </si>
  <si>
    <t>Лисець</t>
  </si>
  <si>
    <t>Ст.Лисець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</si>
</sst>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</numFmts>
  <fonts count="38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zoomScalePageLayoutView="0" workbookViewId="0" topLeftCell="A34">
      <selection activeCell="P67" sqref="P67"/>
    </sheetView>
  </sheetViews>
  <sheetFormatPr defaultColWidth="9.00390625" defaultRowHeight="12.75"/>
  <cols>
    <col min="1" max="1" width="21.375" style="0" customWidth="1"/>
    <col min="2" max="3" width="8.75390625" style="0" customWidth="1"/>
    <col min="4" max="4" width="9.25390625" style="0" customWidth="1"/>
    <col min="5" max="5" width="9.00390625" style="0" customWidth="1"/>
    <col min="6" max="6" width="9.125" style="0" customWidth="1"/>
    <col min="8" max="9" width="8.625" style="0" customWidth="1"/>
    <col min="10" max="10" width="8.75390625" style="0" customWidth="1"/>
    <col min="11" max="11" width="10.00390625" style="0" customWidth="1"/>
    <col min="12" max="12" width="9.125" style="0" customWidth="1"/>
    <col min="13" max="13" width="9.375" style="0" customWidth="1"/>
    <col min="14" max="14" width="10.25390625" style="0" customWidth="1"/>
  </cols>
  <sheetData>
    <row r="1" ht="12.75">
      <c r="F1" t="s">
        <v>32</v>
      </c>
    </row>
    <row r="2" spans="1:14" ht="12.75">
      <c r="A2" s="3"/>
      <c r="B2" s="3"/>
      <c r="C2" s="3"/>
      <c r="D2" s="3"/>
      <c r="E2" s="22" t="s">
        <v>29</v>
      </c>
      <c r="F2" s="23"/>
      <c r="G2" s="24"/>
      <c r="H2" s="3"/>
      <c r="I2" s="3"/>
      <c r="J2" s="3"/>
      <c r="K2" s="3"/>
      <c r="L2" s="3"/>
      <c r="M2" s="3"/>
      <c r="N2" s="3"/>
    </row>
    <row r="3" spans="1:14" ht="12.75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21</v>
      </c>
      <c r="M3" s="3" t="s">
        <v>11</v>
      </c>
      <c r="N3" s="3" t="s">
        <v>12</v>
      </c>
    </row>
    <row r="4" spans="1:14" s="1" customFormat="1" ht="12.75">
      <c r="A4" s="8" t="s">
        <v>26</v>
      </c>
      <c r="B4" s="4">
        <f aca="true" t="shared" si="0" ref="B4:M4">B5+B9</f>
        <v>1264800</v>
      </c>
      <c r="C4" s="4">
        <f t="shared" si="0"/>
        <v>1476800</v>
      </c>
      <c r="D4" s="4">
        <f t="shared" si="0"/>
        <v>1538000</v>
      </c>
      <c r="E4" s="4">
        <f t="shared" si="0"/>
        <v>1558400</v>
      </c>
      <c r="F4" s="4">
        <f t="shared" si="0"/>
        <v>2007200</v>
      </c>
      <c r="G4" s="4">
        <f t="shared" si="0"/>
        <v>3877700</v>
      </c>
      <c r="H4" s="4">
        <f t="shared" si="0"/>
        <v>701600</v>
      </c>
      <c r="I4" s="4">
        <f t="shared" si="0"/>
        <v>803600</v>
      </c>
      <c r="J4" s="4">
        <f t="shared" si="0"/>
        <v>1680700</v>
      </c>
      <c r="K4" s="4">
        <f t="shared" si="0"/>
        <v>1701200</v>
      </c>
      <c r="L4" s="4">
        <f t="shared" si="0"/>
        <v>1762500</v>
      </c>
      <c r="M4" s="4">
        <f t="shared" si="0"/>
        <v>1890900</v>
      </c>
      <c r="N4" s="4">
        <f>N5+N9</f>
        <v>20263400</v>
      </c>
    </row>
    <row r="5" spans="1:14" s="2" customFormat="1" ht="12.75">
      <c r="A5" s="10" t="s">
        <v>13</v>
      </c>
      <c r="B5" s="6">
        <v>1036700</v>
      </c>
      <c r="C5" s="6">
        <v>1210500</v>
      </c>
      <c r="D5" s="6">
        <v>1260600</v>
      </c>
      <c r="E5" s="6">
        <v>1277400</v>
      </c>
      <c r="F5" s="6">
        <v>1645200</v>
      </c>
      <c r="G5" s="6">
        <v>3178400</v>
      </c>
      <c r="H5" s="6">
        <v>575100</v>
      </c>
      <c r="I5" s="6">
        <v>658700</v>
      </c>
      <c r="J5" s="6">
        <v>1377600</v>
      </c>
      <c r="K5" s="6">
        <v>1394400</v>
      </c>
      <c r="L5" s="6">
        <v>1444700</v>
      </c>
      <c r="M5" s="6">
        <v>1550000</v>
      </c>
      <c r="N5" s="6">
        <f aca="true" t="shared" si="1" ref="N5:N12">SUM(B5:M5)</f>
        <v>16609300</v>
      </c>
    </row>
    <row r="6" spans="1:14" ht="12.75">
      <c r="A6" s="19" t="s">
        <v>33</v>
      </c>
      <c r="B6" s="7">
        <v>435862</v>
      </c>
      <c r="C6" s="7">
        <v>508933</v>
      </c>
      <c r="D6" s="7">
        <v>529996</v>
      </c>
      <c r="E6" s="7">
        <v>537060</v>
      </c>
      <c r="F6" s="7">
        <v>691694</v>
      </c>
      <c r="G6" s="7">
        <v>1332649</v>
      </c>
      <c r="H6" s="7">
        <v>241790</v>
      </c>
      <c r="I6" s="7">
        <v>276940</v>
      </c>
      <c r="J6" s="7">
        <v>579187</v>
      </c>
      <c r="K6" s="7">
        <v>586250.562</v>
      </c>
      <c r="L6" s="7">
        <v>607397</v>
      </c>
      <c r="M6" s="7">
        <v>651726</v>
      </c>
      <c r="N6" s="7">
        <f t="shared" si="1"/>
        <v>6979484.562</v>
      </c>
    </row>
    <row r="7" spans="1:14" ht="12.75">
      <c r="A7" s="19" t="s">
        <v>34</v>
      </c>
      <c r="B7" s="7">
        <v>428989</v>
      </c>
      <c r="C7" s="7">
        <v>500908</v>
      </c>
      <c r="D7" s="7">
        <v>521640</v>
      </c>
      <c r="E7" s="7">
        <v>528591</v>
      </c>
      <c r="F7" s="7">
        <v>680788</v>
      </c>
      <c r="G7" s="7">
        <v>1311400</v>
      </c>
      <c r="H7" s="7">
        <v>237978</v>
      </c>
      <c r="I7" s="7">
        <v>272570</v>
      </c>
      <c r="J7" s="7">
        <v>570055</v>
      </c>
      <c r="K7" s="7">
        <v>577006.58196</v>
      </c>
      <c r="L7" s="7">
        <v>597821</v>
      </c>
      <c r="M7" s="7">
        <v>641353</v>
      </c>
      <c r="N7" s="7">
        <f t="shared" si="1"/>
        <v>6869099.58196</v>
      </c>
    </row>
    <row r="8" spans="1:14" ht="12.75">
      <c r="A8" s="19" t="s">
        <v>35</v>
      </c>
      <c r="B8" s="7">
        <v>171849</v>
      </c>
      <c r="C8" s="7">
        <v>200659</v>
      </c>
      <c r="D8" s="7">
        <v>208964</v>
      </c>
      <c r="E8" s="7">
        <v>211749</v>
      </c>
      <c r="F8" s="7">
        <v>272718.06816</v>
      </c>
      <c r="G8" s="7">
        <v>534351</v>
      </c>
      <c r="H8" s="7">
        <v>95332</v>
      </c>
      <c r="I8" s="7">
        <v>109190</v>
      </c>
      <c r="J8" s="7">
        <v>228358</v>
      </c>
      <c r="K8" s="7">
        <v>231143.34681</v>
      </c>
      <c r="L8" s="7">
        <v>239482</v>
      </c>
      <c r="M8" s="7">
        <v>256920</v>
      </c>
      <c r="N8" s="7">
        <f t="shared" si="1"/>
        <v>2760715.41497</v>
      </c>
    </row>
    <row r="9" spans="1:14" s="2" customFormat="1" ht="12.75">
      <c r="A9" s="11" t="s">
        <v>25</v>
      </c>
      <c r="B9" s="6">
        <v>228100</v>
      </c>
      <c r="C9" s="6">
        <v>266300</v>
      </c>
      <c r="D9" s="6">
        <v>277400</v>
      </c>
      <c r="E9" s="6">
        <v>281000</v>
      </c>
      <c r="F9" s="6">
        <v>362000</v>
      </c>
      <c r="G9" s="6">
        <v>699300</v>
      </c>
      <c r="H9" s="6">
        <v>126500</v>
      </c>
      <c r="I9" s="6">
        <v>144900</v>
      </c>
      <c r="J9" s="6">
        <v>303100</v>
      </c>
      <c r="K9" s="6">
        <v>306800</v>
      </c>
      <c r="L9" s="6">
        <v>317800</v>
      </c>
      <c r="M9" s="6">
        <v>340900</v>
      </c>
      <c r="N9" s="6">
        <f t="shared" si="1"/>
        <v>3654100</v>
      </c>
    </row>
    <row r="10" spans="1:14" ht="12.75">
      <c r="A10" s="19" t="s">
        <v>33</v>
      </c>
      <c r="B10" s="7">
        <f>B6*0.2200251</f>
        <v>95900.5801362</v>
      </c>
      <c r="C10" s="7">
        <f>C6*0.21999174</f>
        <v>111961.05621342</v>
      </c>
      <c r="D10" s="7">
        <f>D6*0.22005394</f>
        <v>116627.70798424</v>
      </c>
      <c r="E10" s="7">
        <f>E6*0.2199781</f>
        <v>118141.43838600001</v>
      </c>
      <c r="F10" s="7">
        <f>F6*0.220034</f>
        <v>152196.197596</v>
      </c>
      <c r="G10" s="7">
        <f>G6*0.22001636</f>
        <v>293204.58213764</v>
      </c>
      <c r="H10" s="7">
        <f>H6*0.21996174</f>
        <v>53184.5491146</v>
      </c>
      <c r="I10" s="7">
        <f>I6*0.21997874</f>
        <v>60920.9122556</v>
      </c>
      <c r="J10" s="7">
        <f>J6*0.22002032</f>
        <v>127432.90907984</v>
      </c>
      <c r="K10" s="7">
        <f>K6*0.22002295</f>
        <v>128988.5780903979</v>
      </c>
      <c r="L10" s="7">
        <f>L6*0.2199765</f>
        <v>133613.0661705</v>
      </c>
      <c r="M10" s="7">
        <v>143338</v>
      </c>
      <c r="N10" s="7">
        <f t="shared" si="1"/>
        <v>1535509.577164438</v>
      </c>
    </row>
    <row r="11" spans="1:14" ht="12.75">
      <c r="A11" s="19" t="s">
        <v>34</v>
      </c>
      <c r="B11" s="7">
        <f>B7*0.2200251</f>
        <v>94388.3476239</v>
      </c>
      <c r="C11" s="7">
        <f>C7*0.21999174</f>
        <v>110195.62249991999</v>
      </c>
      <c r="D11" s="7">
        <f>D7*0.22005394</f>
        <v>114788.9372616</v>
      </c>
      <c r="E11" s="7">
        <f>E7*0.2199781</f>
        <v>116278.4438571</v>
      </c>
      <c r="F11" s="7">
        <f>F7*0.220034</f>
        <v>149796.506792</v>
      </c>
      <c r="G11" s="7">
        <f>G7*0.22001636</f>
        <v>288529.45450399996</v>
      </c>
      <c r="H11" s="7">
        <f>H7*0.21996174</f>
        <v>52346.054961719994</v>
      </c>
      <c r="I11" s="7">
        <f>I7*0.21997874</f>
        <v>59959.6051618</v>
      </c>
      <c r="J11" s="7">
        <f>J7*0.22002032</f>
        <v>125423.6835176</v>
      </c>
      <c r="K11" s="7">
        <f>K7*0.22002295</f>
        <v>126954.69033225598</v>
      </c>
      <c r="L11" s="7">
        <f>L7*0.2199765</f>
        <v>131506.5712065</v>
      </c>
      <c r="M11" s="7">
        <f>M7*0.21993548</f>
        <v>141056.27990444</v>
      </c>
      <c r="N11" s="7">
        <f t="shared" si="1"/>
        <v>1511224.197622836</v>
      </c>
    </row>
    <row r="12" spans="1:14" ht="12.75">
      <c r="A12" s="19" t="s">
        <v>35</v>
      </c>
      <c r="B12" s="7">
        <f>B8*0.2200251</f>
        <v>37811.0934099</v>
      </c>
      <c r="C12" s="7">
        <f>C8*0.21999174</f>
        <v>44143.32255666</v>
      </c>
      <c r="D12" s="7">
        <f>D8*0.22005394</f>
        <v>45983.35151816</v>
      </c>
      <c r="E12" s="7">
        <f>E8*0.2199781</f>
        <v>46580.1426969</v>
      </c>
      <c r="F12" s="7">
        <f>F8*0.220034</f>
        <v>60007.24740951745</v>
      </c>
      <c r="G12" s="7">
        <f>G8*0.22001636</f>
        <v>117565.96198236</v>
      </c>
      <c r="H12" s="7">
        <f>H8*0.21996174</f>
        <v>20969.39259768</v>
      </c>
      <c r="I12" s="7">
        <f>I8*0.21997874</f>
        <v>24019.4786206</v>
      </c>
      <c r="J12" s="7">
        <f>J8*0.22002032</f>
        <v>50243.400234559995</v>
      </c>
      <c r="K12" s="7">
        <f>K8*0.22002295</f>
        <v>50856.84103800928</v>
      </c>
      <c r="L12" s="7">
        <f>L8*0.2199765</f>
        <v>52680.412173</v>
      </c>
      <c r="M12" s="7">
        <f>M8*0.21993548</f>
        <v>56505.823521599996</v>
      </c>
      <c r="N12" s="7">
        <f t="shared" si="1"/>
        <v>607366.4677589467</v>
      </c>
    </row>
    <row r="13" spans="1:14" s="1" customFormat="1" ht="12.75">
      <c r="A13" s="8" t="s">
        <v>31</v>
      </c>
      <c r="B13" s="4">
        <f aca="true" t="shared" si="2" ref="B13:M13">B14+B15</f>
        <v>2300</v>
      </c>
      <c r="C13" s="4">
        <f t="shared" si="2"/>
        <v>2200</v>
      </c>
      <c r="D13" s="4">
        <f t="shared" si="2"/>
        <v>2200</v>
      </c>
      <c r="E13" s="4">
        <f t="shared" si="2"/>
        <v>2200</v>
      </c>
      <c r="F13" s="4">
        <f t="shared" si="2"/>
        <v>2200</v>
      </c>
      <c r="G13" s="4">
        <f t="shared" si="2"/>
        <v>0</v>
      </c>
      <c r="H13" s="4">
        <f t="shared" si="2"/>
        <v>0</v>
      </c>
      <c r="I13" s="4">
        <f t="shared" si="2"/>
        <v>0</v>
      </c>
      <c r="J13" s="4">
        <f t="shared" si="2"/>
        <v>2200</v>
      </c>
      <c r="K13" s="4">
        <f t="shared" si="2"/>
        <v>2200</v>
      </c>
      <c r="L13" s="4">
        <f t="shared" si="2"/>
        <v>2200</v>
      </c>
      <c r="M13" s="4">
        <f t="shared" si="2"/>
        <v>2200</v>
      </c>
      <c r="N13" s="4">
        <f>N14+N15</f>
        <v>19900</v>
      </c>
    </row>
    <row r="14" spans="1:14" s="2" customFormat="1" ht="12.75">
      <c r="A14" s="10" t="s">
        <v>13</v>
      </c>
      <c r="B14" s="6">
        <v>1900</v>
      </c>
      <c r="C14" s="6">
        <v>1800</v>
      </c>
      <c r="D14" s="6">
        <v>1800</v>
      </c>
      <c r="E14" s="6">
        <v>1800</v>
      </c>
      <c r="F14" s="6">
        <v>1800</v>
      </c>
      <c r="G14" s="6"/>
      <c r="H14" s="6"/>
      <c r="I14" s="6"/>
      <c r="J14" s="6">
        <v>1800</v>
      </c>
      <c r="K14" s="6">
        <v>1800</v>
      </c>
      <c r="L14" s="6">
        <v>1800</v>
      </c>
      <c r="M14" s="6">
        <v>1800</v>
      </c>
      <c r="N14" s="6">
        <f>SUM(B14:M14)</f>
        <v>16300</v>
      </c>
    </row>
    <row r="15" spans="1:14" ht="12.75">
      <c r="A15" s="11" t="s">
        <v>25</v>
      </c>
      <c r="B15" s="6">
        <v>400</v>
      </c>
      <c r="C15" s="6">
        <v>400</v>
      </c>
      <c r="D15" s="6">
        <v>400</v>
      </c>
      <c r="E15" s="6">
        <v>400</v>
      </c>
      <c r="F15" s="6">
        <v>400</v>
      </c>
      <c r="G15" s="6"/>
      <c r="H15" s="6"/>
      <c r="I15" s="6"/>
      <c r="J15" s="6">
        <v>400</v>
      </c>
      <c r="K15" s="6">
        <v>400</v>
      </c>
      <c r="L15" s="6">
        <v>400</v>
      </c>
      <c r="M15" s="6">
        <v>400</v>
      </c>
      <c r="N15" s="6">
        <f>SUM(B15:M15)</f>
        <v>3600</v>
      </c>
    </row>
    <row r="16" spans="1:14" s="2" customFormat="1" ht="14.25" customHeight="1">
      <c r="A16" s="12" t="s">
        <v>27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s="1" customFormat="1" ht="16.5" customHeight="1">
      <c r="A17" s="20" t="s">
        <v>13</v>
      </c>
      <c r="B17" s="4">
        <f>B18+B19+B20</f>
        <v>416000</v>
      </c>
      <c r="C17" s="4">
        <f aca="true" t="shared" si="3" ref="C17:M17">C18+C19+C20</f>
        <v>416000</v>
      </c>
      <c r="D17" s="4">
        <f t="shared" si="3"/>
        <v>416000</v>
      </c>
      <c r="E17" s="4">
        <f t="shared" si="3"/>
        <v>397400</v>
      </c>
      <c r="F17" s="4">
        <f t="shared" si="3"/>
        <v>378800</v>
      </c>
      <c r="G17" s="4">
        <f t="shared" si="3"/>
        <v>842100</v>
      </c>
      <c r="H17" s="4">
        <f t="shared" si="3"/>
        <v>190500</v>
      </c>
      <c r="I17" s="4">
        <f t="shared" si="3"/>
        <v>190500</v>
      </c>
      <c r="J17" s="4">
        <f t="shared" si="3"/>
        <v>392000</v>
      </c>
      <c r="K17" s="4">
        <f t="shared" si="3"/>
        <v>397400</v>
      </c>
      <c r="L17" s="4">
        <f t="shared" si="3"/>
        <v>416000</v>
      </c>
      <c r="M17" s="4">
        <f t="shared" si="3"/>
        <v>429500</v>
      </c>
      <c r="N17" s="4">
        <f aca="true" t="shared" si="4" ref="N17:N36">SUM(B17:M17)</f>
        <v>4882200</v>
      </c>
    </row>
    <row r="18" spans="1:14" s="2" customFormat="1" ht="12.75">
      <c r="A18" s="19" t="s">
        <v>33</v>
      </c>
      <c r="B18" s="6">
        <v>207300</v>
      </c>
      <c r="C18" s="6">
        <v>207300</v>
      </c>
      <c r="D18" s="6">
        <v>207300</v>
      </c>
      <c r="E18" s="6">
        <v>198000</v>
      </c>
      <c r="F18" s="6">
        <v>188700</v>
      </c>
      <c r="G18" s="6">
        <v>428400</v>
      </c>
      <c r="H18" s="6">
        <v>95400</v>
      </c>
      <c r="I18" s="6">
        <v>95400</v>
      </c>
      <c r="J18" s="6">
        <v>199000</v>
      </c>
      <c r="K18" s="6">
        <v>198000</v>
      </c>
      <c r="L18" s="6">
        <v>207300</v>
      </c>
      <c r="M18" s="6">
        <v>217436</v>
      </c>
      <c r="N18" s="6">
        <f t="shared" si="4"/>
        <v>2449536</v>
      </c>
    </row>
    <row r="19" spans="1:14" s="2" customFormat="1" ht="12.75">
      <c r="A19" s="19" t="s">
        <v>34</v>
      </c>
      <c r="B19" s="6">
        <v>138000</v>
      </c>
      <c r="C19" s="6">
        <v>138000</v>
      </c>
      <c r="D19" s="6">
        <v>138000</v>
      </c>
      <c r="E19" s="6">
        <v>138000</v>
      </c>
      <c r="F19" s="6">
        <v>138000</v>
      </c>
      <c r="G19" s="6">
        <v>290000</v>
      </c>
      <c r="H19" s="6">
        <v>69000</v>
      </c>
      <c r="I19" s="6">
        <v>69000</v>
      </c>
      <c r="J19" s="6">
        <v>140000</v>
      </c>
      <c r="K19" s="6">
        <v>138000</v>
      </c>
      <c r="L19" s="6">
        <v>138000</v>
      </c>
      <c r="M19" s="6">
        <v>146992</v>
      </c>
      <c r="N19" s="6">
        <f t="shared" si="4"/>
        <v>1680992</v>
      </c>
    </row>
    <row r="20" spans="1:14" s="2" customFormat="1" ht="12.75">
      <c r="A20" s="19" t="s">
        <v>35</v>
      </c>
      <c r="B20" s="6">
        <v>70700</v>
      </c>
      <c r="C20" s="6">
        <v>70700</v>
      </c>
      <c r="D20" s="6">
        <v>70700</v>
      </c>
      <c r="E20" s="6">
        <v>61400</v>
      </c>
      <c r="F20" s="6">
        <v>52100</v>
      </c>
      <c r="G20" s="6">
        <v>123700</v>
      </c>
      <c r="H20" s="6">
        <v>26100</v>
      </c>
      <c r="I20" s="6">
        <v>26100</v>
      </c>
      <c r="J20" s="6">
        <v>53000</v>
      </c>
      <c r="K20" s="6">
        <v>61400</v>
      </c>
      <c r="L20" s="6">
        <v>70700</v>
      </c>
      <c r="M20" s="6">
        <v>65072</v>
      </c>
      <c r="N20" s="6">
        <f t="shared" si="4"/>
        <v>751672</v>
      </c>
    </row>
    <row r="21" spans="1:14" s="1" customFormat="1" ht="12.75">
      <c r="A21" s="12" t="s">
        <v>25</v>
      </c>
      <c r="B21" s="9">
        <f>B22+B23+B24</f>
        <v>95688.008</v>
      </c>
      <c r="C21" s="9">
        <f aca="true" t="shared" si="5" ref="C21:M21">C22+C23+C24</f>
        <v>95688.008</v>
      </c>
      <c r="D21" s="9">
        <f t="shared" si="5"/>
        <v>95688.008</v>
      </c>
      <c r="E21" s="9">
        <f t="shared" si="5"/>
        <v>91409.64995</v>
      </c>
      <c r="F21" s="9">
        <f t="shared" si="5"/>
        <v>87131.29190000001</v>
      </c>
      <c r="G21" s="9">
        <f t="shared" si="5"/>
        <v>193699.210425</v>
      </c>
      <c r="H21" s="9">
        <f t="shared" si="5"/>
        <v>43818.667125</v>
      </c>
      <c r="I21" s="9">
        <f t="shared" si="5"/>
        <v>43818.667125</v>
      </c>
      <c r="J21" s="9">
        <f t="shared" si="5"/>
        <v>90167.546</v>
      </c>
      <c r="K21" s="9">
        <f t="shared" si="5"/>
        <v>91409.64995</v>
      </c>
      <c r="L21" s="9">
        <f t="shared" si="5"/>
        <v>95688.008</v>
      </c>
      <c r="M21" s="9">
        <f t="shared" si="5"/>
        <v>98793.267875</v>
      </c>
      <c r="N21" s="4">
        <f t="shared" si="4"/>
        <v>1122999.98235</v>
      </c>
    </row>
    <row r="22" spans="1:14" s="2" customFormat="1" ht="12.75">
      <c r="A22" s="19" t="s">
        <v>33</v>
      </c>
      <c r="B22" s="7">
        <f>B18*0.23001925</f>
        <v>47682.990525</v>
      </c>
      <c r="C22" s="7">
        <f aca="true" t="shared" si="6" ref="C22:M22">C18*0.23001925</f>
        <v>47682.990525</v>
      </c>
      <c r="D22" s="7">
        <f t="shared" si="6"/>
        <v>47682.990525</v>
      </c>
      <c r="E22" s="7">
        <f t="shared" si="6"/>
        <v>45543.8115</v>
      </c>
      <c r="F22" s="7">
        <f t="shared" si="6"/>
        <v>43404.632475</v>
      </c>
      <c r="G22" s="7">
        <f t="shared" si="6"/>
        <v>98540.2467</v>
      </c>
      <c r="H22" s="7">
        <f t="shared" si="6"/>
        <v>21943.836450000003</v>
      </c>
      <c r="I22" s="7">
        <f t="shared" si="6"/>
        <v>21943.836450000003</v>
      </c>
      <c r="J22" s="7">
        <f t="shared" si="6"/>
        <v>45773.83075</v>
      </c>
      <c r="K22" s="7">
        <f t="shared" si="6"/>
        <v>45543.8115</v>
      </c>
      <c r="L22" s="7">
        <f t="shared" si="6"/>
        <v>47682.990525</v>
      </c>
      <c r="M22" s="7">
        <f t="shared" si="6"/>
        <v>50014.465643</v>
      </c>
      <c r="N22" s="7">
        <f t="shared" si="4"/>
        <v>563440.433568</v>
      </c>
    </row>
    <row r="23" spans="1:14" s="2" customFormat="1" ht="12.75">
      <c r="A23" s="19" t="s">
        <v>34</v>
      </c>
      <c r="B23" s="7">
        <f aca="true" t="shared" si="7" ref="B23:M24">B19*0.23001925</f>
        <v>31742.6565</v>
      </c>
      <c r="C23" s="7">
        <f t="shared" si="7"/>
        <v>31742.6565</v>
      </c>
      <c r="D23" s="7">
        <f t="shared" si="7"/>
        <v>31742.6565</v>
      </c>
      <c r="E23" s="7">
        <f t="shared" si="7"/>
        <v>31742.6565</v>
      </c>
      <c r="F23" s="7">
        <f t="shared" si="7"/>
        <v>31742.6565</v>
      </c>
      <c r="G23" s="7">
        <f t="shared" si="7"/>
        <v>66705.5825</v>
      </c>
      <c r="H23" s="7">
        <f t="shared" si="7"/>
        <v>15871.32825</v>
      </c>
      <c r="I23" s="7">
        <f t="shared" si="7"/>
        <v>15871.32825</v>
      </c>
      <c r="J23" s="7">
        <f t="shared" si="7"/>
        <v>32202.695</v>
      </c>
      <c r="K23" s="7">
        <f t="shared" si="7"/>
        <v>31742.6565</v>
      </c>
      <c r="L23" s="7">
        <f t="shared" si="7"/>
        <v>31742.6565</v>
      </c>
      <c r="M23" s="7">
        <f t="shared" si="7"/>
        <v>33810.989596</v>
      </c>
      <c r="N23" s="7">
        <f t="shared" si="4"/>
        <v>386660.51909599995</v>
      </c>
    </row>
    <row r="24" spans="1:14" s="2" customFormat="1" ht="12.75">
      <c r="A24" s="19" t="s">
        <v>35</v>
      </c>
      <c r="B24" s="7">
        <f t="shared" si="7"/>
        <v>16262.360975000001</v>
      </c>
      <c r="C24" s="7">
        <f t="shared" si="7"/>
        <v>16262.360975000001</v>
      </c>
      <c r="D24" s="7">
        <f t="shared" si="7"/>
        <v>16262.360975000001</v>
      </c>
      <c r="E24" s="7">
        <f t="shared" si="7"/>
        <v>14123.18195</v>
      </c>
      <c r="F24" s="7">
        <f t="shared" si="7"/>
        <v>11984.002925</v>
      </c>
      <c r="G24" s="7">
        <f t="shared" si="7"/>
        <v>28453.381225</v>
      </c>
      <c r="H24" s="7">
        <f t="shared" si="7"/>
        <v>6003.502425000001</v>
      </c>
      <c r="I24" s="7">
        <f t="shared" si="7"/>
        <v>6003.502425000001</v>
      </c>
      <c r="J24" s="7">
        <f t="shared" si="7"/>
        <v>12191.02025</v>
      </c>
      <c r="K24" s="7">
        <f t="shared" si="7"/>
        <v>14123.18195</v>
      </c>
      <c r="L24" s="7">
        <f t="shared" si="7"/>
        <v>16262.360975000001</v>
      </c>
      <c r="M24" s="7">
        <f t="shared" si="7"/>
        <v>14967.812636</v>
      </c>
      <c r="N24" s="7">
        <f t="shared" si="4"/>
        <v>172899.029686</v>
      </c>
    </row>
    <row r="25" spans="1:14" s="2" customFormat="1" ht="12.75">
      <c r="A25" s="12" t="s">
        <v>23</v>
      </c>
      <c r="B25" s="4">
        <f>B26+B27+B28</f>
        <v>30000</v>
      </c>
      <c r="C25" s="4">
        <f aca="true" t="shared" si="8" ref="C25:M25">C26+C27+C28</f>
        <v>29300</v>
      </c>
      <c r="D25" s="4">
        <f t="shared" si="8"/>
        <v>29300</v>
      </c>
      <c r="E25" s="4">
        <f t="shared" si="8"/>
        <v>30000</v>
      </c>
      <c r="F25" s="4">
        <f t="shared" si="8"/>
        <v>29300</v>
      </c>
      <c r="G25" s="4">
        <f t="shared" si="8"/>
        <v>29000</v>
      </c>
      <c r="H25" s="4">
        <f t="shared" si="8"/>
        <v>8300</v>
      </c>
      <c r="I25" s="4">
        <f t="shared" si="8"/>
        <v>0</v>
      </c>
      <c r="J25" s="4">
        <f t="shared" si="8"/>
        <v>29000</v>
      </c>
      <c r="K25" s="4">
        <f t="shared" si="8"/>
        <v>28300</v>
      </c>
      <c r="L25" s="4">
        <f t="shared" si="8"/>
        <v>27300</v>
      </c>
      <c r="M25" s="4">
        <f t="shared" si="8"/>
        <v>0</v>
      </c>
      <c r="N25" s="4">
        <f t="shared" si="4"/>
        <v>269800</v>
      </c>
    </row>
    <row r="26" spans="1:14" s="2" customFormat="1" ht="12.75">
      <c r="A26" s="19" t="s">
        <v>33</v>
      </c>
      <c r="B26" s="6">
        <v>8000</v>
      </c>
      <c r="C26" s="6">
        <v>7300</v>
      </c>
      <c r="D26" s="6">
        <v>7300</v>
      </c>
      <c r="E26" s="6">
        <v>8000</v>
      </c>
      <c r="F26" s="6">
        <v>7300</v>
      </c>
      <c r="G26" s="6">
        <v>8000</v>
      </c>
      <c r="H26" s="6">
        <v>3200</v>
      </c>
      <c r="I26" s="6"/>
      <c r="J26" s="6">
        <v>8000</v>
      </c>
      <c r="K26" s="6">
        <v>8000</v>
      </c>
      <c r="L26" s="6">
        <v>7300</v>
      </c>
      <c r="M26" s="6"/>
      <c r="N26" s="6">
        <f t="shared" si="4"/>
        <v>72400</v>
      </c>
    </row>
    <row r="27" spans="1:14" s="2" customFormat="1" ht="12.75">
      <c r="A27" s="19" t="s">
        <v>34</v>
      </c>
      <c r="B27" s="6">
        <v>20000</v>
      </c>
      <c r="C27" s="6">
        <v>20000</v>
      </c>
      <c r="D27" s="6">
        <v>20000</v>
      </c>
      <c r="E27" s="6">
        <v>20000</v>
      </c>
      <c r="F27" s="6">
        <v>20000</v>
      </c>
      <c r="G27" s="6">
        <v>20000</v>
      </c>
      <c r="H27" s="6">
        <v>5100</v>
      </c>
      <c r="I27" s="6"/>
      <c r="J27" s="6">
        <v>20000</v>
      </c>
      <c r="K27" s="6">
        <v>20000</v>
      </c>
      <c r="L27" s="6">
        <v>20000</v>
      </c>
      <c r="M27" s="6"/>
      <c r="N27" s="6">
        <f t="shared" si="4"/>
        <v>185100</v>
      </c>
    </row>
    <row r="28" spans="1:14" s="2" customFormat="1" ht="12.75">
      <c r="A28" s="19" t="s">
        <v>35</v>
      </c>
      <c r="B28" s="6">
        <v>2000</v>
      </c>
      <c r="C28" s="6">
        <v>2000</v>
      </c>
      <c r="D28" s="6">
        <v>2000</v>
      </c>
      <c r="E28" s="6">
        <v>2000</v>
      </c>
      <c r="F28" s="6">
        <v>2000</v>
      </c>
      <c r="G28" s="6">
        <v>1000</v>
      </c>
      <c r="H28" s="6"/>
      <c r="I28" s="6"/>
      <c r="J28" s="6">
        <v>1000</v>
      </c>
      <c r="K28" s="6">
        <v>300</v>
      </c>
      <c r="L28" s="6"/>
      <c r="M28" s="6"/>
      <c r="N28" s="6">
        <f t="shared" si="4"/>
        <v>12300</v>
      </c>
    </row>
    <row r="29" spans="1:14" s="2" customFormat="1" ht="12.75">
      <c r="A29" s="12" t="s">
        <v>24</v>
      </c>
      <c r="B29" s="4">
        <f>B30+B31+B32</f>
        <v>27300</v>
      </c>
      <c r="C29" s="4">
        <f aca="true" t="shared" si="9" ref="C29:M29">C30+C31+C32</f>
        <v>27300</v>
      </c>
      <c r="D29" s="4">
        <f t="shared" si="9"/>
        <v>27300</v>
      </c>
      <c r="E29" s="4">
        <f t="shared" si="9"/>
        <v>27300</v>
      </c>
      <c r="F29" s="4">
        <f t="shared" si="9"/>
        <v>27300</v>
      </c>
      <c r="G29" s="4">
        <f t="shared" si="9"/>
        <v>27300</v>
      </c>
      <c r="H29" s="4">
        <f t="shared" si="9"/>
        <v>0</v>
      </c>
      <c r="I29" s="4">
        <f t="shared" si="9"/>
        <v>0</v>
      </c>
      <c r="J29" s="4">
        <f t="shared" si="9"/>
        <v>27200</v>
      </c>
      <c r="K29" s="4">
        <f t="shared" si="9"/>
        <v>27200</v>
      </c>
      <c r="L29" s="4">
        <f t="shared" si="9"/>
        <v>27200</v>
      </c>
      <c r="M29" s="4">
        <f t="shared" si="9"/>
        <v>25700</v>
      </c>
      <c r="N29" s="4">
        <f t="shared" si="4"/>
        <v>271100</v>
      </c>
    </row>
    <row r="30" spans="1:14" s="2" customFormat="1" ht="12.75">
      <c r="A30" s="19" t="s">
        <v>33</v>
      </c>
      <c r="B30" s="6">
        <v>17000</v>
      </c>
      <c r="C30" s="6">
        <v>17000</v>
      </c>
      <c r="D30" s="6">
        <v>17000</v>
      </c>
      <c r="E30" s="6">
        <v>17000</v>
      </c>
      <c r="F30" s="6">
        <v>17000</v>
      </c>
      <c r="G30" s="6">
        <v>17000</v>
      </c>
      <c r="H30" s="6"/>
      <c r="I30" s="6"/>
      <c r="J30" s="6">
        <v>17000</v>
      </c>
      <c r="K30" s="6">
        <v>17000</v>
      </c>
      <c r="L30" s="6">
        <v>17000</v>
      </c>
      <c r="M30" s="6">
        <v>16000</v>
      </c>
      <c r="N30" s="6">
        <f t="shared" si="4"/>
        <v>169000</v>
      </c>
    </row>
    <row r="31" spans="1:14" s="2" customFormat="1" ht="12.75">
      <c r="A31" s="19" t="s">
        <v>34</v>
      </c>
      <c r="B31" s="6">
        <v>10000</v>
      </c>
      <c r="C31" s="6">
        <v>10000</v>
      </c>
      <c r="D31" s="6">
        <v>10000</v>
      </c>
      <c r="E31" s="6">
        <v>10000</v>
      </c>
      <c r="F31" s="6">
        <v>10000</v>
      </c>
      <c r="G31" s="6">
        <v>10000</v>
      </c>
      <c r="H31" s="6"/>
      <c r="I31" s="6"/>
      <c r="J31" s="6">
        <v>10000</v>
      </c>
      <c r="K31" s="6">
        <v>10000</v>
      </c>
      <c r="L31" s="6">
        <v>10000</v>
      </c>
      <c r="M31" s="6">
        <v>9500</v>
      </c>
      <c r="N31" s="6">
        <f t="shared" si="4"/>
        <v>99500</v>
      </c>
    </row>
    <row r="32" spans="1:14" s="2" customFormat="1" ht="12.75">
      <c r="A32" s="19" t="s">
        <v>35</v>
      </c>
      <c r="B32" s="6">
        <v>300</v>
      </c>
      <c r="C32" s="6">
        <v>300</v>
      </c>
      <c r="D32" s="6">
        <v>300</v>
      </c>
      <c r="E32" s="6">
        <v>300</v>
      </c>
      <c r="F32" s="6">
        <v>300</v>
      </c>
      <c r="G32" s="6">
        <v>300</v>
      </c>
      <c r="H32" s="6"/>
      <c r="I32" s="6"/>
      <c r="J32" s="6">
        <v>200</v>
      </c>
      <c r="K32" s="6">
        <v>200</v>
      </c>
      <c r="L32" s="6">
        <v>200</v>
      </c>
      <c r="M32" s="6">
        <v>200</v>
      </c>
      <c r="N32" s="6">
        <f t="shared" si="4"/>
        <v>2600</v>
      </c>
    </row>
    <row r="33" spans="1:14" s="2" customFormat="1" ht="12.75">
      <c r="A33" s="12" t="s">
        <v>22</v>
      </c>
      <c r="B33" s="4">
        <f>B34+B35+B36</f>
        <v>24100</v>
      </c>
      <c r="C33" s="4">
        <f aca="true" t="shared" si="10" ref="C33:M33">C34+C35+C36</f>
        <v>24100</v>
      </c>
      <c r="D33" s="4">
        <f t="shared" si="10"/>
        <v>24100</v>
      </c>
      <c r="E33" s="4">
        <f t="shared" si="10"/>
        <v>24100</v>
      </c>
      <c r="F33" s="4">
        <f t="shared" si="10"/>
        <v>24100</v>
      </c>
      <c r="G33" s="4">
        <f t="shared" si="10"/>
        <v>24100</v>
      </c>
      <c r="H33" s="4">
        <f t="shared" si="10"/>
        <v>0</v>
      </c>
      <c r="I33" s="4">
        <f t="shared" si="10"/>
        <v>0</v>
      </c>
      <c r="J33" s="4">
        <f t="shared" si="10"/>
        <v>24100</v>
      </c>
      <c r="K33" s="4">
        <f t="shared" si="10"/>
        <v>24100</v>
      </c>
      <c r="L33" s="4">
        <f t="shared" si="10"/>
        <v>24100</v>
      </c>
      <c r="M33" s="4">
        <f t="shared" si="10"/>
        <v>22412</v>
      </c>
      <c r="N33" s="4">
        <f t="shared" si="4"/>
        <v>239312</v>
      </c>
    </row>
    <row r="34" spans="1:14" s="2" customFormat="1" ht="12.75">
      <c r="A34" s="19" t="s">
        <v>33</v>
      </c>
      <c r="B34" s="6">
        <v>10000</v>
      </c>
      <c r="C34" s="6">
        <v>10000</v>
      </c>
      <c r="D34" s="6">
        <v>10000</v>
      </c>
      <c r="E34" s="6">
        <v>10000</v>
      </c>
      <c r="F34" s="6">
        <v>10000</v>
      </c>
      <c r="G34" s="6">
        <v>10000</v>
      </c>
      <c r="H34" s="6"/>
      <c r="I34" s="6"/>
      <c r="J34" s="6">
        <v>10000</v>
      </c>
      <c r="K34" s="6">
        <v>10000</v>
      </c>
      <c r="L34" s="6">
        <v>10000</v>
      </c>
      <c r="M34" s="6">
        <v>9012</v>
      </c>
      <c r="N34" s="6">
        <f t="shared" si="4"/>
        <v>99012</v>
      </c>
    </row>
    <row r="35" spans="1:14" s="2" customFormat="1" ht="12.75">
      <c r="A35" s="19" t="s">
        <v>34</v>
      </c>
      <c r="B35" s="6">
        <v>12000</v>
      </c>
      <c r="C35" s="6">
        <v>12000</v>
      </c>
      <c r="D35" s="6">
        <v>12000</v>
      </c>
      <c r="E35" s="6">
        <v>12000</v>
      </c>
      <c r="F35" s="6">
        <v>12000</v>
      </c>
      <c r="G35" s="6">
        <v>12000</v>
      </c>
      <c r="H35" s="6"/>
      <c r="I35" s="6"/>
      <c r="J35" s="6">
        <v>12000</v>
      </c>
      <c r="K35" s="6">
        <v>12000</v>
      </c>
      <c r="L35" s="6">
        <v>12000</v>
      </c>
      <c r="M35" s="6">
        <v>11400</v>
      </c>
      <c r="N35" s="6">
        <f t="shared" si="4"/>
        <v>119400</v>
      </c>
    </row>
    <row r="36" spans="1:14" s="2" customFormat="1" ht="12.75">
      <c r="A36" s="19" t="s">
        <v>35</v>
      </c>
      <c r="B36" s="6">
        <v>2100</v>
      </c>
      <c r="C36" s="6">
        <v>2100</v>
      </c>
      <c r="D36" s="6">
        <v>2100</v>
      </c>
      <c r="E36" s="6">
        <v>2100</v>
      </c>
      <c r="F36" s="6">
        <v>2100</v>
      </c>
      <c r="G36" s="6">
        <v>2100</v>
      </c>
      <c r="H36" s="6"/>
      <c r="I36" s="6"/>
      <c r="J36" s="6">
        <v>2100</v>
      </c>
      <c r="K36" s="6">
        <v>2100</v>
      </c>
      <c r="L36" s="6">
        <v>2100</v>
      </c>
      <c r="M36" s="6">
        <v>2000</v>
      </c>
      <c r="N36" s="6">
        <f t="shared" si="4"/>
        <v>20900</v>
      </c>
    </row>
    <row r="37" spans="1:14" s="2" customFormat="1" ht="12.75">
      <c r="A37" s="12" t="s">
        <v>14</v>
      </c>
      <c r="B37" s="4">
        <f>B38+B39+B40</f>
        <v>3200</v>
      </c>
      <c r="C37" s="4">
        <f aca="true" t="shared" si="11" ref="C37:M37">C38+C39+C40</f>
        <v>3100</v>
      </c>
      <c r="D37" s="4">
        <f t="shared" si="11"/>
        <v>3000</v>
      </c>
      <c r="E37" s="4">
        <f t="shared" si="11"/>
        <v>3000</v>
      </c>
      <c r="F37" s="4">
        <f t="shared" si="11"/>
        <v>3000</v>
      </c>
      <c r="G37" s="4">
        <f t="shared" si="11"/>
        <v>3000</v>
      </c>
      <c r="H37" s="4">
        <f t="shared" si="11"/>
        <v>0</v>
      </c>
      <c r="I37" s="4">
        <f t="shared" si="11"/>
        <v>0</v>
      </c>
      <c r="J37" s="4">
        <f t="shared" si="11"/>
        <v>3000</v>
      </c>
      <c r="K37" s="4">
        <f t="shared" si="11"/>
        <v>3000</v>
      </c>
      <c r="L37" s="4">
        <f t="shared" si="11"/>
        <v>3000</v>
      </c>
      <c r="M37" s="4">
        <f t="shared" si="11"/>
        <v>2700</v>
      </c>
      <c r="N37" s="4">
        <f aca="true" t="shared" si="12" ref="N37:N42">SUM(B37:M37)</f>
        <v>30000</v>
      </c>
    </row>
    <row r="38" spans="1:14" s="2" customFormat="1" ht="12.75">
      <c r="A38" s="19" t="s">
        <v>33</v>
      </c>
      <c r="B38" s="6">
        <v>1400</v>
      </c>
      <c r="C38" s="6">
        <v>1300</v>
      </c>
      <c r="D38" s="6">
        <v>1300</v>
      </c>
      <c r="E38" s="6">
        <v>1300</v>
      </c>
      <c r="F38" s="6">
        <v>1300</v>
      </c>
      <c r="G38" s="6">
        <v>1300</v>
      </c>
      <c r="H38" s="6"/>
      <c r="I38" s="6"/>
      <c r="J38" s="6">
        <v>1300</v>
      </c>
      <c r="K38" s="6">
        <v>1300</v>
      </c>
      <c r="L38" s="6">
        <v>1300</v>
      </c>
      <c r="M38" s="6">
        <v>1300</v>
      </c>
      <c r="N38" s="6">
        <f t="shared" si="12"/>
        <v>13100</v>
      </c>
    </row>
    <row r="39" spans="1:14" s="2" customFormat="1" ht="12.75">
      <c r="A39" s="19" t="s">
        <v>34</v>
      </c>
      <c r="B39" s="6">
        <v>1500</v>
      </c>
      <c r="C39" s="6">
        <v>1500</v>
      </c>
      <c r="D39" s="6">
        <v>1400</v>
      </c>
      <c r="E39" s="6">
        <v>1400</v>
      </c>
      <c r="F39" s="6">
        <v>1400</v>
      </c>
      <c r="G39" s="6">
        <v>1400</v>
      </c>
      <c r="H39" s="6"/>
      <c r="I39" s="6"/>
      <c r="J39" s="6">
        <v>1400</v>
      </c>
      <c r="K39" s="6">
        <v>1400</v>
      </c>
      <c r="L39" s="6">
        <v>1400</v>
      </c>
      <c r="M39" s="6">
        <v>1400</v>
      </c>
      <c r="N39" s="6">
        <f t="shared" si="12"/>
        <v>14200</v>
      </c>
    </row>
    <row r="40" spans="1:14" s="2" customFormat="1" ht="12.75">
      <c r="A40" s="19" t="s">
        <v>35</v>
      </c>
      <c r="B40" s="6">
        <v>300</v>
      </c>
      <c r="C40" s="6">
        <v>300</v>
      </c>
      <c r="D40" s="6">
        <v>300</v>
      </c>
      <c r="E40" s="6">
        <v>300</v>
      </c>
      <c r="F40" s="6">
        <v>300</v>
      </c>
      <c r="G40" s="6">
        <v>300</v>
      </c>
      <c r="H40" s="6"/>
      <c r="I40" s="6"/>
      <c r="J40" s="6">
        <v>300</v>
      </c>
      <c r="K40" s="6">
        <v>300</v>
      </c>
      <c r="L40" s="6">
        <v>300</v>
      </c>
      <c r="M40" s="6"/>
      <c r="N40" s="6">
        <f t="shared" si="12"/>
        <v>2700</v>
      </c>
    </row>
    <row r="41" spans="1:14" s="1" customFormat="1" ht="12.75">
      <c r="A41" s="12" t="s">
        <v>28</v>
      </c>
      <c r="B41" s="9">
        <f>B42+B46+B50+B54</f>
        <v>401734</v>
      </c>
      <c r="C41" s="9">
        <f aca="true" t="shared" si="13" ref="C41:M41">C42+C46+C50+C54</f>
        <v>373734.4</v>
      </c>
      <c r="D41" s="9">
        <f t="shared" si="13"/>
        <v>328352.6</v>
      </c>
      <c r="E41" s="9">
        <f t="shared" si="13"/>
        <v>157216.6</v>
      </c>
      <c r="F41" s="9">
        <f t="shared" si="13"/>
        <v>32071.2</v>
      </c>
      <c r="G41" s="9">
        <f t="shared" si="13"/>
        <v>23289.8</v>
      </c>
      <c r="H41" s="9">
        <f t="shared" si="13"/>
        <v>11644.9</v>
      </c>
      <c r="I41" s="9">
        <f t="shared" si="13"/>
        <v>12144.9</v>
      </c>
      <c r="J41" s="9">
        <f t="shared" si="13"/>
        <v>19208.2</v>
      </c>
      <c r="K41" s="9">
        <f t="shared" si="13"/>
        <v>142071.2</v>
      </c>
      <c r="L41" s="9">
        <f t="shared" si="13"/>
        <v>137352.6</v>
      </c>
      <c r="M41" s="9">
        <f t="shared" si="13"/>
        <v>116680</v>
      </c>
      <c r="N41" s="9">
        <f t="shared" si="12"/>
        <v>1755500.4</v>
      </c>
    </row>
    <row r="42" spans="1:14" s="2" customFormat="1" ht="12.75">
      <c r="A42" s="11" t="s">
        <v>15</v>
      </c>
      <c r="B42" s="6">
        <f>B43+B44+B45</f>
        <v>252000</v>
      </c>
      <c r="C42" s="6">
        <f aca="true" t="shared" si="14" ref="C42:M42">C43+C44+C45</f>
        <v>252000</v>
      </c>
      <c r="D42" s="6">
        <f t="shared" si="14"/>
        <v>231000</v>
      </c>
      <c r="E42" s="6">
        <f t="shared" si="14"/>
        <v>84000</v>
      </c>
      <c r="F42" s="6">
        <f t="shared" si="14"/>
        <v>0</v>
      </c>
      <c r="G42" s="6">
        <f t="shared" si="14"/>
        <v>0</v>
      </c>
      <c r="H42" s="6">
        <f t="shared" si="14"/>
        <v>0</v>
      </c>
      <c r="I42" s="6">
        <f t="shared" si="14"/>
        <v>0</v>
      </c>
      <c r="J42" s="6">
        <f t="shared" si="14"/>
        <v>0</v>
      </c>
      <c r="K42" s="6">
        <f t="shared" si="14"/>
        <v>73500</v>
      </c>
      <c r="L42" s="6">
        <f t="shared" si="14"/>
        <v>32500</v>
      </c>
      <c r="M42" s="6">
        <f t="shared" si="14"/>
        <v>0</v>
      </c>
      <c r="N42" s="6">
        <f t="shared" si="12"/>
        <v>925000</v>
      </c>
    </row>
    <row r="43" spans="1:14" s="2" customFormat="1" ht="12.75">
      <c r="A43" s="19" t="s">
        <v>33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s="2" customFormat="1" ht="12.75">
      <c r="A44" s="19" t="s">
        <v>34</v>
      </c>
      <c r="B44" s="6">
        <v>252000</v>
      </c>
      <c r="C44" s="6">
        <v>252000</v>
      </c>
      <c r="D44" s="6">
        <v>231000</v>
      </c>
      <c r="E44" s="6">
        <v>84000</v>
      </c>
      <c r="F44" s="6"/>
      <c r="G44" s="6"/>
      <c r="H44" s="6"/>
      <c r="I44" s="6"/>
      <c r="J44" s="6"/>
      <c r="K44" s="6">
        <v>73500</v>
      </c>
      <c r="L44" s="6">
        <v>32500</v>
      </c>
      <c r="M44" s="6"/>
      <c r="N44" s="6">
        <f>SUM(B44:M44)</f>
        <v>925000</v>
      </c>
    </row>
    <row r="45" spans="1:14" s="2" customFormat="1" ht="12.75">
      <c r="A45" s="19" t="s">
        <v>35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s="2" customFormat="1" ht="12.75">
      <c r="A46" s="11" t="s">
        <v>16</v>
      </c>
      <c r="B46" s="7">
        <f>B47+B48+B49</f>
        <v>41234</v>
      </c>
      <c r="C46" s="7">
        <f aca="true" t="shared" si="15" ref="C46:M46">C47+C48+C49</f>
        <v>41234.4</v>
      </c>
      <c r="D46" s="7">
        <f t="shared" si="15"/>
        <v>40852.6</v>
      </c>
      <c r="E46" s="7">
        <f t="shared" si="15"/>
        <v>33216.6</v>
      </c>
      <c r="F46" s="7">
        <f t="shared" si="15"/>
        <v>32071.2</v>
      </c>
      <c r="G46" s="7">
        <f t="shared" si="15"/>
        <v>23289.8</v>
      </c>
      <c r="H46" s="7">
        <f t="shared" si="15"/>
        <v>11644.9</v>
      </c>
      <c r="I46" s="7">
        <f t="shared" si="15"/>
        <v>11644.9</v>
      </c>
      <c r="J46" s="7">
        <f t="shared" si="15"/>
        <v>18708.2</v>
      </c>
      <c r="K46" s="7">
        <f t="shared" si="15"/>
        <v>32071.2</v>
      </c>
      <c r="L46" s="7">
        <f t="shared" si="15"/>
        <v>40852.6</v>
      </c>
      <c r="M46" s="7">
        <f t="shared" si="15"/>
        <v>44680</v>
      </c>
      <c r="N46" s="7">
        <f aca="true" t="shared" si="16" ref="N46:N59">SUM(B46:M46)</f>
        <v>371500.39999999997</v>
      </c>
    </row>
    <row r="47" spans="1:14" s="2" customFormat="1" ht="12.75">
      <c r="A47" s="19" t="s">
        <v>33</v>
      </c>
      <c r="B47" s="7">
        <v>22908</v>
      </c>
      <c r="C47" s="7">
        <v>22908</v>
      </c>
      <c r="D47" s="7">
        <v>22908</v>
      </c>
      <c r="E47" s="7">
        <v>15272</v>
      </c>
      <c r="F47" s="7">
        <v>15272</v>
      </c>
      <c r="G47" s="7">
        <v>11454</v>
      </c>
      <c r="H47" s="7">
        <v>7636</v>
      </c>
      <c r="I47" s="7">
        <v>7636</v>
      </c>
      <c r="J47" s="7">
        <v>10690.4</v>
      </c>
      <c r="K47" s="7">
        <v>15272</v>
      </c>
      <c r="L47" s="7">
        <v>22908</v>
      </c>
      <c r="M47" s="7">
        <v>22936</v>
      </c>
      <c r="N47" s="7">
        <f t="shared" si="16"/>
        <v>197800.4</v>
      </c>
    </row>
    <row r="48" spans="1:14" s="2" customFormat="1" ht="12.75">
      <c r="A48" s="19" t="s">
        <v>34</v>
      </c>
      <c r="B48" s="7">
        <v>15272</v>
      </c>
      <c r="C48" s="7">
        <v>15272</v>
      </c>
      <c r="D48" s="7">
        <v>15272</v>
      </c>
      <c r="E48" s="7">
        <v>15272</v>
      </c>
      <c r="F48" s="7">
        <v>15272</v>
      </c>
      <c r="G48" s="7">
        <v>11454</v>
      </c>
      <c r="H48" s="7">
        <v>3818</v>
      </c>
      <c r="I48" s="7">
        <v>3818</v>
      </c>
      <c r="J48" s="7">
        <v>7636</v>
      </c>
      <c r="K48" s="7">
        <v>15272</v>
      </c>
      <c r="L48" s="7">
        <v>15272</v>
      </c>
      <c r="M48" s="7">
        <v>19070</v>
      </c>
      <c r="N48" s="7">
        <f t="shared" si="16"/>
        <v>152700</v>
      </c>
    </row>
    <row r="49" spans="1:14" s="2" customFormat="1" ht="12.75">
      <c r="A49" s="19" t="s">
        <v>35</v>
      </c>
      <c r="B49" s="7">
        <v>3054</v>
      </c>
      <c r="C49" s="7">
        <v>3054.4</v>
      </c>
      <c r="D49" s="7">
        <v>2672.6</v>
      </c>
      <c r="E49" s="7">
        <v>2672.6</v>
      </c>
      <c r="F49" s="7">
        <v>1527.2</v>
      </c>
      <c r="G49" s="7">
        <v>381.8</v>
      </c>
      <c r="H49" s="7">
        <v>190.9</v>
      </c>
      <c r="I49" s="7">
        <v>190.9</v>
      </c>
      <c r="J49" s="7">
        <v>381.8</v>
      </c>
      <c r="K49" s="7">
        <v>1527.2</v>
      </c>
      <c r="L49" s="7">
        <v>2672.6</v>
      </c>
      <c r="M49" s="7">
        <v>2674</v>
      </c>
      <c r="N49" s="7">
        <f t="shared" si="16"/>
        <v>21000</v>
      </c>
    </row>
    <row r="50" spans="1:14" s="2" customFormat="1" ht="12.75">
      <c r="A50" s="11" t="s">
        <v>17</v>
      </c>
      <c r="B50" s="6">
        <f>B51+B52+B53</f>
        <v>108000</v>
      </c>
      <c r="C50" s="6">
        <f aca="true" t="shared" si="17" ref="C50:M50">C51+C52+C53</f>
        <v>80000</v>
      </c>
      <c r="D50" s="6">
        <f t="shared" si="17"/>
        <v>56000</v>
      </c>
      <c r="E50" s="6">
        <f t="shared" si="17"/>
        <v>40000</v>
      </c>
      <c r="F50" s="6">
        <f t="shared" si="17"/>
        <v>0</v>
      </c>
      <c r="G50" s="6">
        <f t="shared" si="17"/>
        <v>0</v>
      </c>
      <c r="H50" s="6">
        <f t="shared" si="17"/>
        <v>0</v>
      </c>
      <c r="I50" s="6">
        <f t="shared" si="17"/>
        <v>0</v>
      </c>
      <c r="J50" s="6">
        <f t="shared" si="17"/>
        <v>0</v>
      </c>
      <c r="K50" s="6">
        <f t="shared" si="17"/>
        <v>36000</v>
      </c>
      <c r="L50" s="6">
        <f t="shared" si="17"/>
        <v>64000</v>
      </c>
      <c r="M50" s="6">
        <f t="shared" si="17"/>
        <v>72000</v>
      </c>
      <c r="N50" s="6">
        <f t="shared" si="16"/>
        <v>456000</v>
      </c>
    </row>
    <row r="51" spans="1:14" s="2" customFormat="1" ht="12.75">
      <c r="A51" s="19" t="s">
        <v>33</v>
      </c>
      <c r="B51" s="6">
        <v>88000</v>
      </c>
      <c r="C51" s="6">
        <v>64000</v>
      </c>
      <c r="D51" s="6">
        <v>40000</v>
      </c>
      <c r="E51" s="6">
        <v>36000</v>
      </c>
      <c r="F51" s="6"/>
      <c r="G51" s="6"/>
      <c r="H51" s="6"/>
      <c r="I51" s="6"/>
      <c r="J51" s="6"/>
      <c r="K51" s="6">
        <v>32000</v>
      </c>
      <c r="L51" s="6">
        <v>48000</v>
      </c>
      <c r="M51" s="6">
        <v>68000</v>
      </c>
      <c r="N51" s="6">
        <f t="shared" si="16"/>
        <v>376000</v>
      </c>
    </row>
    <row r="52" spans="1:14" s="2" customFormat="1" ht="12.75">
      <c r="A52" s="19" t="s">
        <v>34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>
        <f t="shared" si="16"/>
        <v>0</v>
      </c>
    </row>
    <row r="53" spans="1:14" s="2" customFormat="1" ht="12.75">
      <c r="A53" s="19" t="s">
        <v>35</v>
      </c>
      <c r="B53" s="6">
        <v>20000</v>
      </c>
      <c r="C53" s="6">
        <v>16000</v>
      </c>
      <c r="D53" s="6">
        <v>16000</v>
      </c>
      <c r="E53" s="6">
        <v>4000</v>
      </c>
      <c r="F53" s="6"/>
      <c r="G53" s="6"/>
      <c r="H53" s="6"/>
      <c r="I53" s="6"/>
      <c r="J53" s="6"/>
      <c r="K53" s="6">
        <v>4000</v>
      </c>
      <c r="L53" s="6">
        <v>16000</v>
      </c>
      <c r="M53" s="6">
        <v>4000</v>
      </c>
      <c r="N53" s="6">
        <f t="shared" si="16"/>
        <v>80000</v>
      </c>
    </row>
    <row r="54" spans="1:14" s="2" customFormat="1" ht="12.75">
      <c r="A54" s="11" t="s">
        <v>18</v>
      </c>
      <c r="B54" s="6">
        <f>B55+B56+B57</f>
        <v>500</v>
      </c>
      <c r="C54" s="6">
        <f aca="true" t="shared" si="18" ref="C54:M54">C55+C56+C57</f>
        <v>500</v>
      </c>
      <c r="D54" s="6">
        <f t="shared" si="18"/>
        <v>500</v>
      </c>
      <c r="E54" s="6">
        <f t="shared" si="18"/>
        <v>0</v>
      </c>
      <c r="F54" s="6">
        <f t="shared" si="18"/>
        <v>0</v>
      </c>
      <c r="G54" s="6">
        <f t="shared" si="18"/>
        <v>0</v>
      </c>
      <c r="H54" s="6">
        <f t="shared" si="18"/>
        <v>0</v>
      </c>
      <c r="I54" s="6">
        <f t="shared" si="18"/>
        <v>500</v>
      </c>
      <c r="J54" s="6">
        <f t="shared" si="18"/>
        <v>500</v>
      </c>
      <c r="K54" s="6">
        <f t="shared" si="18"/>
        <v>500</v>
      </c>
      <c r="L54" s="6">
        <f t="shared" si="18"/>
        <v>0</v>
      </c>
      <c r="M54" s="6">
        <f t="shared" si="18"/>
        <v>0</v>
      </c>
      <c r="N54" s="6">
        <f t="shared" si="16"/>
        <v>3000</v>
      </c>
    </row>
    <row r="55" spans="1:14" s="2" customFormat="1" ht="12.75">
      <c r="A55" s="19" t="s">
        <v>33</v>
      </c>
      <c r="B55" s="6">
        <v>500</v>
      </c>
      <c r="C55" s="6"/>
      <c r="D55" s="6"/>
      <c r="E55" s="6"/>
      <c r="F55" s="6"/>
      <c r="G55" s="6"/>
      <c r="H55" s="6"/>
      <c r="I55" s="6">
        <v>500</v>
      </c>
      <c r="J55" s="6"/>
      <c r="K55" s="6"/>
      <c r="L55" s="6"/>
      <c r="M55" s="6"/>
      <c r="N55" s="6">
        <f t="shared" si="16"/>
        <v>1000</v>
      </c>
    </row>
    <row r="56" spans="1:14" s="2" customFormat="1" ht="12.75">
      <c r="A56" s="19" t="s">
        <v>34</v>
      </c>
      <c r="B56" s="6"/>
      <c r="C56" s="6">
        <v>500</v>
      </c>
      <c r="D56" s="6"/>
      <c r="E56" s="6"/>
      <c r="F56" s="6"/>
      <c r="G56" s="6"/>
      <c r="H56" s="6"/>
      <c r="I56" s="6"/>
      <c r="J56" s="6">
        <v>500</v>
      </c>
      <c r="K56" s="6"/>
      <c r="L56" s="6"/>
      <c r="M56" s="6"/>
      <c r="N56" s="6">
        <f t="shared" si="16"/>
        <v>1000</v>
      </c>
    </row>
    <row r="57" spans="1:14" s="2" customFormat="1" ht="12.75">
      <c r="A57" s="19" t="s">
        <v>35</v>
      </c>
      <c r="B57" s="6"/>
      <c r="C57" s="6"/>
      <c r="D57" s="6">
        <v>500</v>
      </c>
      <c r="E57" s="6"/>
      <c r="F57" s="6"/>
      <c r="G57" s="6"/>
      <c r="H57" s="6"/>
      <c r="I57" s="6"/>
      <c r="J57" s="6"/>
      <c r="K57" s="6">
        <v>500</v>
      </c>
      <c r="L57" s="6"/>
      <c r="M57" s="6"/>
      <c r="N57" s="6">
        <f t="shared" si="16"/>
        <v>1000</v>
      </c>
    </row>
    <row r="58" spans="1:14" s="1" customFormat="1" ht="12.75">
      <c r="A58" s="12" t="s">
        <v>19</v>
      </c>
      <c r="B58" s="4">
        <f>B59+B60+B61</f>
        <v>0</v>
      </c>
      <c r="C58" s="4">
        <f aca="true" t="shared" si="19" ref="C58:M58">C59+C60+C61</f>
        <v>0</v>
      </c>
      <c r="D58" s="4">
        <f t="shared" si="19"/>
        <v>45000</v>
      </c>
      <c r="E58" s="4">
        <f t="shared" si="19"/>
        <v>0</v>
      </c>
      <c r="F58" s="4">
        <f t="shared" si="19"/>
        <v>0</v>
      </c>
      <c r="G58" s="4">
        <f t="shared" si="19"/>
        <v>0</v>
      </c>
      <c r="H58" s="4">
        <f t="shared" si="19"/>
        <v>45000</v>
      </c>
      <c r="I58" s="4">
        <f t="shared" si="19"/>
        <v>0</v>
      </c>
      <c r="J58" s="4">
        <f t="shared" si="19"/>
        <v>0</v>
      </c>
      <c r="K58" s="4">
        <f t="shared" si="19"/>
        <v>0</v>
      </c>
      <c r="L58" s="4">
        <f t="shared" si="19"/>
        <v>45000</v>
      </c>
      <c r="M58" s="4">
        <f t="shared" si="19"/>
        <v>0</v>
      </c>
      <c r="N58" s="4">
        <f t="shared" si="16"/>
        <v>135000</v>
      </c>
    </row>
    <row r="59" spans="1:14" s="2" customFormat="1" ht="12.75">
      <c r="A59" s="19" t="s">
        <v>33</v>
      </c>
      <c r="B59" s="6"/>
      <c r="C59" s="6"/>
      <c r="D59" s="6">
        <v>20000</v>
      </c>
      <c r="E59" s="6"/>
      <c r="F59" s="6"/>
      <c r="G59" s="6"/>
      <c r="H59" s="6">
        <v>20000</v>
      </c>
      <c r="I59" s="6"/>
      <c r="J59" s="6"/>
      <c r="K59" s="6"/>
      <c r="L59" s="6">
        <v>20000</v>
      </c>
      <c r="M59" s="6"/>
      <c r="N59" s="6">
        <f t="shared" si="16"/>
        <v>60000</v>
      </c>
    </row>
    <row r="60" spans="1:14" s="2" customFormat="1" ht="12.75">
      <c r="A60" s="19" t="s">
        <v>34</v>
      </c>
      <c r="B60" s="6"/>
      <c r="C60" s="6"/>
      <c r="D60" s="6">
        <v>25000</v>
      </c>
      <c r="E60" s="6"/>
      <c r="F60" s="6"/>
      <c r="G60" s="6"/>
      <c r="H60" s="6">
        <v>25000</v>
      </c>
      <c r="I60" s="6"/>
      <c r="J60" s="6"/>
      <c r="K60" s="6"/>
      <c r="L60" s="6">
        <v>25000</v>
      </c>
      <c r="M60" s="6"/>
      <c r="N60" s="6">
        <f>SUM(D60:M60)</f>
        <v>75000</v>
      </c>
    </row>
    <row r="61" spans="1:14" s="2" customFormat="1" ht="12.75">
      <c r="A61" s="19" t="s">
        <v>35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4"/>
    </row>
    <row r="62" spans="1:14" s="2" customFormat="1" ht="12.75">
      <c r="A62" s="12" t="s">
        <v>20</v>
      </c>
      <c r="B62" s="4">
        <f>B63+B64+B65</f>
        <v>2500</v>
      </c>
      <c r="C62" s="4">
        <f aca="true" t="shared" si="20" ref="C62:M62">C63+C64+C65</f>
        <v>1000</v>
      </c>
      <c r="D62" s="4">
        <f t="shared" si="20"/>
        <v>2500</v>
      </c>
      <c r="E62" s="4">
        <f t="shared" si="20"/>
        <v>2000</v>
      </c>
      <c r="F62" s="4">
        <f t="shared" si="20"/>
        <v>2500</v>
      </c>
      <c r="G62" s="4">
        <f t="shared" si="20"/>
        <v>0</v>
      </c>
      <c r="H62" s="4">
        <f t="shared" si="20"/>
        <v>500</v>
      </c>
      <c r="I62" s="4">
        <f t="shared" si="20"/>
        <v>0</v>
      </c>
      <c r="J62" s="4">
        <f t="shared" si="20"/>
        <v>2500</v>
      </c>
      <c r="K62" s="4">
        <f t="shared" si="20"/>
        <v>2000</v>
      </c>
      <c r="L62" s="4">
        <f t="shared" si="20"/>
        <v>1100</v>
      </c>
      <c r="M62" s="4">
        <f t="shared" si="20"/>
        <v>0</v>
      </c>
      <c r="N62" s="4">
        <f>SUM(B62:M62)</f>
        <v>16600</v>
      </c>
    </row>
    <row r="63" spans="1:14" s="2" customFormat="1" ht="12.75">
      <c r="A63" s="19" t="s">
        <v>33</v>
      </c>
      <c r="B63" s="6">
        <v>1000</v>
      </c>
      <c r="C63" s="6">
        <v>1000</v>
      </c>
      <c r="D63" s="6">
        <v>1000</v>
      </c>
      <c r="E63" s="6">
        <v>1000</v>
      </c>
      <c r="F63" s="6">
        <v>1000</v>
      </c>
      <c r="G63" s="6"/>
      <c r="H63" s="6"/>
      <c r="I63" s="6"/>
      <c r="J63" s="6">
        <v>1000</v>
      </c>
      <c r="K63" s="6">
        <v>1000</v>
      </c>
      <c r="L63" s="6">
        <v>300</v>
      </c>
      <c r="M63" s="6"/>
      <c r="N63" s="6">
        <f>SUM(B63:M63)</f>
        <v>7300</v>
      </c>
    </row>
    <row r="64" spans="1:14" s="2" customFormat="1" ht="12.75">
      <c r="A64" s="19" t="s">
        <v>34</v>
      </c>
      <c r="B64" s="6">
        <v>1000</v>
      </c>
      <c r="C64" s="6"/>
      <c r="D64" s="6">
        <v>1000</v>
      </c>
      <c r="E64" s="6">
        <v>1000</v>
      </c>
      <c r="F64" s="6">
        <v>1000</v>
      </c>
      <c r="G64" s="6"/>
      <c r="H64" s="6"/>
      <c r="I64" s="6"/>
      <c r="J64" s="6">
        <v>1000</v>
      </c>
      <c r="K64" s="6">
        <v>1000</v>
      </c>
      <c r="L64" s="6">
        <v>600</v>
      </c>
      <c r="M64" s="6"/>
      <c r="N64" s="6">
        <f>SUM(B64:M64)</f>
        <v>6600</v>
      </c>
    </row>
    <row r="65" spans="1:14" s="2" customFormat="1" ht="12.75">
      <c r="A65" s="19" t="s">
        <v>35</v>
      </c>
      <c r="B65" s="6">
        <v>500</v>
      </c>
      <c r="C65" s="6"/>
      <c r="D65" s="6">
        <v>500</v>
      </c>
      <c r="E65" s="6"/>
      <c r="F65" s="6">
        <v>500</v>
      </c>
      <c r="G65" s="6"/>
      <c r="H65" s="6">
        <v>500</v>
      </c>
      <c r="I65" s="6"/>
      <c r="J65" s="6">
        <v>500</v>
      </c>
      <c r="K65" s="6"/>
      <c r="L65" s="6">
        <v>200</v>
      </c>
      <c r="M65" s="6"/>
      <c r="N65" s="6">
        <f>SUM(B65:M65)</f>
        <v>2700</v>
      </c>
    </row>
    <row r="66" spans="1:14" s="2" customFormat="1" ht="12.75">
      <c r="A66" s="12" t="s">
        <v>12</v>
      </c>
      <c r="B66" s="9">
        <f>B4+B13+B17+B21+B25+B29+B33+B37+B41+B58+B62</f>
        <v>2267622.008</v>
      </c>
      <c r="C66" s="9">
        <f aca="true" t="shared" si="21" ref="C66:M66">C4+C13+C17+C21+C25+C29+C33+C37+C41+C58+C62</f>
        <v>2449222.408</v>
      </c>
      <c r="D66" s="9">
        <f t="shared" si="21"/>
        <v>2511440.608</v>
      </c>
      <c r="E66" s="9">
        <f t="shared" si="21"/>
        <v>2293026.24995</v>
      </c>
      <c r="F66" s="9">
        <f t="shared" si="21"/>
        <v>2593602.4919000003</v>
      </c>
      <c r="G66" s="9">
        <f t="shared" si="21"/>
        <v>5020189.0104249995</v>
      </c>
      <c r="H66" s="9">
        <f t="shared" si="21"/>
        <v>1001363.5671250001</v>
      </c>
      <c r="I66" s="9">
        <f t="shared" si="21"/>
        <v>1050063.567125</v>
      </c>
      <c r="J66" s="9">
        <f t="shared" si="21"/>
        <v>2270075.7460000003</v>
      </c>
      <c r="K66" s="9">
        <f t="shared" si="21"/>
        <v>2418880.84995</v>
      </c>
      <c r="L66" s="9">
        <f t="shared" si="21"/>
        <v>2541440.608</v>
      </c>
      <c r="M66" s="9">
        <f t="shared" si="21"/>
        <v>2588885.267875</v>
      </c>
      <c r="N66" s="9">
        <f>SUM(B66:M66)</f>
        <v>29005812.38235</v>
      </c>
    </row>
    <row r="67" spans="1:14" s="1" customFormat="1" ht="12.75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4"/>
    </row>
    <row r="68" spans="1:14" ht="12.75">
      <c r="A68" s="17"/>
      <c r="B68" s="15"/>
      <c r="C68" s="15"/>
      <c r="D68" s="15"/>
      <c r="E68" s="18"/>
      <c r="F68" s="18"/>
      <c r="G68" s="18"/>
      <c r="H68" s="18"/>
      <c r="I68" s="18"/>
      <c r="J68" s="15"/>
      <c r="K68" s="15"/>
      <c r="L68" s="15"/>
      <c r="M68" s="15"/>
      <c r="N68" s="1"/>
    </row>
    <row r="69" spans="5:14" ht="12.75">
      <c r="E69" s="23" t="s">
        <v>30</v>
      </c>
      <c r="F69" s="23"/>
      <c r="G69" s="23"/>
      <c r="H69" s="23"/>
      <c r="I69" s="23"/>
      <c r="N69" s="1"/>
    </row>
    <row r="70" spans="1:14" ht="12.75">
      <c r="A70" s="5" t="s">
        <v>0</v>
      </c>
      <c r="B70" s="3" t="s">
        <v>1</v>
      </c>
      <c r="C70" s="3" t="s">
        <v>2</v>
      </c>
      <c r="D70" s="3" t="s">
        <v>3</v>
      </c>
      <c r="E70" s="3" t="s">
        <v>4</v>
      </c>
      <c r="F70" s="3" t="s">
        <v>5</v>
      </c>
      <c r="G70" s="3" t="s">
        <v>6</v>
      </c>
      <c r="H70" s="3" t="s">
        <v>7</v>
      </c>
      <c r="I70" s="3" t="s">
        <v>8</v>
      </c>
      <c r="J70" s="3" t="s">
        <v>9</v>
      </c>
      <c r="K70" s="3" t="s">
        <v>10</v>
      </c>
      <c r="L70" s="3" t="s">
        <v>21</v>
      </c>
      <c r="M70" s="3" t="s">
        <v>11</v>
      </c>
      <c r="N70" s="1"/>
    </row>
    <row r="71" spans="1:16" s="1" customFormat="1" ht="15">
      <c r="A71" s="4" t="s">
        <v>13</v>
      </c>
      <c r="B71" s="9">
        <f>B72+B73</f>
        <v>339200</v>
      </c>
      <c r="C71" s="9">
        <f aca="true" t="shared" si="22" ref="C71:M71">C72+C73</f>
        <v>339200</v>
      </c>
      <c r="D71" s="9">
        <f t="shared" si="22"/>
        <v>339200</v>
      </c>
      <c r="E71" s="9">
        <f t="shared" si="22"/>
        <v>330200</v>
      </c>
      <c r="F71" s="9">
        <f t="shared" si="22"/>
        <v>323200</v>
      </c>
      <c r="G71" s="9">
        <f t="shared" si="22"/>
        <v>746500</v>
      </c>
      <c r="H71" s="9">
        <f t="shared" si="22"/>
        <v>168800</v>
      </c>
      <c r="I71" s="9">
        <f t="shared" si="22"/>
        <v>168800</v>
      </c>
      <c r="J71" s="9">
        <f t="shared" si="22"/>
        <v>351900</v>
      </c>
      <c r="K71" s="9">
        <f t="shared" si="22"/>
        <v>330200</v>
      </c>
      <c r="L71" s="9">
        <f t="shared" si="22"/>
        <v>339200</v>
      </c>
      <c r="M71" s="9">
        <f t="shared" si="22"/>
        <v>365700</v>
      </c>
      <c r="N71" s="9">
        <f aca="true" t="shared" si="23" ref="N71:N96">SUM(B71:M71)</f>
        <v>4142100</v>
      </c>
      <c r="O71" s="16"/>
      <c r="P71" s="14"/>
    </row>
    <row r="72" spans="1:16" ht="14.25">
      <c r="A72" s="3" t="s">
        <v>36</v>
      </c>
      <c r="B72" s="7">
        <v>96100</v>
      </c>
      <c r="C72" s="7">
        <v>96100</v>
      </c>
      <c r="D72" s="7">
        <v>96100</v>
      </c>
      <c r="E72" s="7">
        <v>96100</v>
      </c>
      <c r="F72" s="7">
        <v>96100</v>
      </c>
      <c r="G72" s="7">
        <v>232100</v>
      </c>
      <c r="H72" s="7">
        <v>50100</v>
      </c>
      <c r="I72" s="7">
        <v>50100</v>
      </c>
      <c r="J72" s="7">
        <v>107100</v>
      </c>
      <c r="K72" s="7">
        <v>96100</v>
      </c>
      <c r="L72" s="7">
        <v>96100</v>
      </c>
      <c r="M72" s="7">
        <v>104150</v>
      </c>
      <c r="N72" s="9">
        <f t="shared" si="23"/>
        <v>1216250</v>
      </c>
      <c r="O72" s="13"/>
      <c r="P72" s="15"/>
    </row>
    <row r="73" spans="1:16" ht="14.25">
      <c r="A73" s="3" t="s">
        <v>37</v>
      </c>
      <c r="B73" s="7">
        <v>243100</v>
      </c>
      <c r="C73" s="7">
        <v>243100</v>
      </c>
      <c r="D73" s="7">
        <v>243100</v>
      </c>
      <c r="E73" s="7">
        <v>234100</v>
      </c>
      <c r="F73" s="7">
        <v>227100</v>
      </c>
      <c r="G73" s="7">
        <v>514400</v>
      </c>
      <c r="H73" s="7">
        <v>118700</v>
      </c>
      <c r="I73" s="7">
        <v>118700</v>
      </c>
      <c r="J73" s="7">
        <v>244800</v>
      </c>
      <c r="K73" s="7">
        <v>234100</v>
      </c>
      <c r="L73" s="7">
        <v>243100</v>
      </c>
      <c r="M73" s="7">
        <v>261550</v>
      </c>
      <c r="N73" s="9">
        <f t="shared" si="23"/>
        <v>2925850</v>
      </c>
      <c r="O73" s="13"/>
      <c r="P73" s="15"/>
    </row>
    <row r="74" spans="1:16" s="1" customFormat="1" ht="15">
      <c r="A74" s="4" t="s">
        <v>25</v>
      </c>
      <c r="B74" s="9">
        <f>B75+B76</f>
        <v>78017.39072</v>
      </c>
      <c r="C74" s="9">
        <f aca="true" t="shared" si="24" ref="C74:M74">C75+C76</f>
        <v>78017.39072</v>
      </c>
      <c r="D74" s="9">
        <f t="shared" si="24"/>
        <v>78017.39072</v>
      </c>
      <c r="E74" s="9">
        <f t="shared" si="24"/>
        <v>75947.35382</v>
      </c>
      <c r="F74" s="9">
        <f t="shared" si="24"/>
        <v>74337.32512</v>
      </c>
      <c r="G74" s="9">
        <f t="shared" si="24"/>
        <v>171698.06065</v>
      </c>
      <c r="H74" s="9">
        <f t="shared" si="24"/>
        <v>38824.69207999999</v>
      </c>
      <c r="I74" s="9">
        <f t="shared" si="24"/>
        <v>38824.69207999999</v>
      </c>
      <c r="J74" s="9">
        <f t="shared" si="24"/>
        <v>80938.44279</v>
      </c>
      <c r="K74" s="9">
        <f t="shared" si="24"/>
        <v>75947.35382</v>
      </c>
      <c r="L74" s="9">
        <f t="shared" si="24"/>
        <v>78017.39072</v>
      </c>
      <c r="M74" s="9">
        <f t="shared" si="24"/>
        <v>84112.49936999999</v>
      </c>
      <c r="N74" s="9">
        <f t="shared" si="23"/>
        <v>952699.9826099998</v>
      </c>
      <c r="O74" s="16"/>
      <c r="P74" s="14"/>
    </row>
    <row r="75" spans="1:16" ht="14.25">
      <c r="A75" s="3" t="s">
        <v>36</v>
      </c>
      <c r="B75" s="7">
        <f>B72*0.2300041</f>
        <v>22103.39401</v>
      </c>
      <c r="C75" s="7">
        <f aca="true" t="shared" si="25" ref="C75:M75">C72*0.2300041</f>
        <v>22103.39401</v>
      </c>
      <c r="D75" s="7">
        <f t="shared" si="25"/>
        <v>22103.39401</v>
      </c>
      <c r="E75" s="7">
        <f t="shared" si="25"/>
        <v>22103.39401</v>
      </c>
      <c r="F75" s="7">
        <f t="shared" si="25"/>
        <v>22103.39401</v>
      </c>
      <c r="G75" s="7">
        <f t="shared" si="25"/>
        <v>53383.95161</v>
      </c>
      <c r="H75" s="7">
        <f t="shared" si="25"/>
        <v>11523.205409999999</v>
      </c>
      <c r="I75" s="7">
        <f t="shared" si="25"/>
        <v>11523.205409999999</v>
      </c>
      <c r="J75" s="7">
        <f t="shared" si="25"/>
        <v>24633.43911</v>
      </c>
      <c r="K75" s="7">
        <f t="shared" si="25"/>
        <v>22103.39401</v>
      </c>
      <c r="L75" s="7">
        <f t="shared" si="25"/>
        <v>22103.39401</v>
      </c>
      <c r="M75" s="7">
        <f t="shared" si="25"/>
        <v>23954.927014999997</v>
      </c>
      <c r="N75" s="7">
        <f t="shared" si="23"/>
        <v>279742.48662499996</v>
      </c>
      <c r="O75" s="13"/>
      <c r="P75" s="15"/>
    </row>
    <row r="76" spans="1:16" ht="14.25">
      <c r="A76" s="3" t="s">
        <v>37</v>
      </c>
      <c r="B76" s="7">
        <f>B73*0.2300041</f>
        <v>55913.99671</v>
      </c>
      <c r="C76" s="7">
        <f aca="true" t="shared" si="26" ref="C76:M76">C73*0.2300041</f>
        <v>55913.99671</v>
      </c>
      <c r="D76" s="7">
        <f t="shared" si="26"/>
        <v>55913.99671</v>
      </c>
      <c r="E76" s="7">
        <f t="shared" si="26"/>
        <v>53843.95981</v>
      </c>
      <c r="F76" s="7">
        <f t="shared" si="26"/>
        <v>52233.93111</v>
      </c>
      <c r="G76" s="7">
        <f t="shared" si="26"/>
        <v>118314.10904</v>
      </c>
      <c r="H76" s="7">
        <f t="shared" si="26"/>
        <v>27301.48667</v>
      </c>
      <c r="I76" s="7">
        <f t="shared" si="26"/>
        <v>27301.48667</v>
      </c>
      <c r="J76" s="7">
        <f t="shared" si="26"/>
        <v>56305.003679999994</v>
      </c>
      <c r="K76" s="7">
        <f t="shared" si="26"/>
        <v>53843.95981</v>
      </c>
      <c r="L76" s="7">
        <f t="shared" si="26"/>
        <v>55913.99671</v>
      </c>
      <c r="M76" s="7">
        <f t="shared" si="26"/>
        <v>60157.572355</v>
      </c>
      <c r="N76" s="7">
        <f t="shared" si="23"/>
        <v>672957.4959849999</v>
      </c>
      <c r="O76" s="13"/>
      <c r="P76" s="15"/>
    </row>
    <row r="77" spans="1:16" s="1" customFormat="1" ht="15">
      <c r="A77" s="4" t="s">
        <v>23</v>
      </c>
      <c r="B77" s="4">
        <f>B78+B79</f>
        <v>5300</v>
      </c>
      <c r="C77" s="4">
        <f aca="true" t="shared" si="27" ref="C77:M77">C78+C79</f>
        <v>5300</v>
      </c>
      <c r="D77" s="4">
        <f t="shared" si="27"/>
        <v>5300</v>
      </c>
      <c r="E77" s="4">
        <f t="shared" si="27"/>
        <v>5300</v>
      </c>
      <c r="F77" s="4">
        <f t="shared" si="27"/>
        <v>5300</v>
      </c>
      <c r="G77" s="4">
        <f t="shared" si="27"/>
        <v>5300</v>
      </c>
      <c r="H77" s="4">
        <f t="shared" si="27"/>
        <v>0</v>
      </c>
      <c r="I77" s="4">
        <f t="shared" si="27"/>
        <v>0</v>
      </c>
      <c r="J77" s="4">
        <f t="shared" si="27"/>
        <v>5300</v>
      </c>
      <c r="K77" s="4">
        <f t="shared" si="27"/>
        <v>5300</v>
      </c>
      <c r="L77" s="4">
        <f t="shared" si="27"/>
        <v>5300</v>
      </c>
      <c r="M77" s="4">
        <f t="shared" si="27"/>
        <v>4300</v>
      </c>
      <c r="N77" s="4">
        <f t="shared" si="23"/>
        <v>52000</v>
      </c>
      <c r="O77" s="16"/>
      <c r="P77" s="14"/>
    </row>
    <row r="78" spans="1:16" s="1" customFormat="1" ht="15">
      <c r="A78" s="3" t="s">
        <v>36</v>
      </c>
      <c r="B78" s="6">
        <v>1800</v>
      </c>
      <c r="C78" s="6">
        <v>1800</v>
      </c>
      <c r="D78" s="6">
        <v>1800</v>
      </c>
      <c r="E78" s="6">
        <v>1800</v>
      </c>
      <c r="F78" s="6">
        <v>1800</v>
      </c>
      <c r="G78" s="6">
        <v>1800</v>
      </c>
      <c r="H78" s="6"/>
      <c r="I78" s="6"/>
      <c r="J78" s="6">
        <v>1800</v>
      </c>
      <c r="K78" s="6">
        <v>1800</v>
      </c>
      <c r="L78" s="6">
        <v>1800</v>
      </c>
      <c r="M78" s="6">
        <v>1200</v>
      </c>
      <c r="N78" s="6">
        <f t="shared" si="23"/>
        <v>17400</v>
      </c>
      <c r="O78" s="16"/>
      <c r="P78" s="14"/>
    </row>
    <row r="79" spans="1:16" s="1" customFormat="1" ht="15">
      <c r="A79" s="3" t="s">
        <v>37</v>
      </c>
      <c r="B79" s="6">
        <v>3500</v>
      </c>
      <c r="C79" s="6">
        <v>3500</v>
      </c>
      <c r="D79" s="6">
        <v>3500</v>
      </c>
      <c r="E79" s="6">
        <v>3500</v>
      </c>
      <c r="F79" s="6">
        <v>3500</v>
      </c>
      <c r="G79" s="6">
        <v>3500</v>
      </c>
      <c r="H79" s="6"/>
      <c r="I79" s="6"/>
      <c r="J79" s="6">
        <v>3500</v>
      </c>
      <c r="K79" s="6">
        <v>3500</v>
      </c>
      <c r="L79" s="6">
        <v>3500</v>
      </c>
      <c r="M79" s="6">
        <v>3100</v>
      </c>
      <c r="N79" s="6">
        <f t="shared" si="23"/>
        <v>34600</v>
      </c>
      <c r="O79" s="16"/>
      <c r="P79" s="14"/>
    </row>
    <row r="80" spans="1:16" s="1" customFormat="1" ht="15">
      <c r="A80" s="4" t="s">
        <v>24</v>
      </c>
      <c r="B80" s="4">
        <f>B81+B82</f>
        <v>39800</v>
      </c>
      <c r="C80" s="4">
        <f aca="true" t="shared" si="28" ref="C80:M80">C81+C82</f>
        <v>39800</v>
      </c>
      <c r="D80" s="4">
        <f t="shared" si="28"/>
        <v>39800</v>
      </c>
      <c r="E80" s="4">
        <f t="shared" si="28"/>
        <v>39800</v>
      </c>
      <c r="F80" s="4">
        <f t="shared" si="28"/>
        <v>39800</v>
      </c>
      <c r="G80" s="4">
        <f t="shared" si="28"/>
        <v>39800</v>
      </c>
      <c r="H80" s="4">
        <f t="shared" si="28"/>
        <v>0</v>
      </c>
      <c r="I80" s="4">
        <f t="shared" si="28"/>
        <v>0</v>
      </c>
      <c r="J80" s="4">
        <f t="shared" si="28"/>
        <v>39800</v>
      </c>
      <c r="K80" s="4">
        <f t="shared" si="28"/>
        <v>39800</v>
      </c>
      <c r="L80" s="4">
        <f t="shared" si="28"/>
        <v>39800</v>
      </c>
      <c r="M80" s="4">
        <f t="shared" si="28"/>
        <v>39100</v>
      </c>
      <c r="N80" s="4">
        <f t="shared" si="23"/>
        <v>397300</v>
      </c>
      <c r="O80" s="16"/>
      <c r="P80" s="14"/>
    </row>
    <row r="81" spans="1:16" s="1" customFormat="1" ht="15">
      <c r="A81" s="3" t="s">
        <v>36</v>
      </c>
      <c r="B81" s="6">
        <v>7500</v>
      </c>
      <c r="C81" s="6">
        <v>7500</v>
      </c>
      <c r="D81" s="6">
        <v>7500</v>
      </c>
      <c r="E81" s="6">
        <v>7500</v>
      </c>
      <c r="F81" s="6">
        <v>7500</v>
      </c>
      <c r="G81" s="6">
        <v>7500</v>
      </c>
      <c r="H81" s="6"/>
      <c r="I81" s="6"/>
      <c r="J81" s="6">
        <v>7500</v>
      </c>
      <c r="K81" s="6">
        <v>7500</v>
      </c>
      <c r="L81" s="6">
        <v>7500</v>
      </c>
      <c r="M81" s="6">
        <v>7300</v>
      </c>
      <c r="N81" s="6">
        <f t="shared" si="23"/>
        <v>74800</v>
      </c>
      <c r="O81" s="16"/>
      <c r="P81" s="14"/>
    </row>
    <row r="82" spans="1:16" s="1" customFormat="1" ht="15">
      <c r="A82" s="3" t="s">
        <v>37</v>
      </c>
      <c r="B82" s="6">
        <v>32300</v>
      </c>
      <c r="C82" s="6">
        <v>32300</v>
      </c>
      <c r="D82" s="6">
        <v>32300</v>
      </c>
      <c r="E82" s="6">
        <v>32300</v>
      </c>
      <c r="F82" s="6">
        <v>32300</v>
      </c>
      <c r="G82" s="6">
        <v>32300</v>
      </c>
      <c r="H82" s="6"/>
      <c r="I82" s="6"/>
      <c r="J82" s="6">
        <v>32300</v>
      </c>
      <c r="K82" s="6">
        <v>32300</v>
      </c>
      <c r="L82" s="6">
        <v>32300</v>
      </c>
      <c r="M82" s="6">
        <v>31800</v>
      </c>
      <c r="N82" s="6">
        <f t="shared" si="23"/>
        <v>322500</v>
      </c>
      <c r="O82" s="16"/>
      <c r="P82" s="14"/>
    </row>
    <row r="83" spans="1:16" s="1" customFormat="1" ht="15">
      <c r="A83" s="4" t="s">
        <v>22</v>
      </c>
      <c r="B83" s="4">
        <f>B84+B85</f>
        <v>5000</v>
      </c>
      <c r="C83" s="4">
        <f aca="true" t="shared" si="29" ref="C83:M83">C84+C85</f>
        <v>6000</v>
      </c>
      <c r="D83" s="4">
        <f t="shared" si="29"/>
        <v>8000</v>
      </c>
      <c r="E83" s="4">
        <f t="shared" si="29"/>
        <v>5000</v>
      </c>
      <c r="F83" s="4">
        <f t="shared" si="29"/>
        <v>5000</v>
      </c>
      <c r="G83" s="4">
        <f t="shared" si="29"/>
        <v>5000</v>
      </c>
      <c r="H83" s="4">
        <f t="shared" si="29"/>
        <v>0</v>
      </c>
      <c r="I83" s="4">
        <f t="shared" si="29"/>
        <v>0</v>
      </c>
      <c r="J83" s="4">
        <f t="shared" si="29"/>
        <v>5000</v>
      </c>
      <c r="K83" s="4">
        <f t="shared" si="29"/>
        <v>5000</v>
      </c>
      <c r="L83" s="4">
        <f t="shared" si="29"/>
        <v>5000</v>
      </c>
      <c r="M83" s="4">
        <f t="shared" si="29"/>
        <v>0</v>
      </c>
      <c r="N83" s="4">
        <f t="shared" si="23"/>
        <v>49000</v>
      </c>
      <c r="O83" s="16"/>
      <c r="P83" s="14"/>
    </row>
    <row r="84" spans="1:16" s="1" customFormat="1" ht="15">
      <c r="A84" s="3" t="s">
        <v>36</v>
      </c>
      <c r="B84" s="6">
        <v>1700</v>
      </c>
      <c r="C84" s="6">
        <v>2700</v>
      </c>
      <c r="D84" s="6">
        <v>1700</v>
      </c>
      <c r="E84" s="6">
        <v>1700</v>
      </c>
      <c r="F84" s="6">
        <v>1700</v>
      </c>
      <c r="G84" s="6">
        <v>1700</v>
      </c>
      <c r="H84" s="6"/>
      <c r="I84" s="6"/>
      <c r="J84" s="6">
        <v>1700</v>
      </c>
      <c r="K84" s="6">
        <v>1700</v>
      </c>
      <c r="L84" s="6">
        <v>1700</v>
      </c>
      <c r="M84" s="6"/>
      <c r="N84" s="6">
        <f t="shared" si="23"/>
        <v>16300</v>
      </c>
      <c r="O84" s="16"/>
      <c r="P84" s="14"/>
    </row>
    <row r="85" spans="1:16" s="1" customFormat="1" ht="15">
      <c r="A85" s="3" t="s">
        <v>37</v>
      </c>
      <c r="B85" s="6">
        <v>3300</v>
      </c>
      <c r="C85" s="6">
        <v>3300</v>
      </c>
      <c r="D85" s="6">
        <v>6300</v>
      </c>
      <c r="E85" s="6">
        <v>3300</v>
      </c>
      <c r="F85" s="6">
        <v>3300</v>
      </c>
      <c r="G85" s="6">
        <v>3300</v>
      </c>
      <c r="H85" s="6"/>
      <c r="I85" s="6"/>
      <c r="J85" s="6">
        <v>3300</v>
      </c>
      <c r="K85" s="6">
        <v>3300</v>
      </c>
      <c r="L85" s="6">
        <v>3300</v>
      </c>
      <c r="M85" s="6"/>
      <c r="N85" s="6">
        <f t="shared" si="23"/>
        <v>32700</v>
      </c>
      <c r="O85" s="16"/>
      <c r="P85" s="14"/>
    </row>
    <row r="86" spans="1:16" s="1" customFormat="1" ht="15">
      <c r="A86" s="4" t="s">
        <v>14</v>
      </c>
      <c r="B86" s="4">
        <f>B87+B88</f>
        <v>600</v>
      </c>
      <c r="C86" s="4">
        <f aca="true" t="shared" si="30" ref="C86:M86">C87+C88</f>
        <v>0</v>
      </c>
      <c r="D86" s="4">
        <f t="shared" si="30"/>
        <v>600</v>
      </c>
      <c r="E86" s="4">
        <f t="shared" si="30"/>
        <v>200</v>
      </c>
      <c r="F86" s="4">
        <f t="shared" si="30"/>
        <v>300</v>
      </c>
      <c r="G86" s="4">
        <f t="shared" si="30"/>
        <v>400</v>
      </c>
      <c r="H86" s="4">
        <f t="shared" si="30"/>
        <v>300</v>
      </c>
      <c r="I86" s="4">
        <f t="shared" si="30"/>
        <v>0</v>
      </c>
      <c r="J86" s="4">
        <f t="shared" si="30"/>
        <v>300</v>
      </c>
      <c r="K86" s="4">
        <f t="shared" si="30"/>
        <v>0</v>
      </c>
      <c r="L86" s="4">
        <f t="shared" si="30"/>
        <v>300</v>
      </c>
      <c r="M86" s="4">
        <f t="shared" si="30"/>
        <v>0</v>
      </c>
      <c r="N86" s="4">
        <f t="shared" si="23"/>
        <v>3000</v>
      </c>
      <c r="O86" s="16"/>
      <c r="P86" s="14"/>
    </row>
    <row r="87" spans="1:16" s="1" customFormat="1" ht="15">
      <c r="A87" s="3" t="s">
        <v>36</v>
      </c>
      <c r="B87" s="6">
        <v>300</v>
      </c>
      <c r="C87" s="6"/>
      <c r="D87" s="6">
        <v>300</v>
      </c>
      <c r="E87" s="6"/>
      <c r="F87" s="6"/>
      <c r="G87" s="6">
        <v>400</v>
      </c>
      <c r="H87" s="6"/>
      <c r="I87" s="6"/>
      <c r="J87" s="6"/>
      <c r="K87" s="6"/>
      <c r="L87" s="6"/>
      <c r="M87" s="6"/>
      <c r="N87" s="6">
        <f t="shared" si="23"/>
        <v>1000</v>
      </c>
      <c r="O87" s="16"/>
      <c r="P87" s="14"/>
    </row>
    <row r="88" spans="1:16" s="1" customFormat="1" ht="15">
      <c r="A88" s="3" t="s">
        <v>37</v>
      </c>
      <c r="B88" s="6">
        <v>300</v>
      </c>
      <c r="C88" s="6"/>
      <c r="D88" s="6">
        <v>300</v>
      </c>
      <c r="E88" s="6">
        <v>200</v>
      </c>
      <c r="F88" s="6">
        <v>300</v>
      </c>
      <c r="G88" s="6"/>
      <c r="H88" s="6">
        <v>300</v>
      </c>
      <c r="I88" s="6"/>
      <c r="J88" s="6">
        <v>300</v>
      </c>
      <c r="K88" s="6"/>
      <c r="L88" s="6">
        <v>300</v>
      </c>
      <c r="M88" s="6"/>
      <c r="N88" s="6">
        <f t="shared" si="23"/>
        <v>2000</v>
      </c>
      <c r="O88" s="16"/>
      <c r="P88" s="14"/>
    </row>
    <row r="89" spans="1:16" s="1" customFormat="1" ht="15">
      <c r="A89" s="4" t="s">
        <v>28</v>
      </c>
      <c r="B89" s="4">
        <f>B90+B93+B96</f>
        <v>74800</v>
      </c>
      <c r="C89" s="4">
        <f aca="true" t="shared" si="31" ref="C89:M89">C90+C93+C96</f>
        <v>32500</v>
      </c>
      <c r="D89" s="4">
        <f t="shared" si="31"/>
        <v>28700</v>
      </c>
      <c r="E89" s="4">
        <f t="shared" si="31"/>
        <v>16900</v>
      </c>
      <c r="F89" s="4">
        <f t="shared" si="31"/>
        <v>8600</v>
      </c>
      <c r="G89" s="4">
        <f t="shared" si="31"/>
        <v>8100</v>
      </c>
      <c r="H89" s="4">
        <f t="shared" si="31"/>
        <v>0</v>
      </c>
      <c r="I89" s="4">
        <f t="shared" si="31"/>
        <v>42000</v>
      </c>
      <c r="J89" s="4">
        <f t="shared" si="31"/>
        <v>9000</v>
      </c>
      <c r="K89" s="4">
        <f t="shared" si="31"/>
        <v>17700</v>
      </c>
      <c r="L89" s="4">
        <f t="shared" si="31"/>
        <v>28700</v>
      </c>
      <c r="M89" s="4">
        <f t="shared" si="31"/>
        <v>27000</v>
      </c>
      <c r="N89" s="4">
        <f t="shared" si="23"/>
        <v>294000</v>
      </c>
      <c r="O89" s="16"/>
      <c r="P89" s="14"/>
    </row>
    <row r="90" spans="1:16" s="2" customFormat="1" ht="14.25">
      <c r="A90" s="6" t="s">
        <v>16</v>
      </c>
      <c r="B90" s="6">
        <f>B91+B92</f>
        <v>10800</v>
      </c>
      <c r="C90" s="6">
        <f aca="true" t="shared" si="32" ref="C90:M90">C91+C92</f>
        <v>10500</v>
      </c>
      <c r="D90" s="6">
        <f t="shared" si="32"/>
        <v>9700</v>
      </c>
      <c r="E90" s="6">
        <f t="shared" si="32"/>
        <v>8900</v>
      </c>
      <c r="F90" s="6">
        <f t="shared" si="32"/>
        <v>8600</v>
      </c>
      <c r="G90" s="6">
        <f t="shared" si="32"/>
        <v>8100</v>
      </c>
      <c r="H90" s="6">
        <f t="shared" si="32"/>
        <v>0</v>
      </c>
      <c r="I90" s="6">
        <f t="shared" si="32"/>
        <v>0</v>
      </c>
      <c r="J90" s="6">
        <f t="shared" si="32"/>
        <v>9000</v>
      </c>
      <c r="K90" s="6">
        <f t="shared" si="32"/>
        <v>9700</v>
      </c>
      <c r="L90" s="6">
        <f t="shared" si="32"/>
        <v>9700</v>
      </c>
      <c r="M90" s="6">
        <f t="shared" si="32"/>
        <v>9500</v>
      </c>
      <c r="N90" s="6">
        <f t="shared" si="23"/>
        <v>94500</v>
      </c>
      <c r="O90" s="13"/>
      <c r="P90" s="21"/>
    </row>
    <row r="91" spans="1:16" ht="14.25">
      <c r="A91" s="3" t="s">
        <v>36</v>
      </c>
      <c r="B91" s="6">
        <v>1800</v>
      </c>
      <c r="C91" s="6">
        <v>1500</v>
      </c>
      <c r="D91" s="6">
        <v>1500</v>
      </c>
      <c r="E91" s="6">
        <v>1000</v>
      </c>
      <c r="F91" s="6">
        <v>700</v>
      </c>
      <c r="G91" s="6">
        <v>500</v>
      </c>
      <c r="H91" s="6"/>
      <c r="I91" s="6"/>
      <c r="J91" s="6">
        <v>1000</v>
      </c>
      <c r="K91" s="6">
        <v>1500</v>
      </c>
      <c r="L91" s="6">
        <v>1500</v>
      </c>
      <c r="M91" s="6">
        <v>1300</v>
      </c>
      <c r="N91" s="6">
        <f t="shared" si="23"/>
        <v>12300</v>
      </c>
      <c r="O91" s="13"/>
      <c r="P91" s="15"/>
    </row>
    <row r="92" spans="1:16" ht="14.25">
      <c r="A92" s="3" t="s">
        <v>37</v>
      </c>
      <c r="B92" s="6">
        <v>9000</v>
      </c>
      <c r="C92" s="6">
        <v>9000</v>
      </c>
      <c r="D92" s="6">
        <v>8200</v>
      </c>
      <c r="E92" s="6">
        <v>7900</v>
      </c>
      <c r="F92" s="6">
        <v>7900</v>
      </c>
      <c r="G92" s="6">
        <v>7600</v>
      </c>
      <c r="H92" s="6"/>
      <c r="I92" s="6"/>
      <c r="J92" s="6">
        <v>8000</v>
      </c>
      <c r="K92" s="6">
        <v>8200</v>
      </c>
      <c r="L92" s="6">
        <v>8200</v>
      </c>
      <c r="M92" s="6">
        <v>8200</v>
      </c>
      <c r="N92" s="6">
        <f t="shared" si="23"/>
        <v>82200</v>
      </c>
      <c r="O92" s="13"/>
      <c r="P92" s="15"/>
    </row>
    <row r="93" spans="1:16" s="2" customFormat="1" ht="14.25">
      <c r="A93" s="6" t="s">
        <v>17</v>
      </c>
      <c r="B93" s="6">
        <f>B94+B95</f>
        <v>22000</v>
      </c>
      <c r="C93" s="6">
        <f aca="true" t="shared" si="33" ref="C93:M93">C94+C95</f>
        <v>22000</v>
      </c>
      <c r="D93" s="6">
        <f t="shared" si="33"/>
        <v>19000</v>
      </c>
      <c r="E93" s="6">
        <f t="shared" si="33"/>
        <v>8000</v>
      </c>
      <c r="F93" s="6">
        <f t="shared" si="33"/>
        <v>0</v>
      </c>
      <c r="G93" s="6">
        <f t="shared" si="33"/>
        <v>0</v>
      </c>
      <c r="H93" s="6">
        <f t="shared" si="33"/>
        <v>0</v>
      </c>
      <c r="I93" s="6">
        <f t="shared" si="33"/>
        <v>0</v>
      </c>
      <c r="J93" s="6">
        <f t="shared" si="33"/>
        <v>0</v>
      </c>
      <c r="K93" s="6">
        <f t="shared" si="33"/>
        <v>8000</v>
      </c>
      <c r="L93" s="6">
        <f t="shared" si="33"/>
        <v>19000</v>
      </c>
      <c r="M93" s="6">
        <f t="shared" si="33"/>
        <v>17500</v>
      </c>
      <c r="N93" s="6">
        <f t="shared" si="23"/>
        <v>115500</v>
      </c>
      <c r="O93" s="13"/>
      <c r="P93" s="21"/>
    </row>
    <row r="94" spans="1:16" ht="14.25">
      <c r="A94" s="3" t="s">
        <v>36</v>
      </c>
      <c r="B94" s="6">
        <v>12000</v>
      </c>
      <c r="C94" s="6">
        <v>12000</v>
      </c>
      <c r="D94" s="6">
        <v>10000</v>
      </c>
      <c r="E94" s="6">
        <v>5000</v>
      </c>
      <c r="F94" s="6"/>
      <c r="G94" s="6"/>
      <c r="H94" s="6"/>
      <c r="I94" s="6"/>
      <c r="J94" s="6"/>
      <c r="K94" s="6">
        <v>5000</v>
      </c>
      <c r="L94" s="6">
        <v>10000</v>
      </c>
      <c r="M94" s="6">
        <v>8400</v>
      </c>
      <c r="N94" s="6">
        <f t="shared" si="23"/>
        <v>62400</v>
      </c>
      <c r="O94" s="13"/>
      <c r="P94" s="15"/>
    </row>
    <row r="95" spans="1:16" ht="14.25">
      <c r="A95" s="3" t="s">
        <v>37</v>
      </c>
      <c r="B95" s="6">
        <v>10000</v>
      </c>
      <c r="C95" s="6">
        <v>10000</v>
      </c>
      <c r="D95" s="6">
        <v>9000</v>
      </c>
      <c r="E95" s="6">
        <v>3000</v>
      </c>
      <c r="F95" s="6"/>
      <c r="G95" s="6"/>
      <c r="H95" s="6"/>
      <c r="I95" s="6"/>
      <c r="J95" s="6"/>
      <c r="K95" s="6">
        <v>3000</v>
      </c>
      <c r="L95" s="6">
        <v>9000</v>
      </c>
      <c r="M95" s="6">
        <v>9100</v>
      </c>
      <c r="N95" s="6">
        <f t="shared" si="23"/>
        <v>53100</v>
      </c>
      <c r="O95" s="13"/>
      <c r="P95" s="15"/>
    </row>
    <row r="96" spans="1:16" ht="14.25">
      <c r="A96" s="3" t="s">
        <v>18</v>
      </c>
      <c r="B96" s="6">
        <f>B97+B98</f>
        <v>42000</v>
      </c>
      <c r="C96" s="6">
        <f aca="true" t="shared" si="34" ref="C96:M96">C97+C98</f>
        <v>0</v>
      </c>
      <c r="D96" s="6">
        <f t="shared" si="34"/>
        <v>0</v>
      </c>
      <c r="E96" s="6">
        <f t="shared" si="34"/>
        <v>0</v>
      </c>
      <c r="F96" s="6">
        <f t="shared" si="34"/>
        <v>0</v>
      </c>
      <c r="G96" s="6">
        <f t="shared" si="34"/>
        <v>0</v>
      </c>
      <c r="H96" s="6">
        <f t="shared" si="34"/>
        <v>0</v>
      </c>
      <c r="I96" s="6">
        <f t="shared" si="34"/>
        <v>42000</v>
      </c>
      <c r="J96" s="6">
        <f t="shared" si="34"/>
        <v>0</v>
      </c>
      <c r="K96" s="6">
        <f t="shared" si="34"/>
        <v>0</v>
      </c>
      <c r="L96" s="6">
        <f t="shared" si="34"/>
        <v>0</v>
      </c>
      <c r="M96" s="6">
        <f t="shared" si="34"/>
        <v>0</v>
      </c>
      <c r="N96" s="4">
        <f t="shared" si="23"/>
        <v>84000</v>
      </c>
      <c r="O96" s="13"/>
      <c r="P96" s="15"/>
    </row>
    <row r="97" spans="1:16" ht="14.25">
      <c r="A97" s="3" t="s">
        <v>36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4"/>
      <c r="O97" s="13"/>
      <c r="P97" s="15"/>
    </row>
    <row r="98" spans="1:16" ht="14.25">
      <c r="A98" s="3" t="s">
        <v>37</v>
      </c>
      <c r="B98" s="6">
        <v>42000</v>
      </c>
      <c r="C98" s="6"/>
      <c r="D98" s="6"/>
      <c r="E98" s="6"/>
      <c r="F98" s="6"/>
      <c r="G98" s="6"/>
      <c r="H98" s="6"/>
      <c r="I98" s="6">
        <v>42000</v>
      </c>
      <c r="J98" s="6"/>
      <c r="K98" s="6"/>
      <c r="L98" s="6"/>
      <c r="M98" s="6"/>
      <c r="N98" s="6">
        <f>SUM(B98:M98)</f>
        <v>84000</v>
      </c>
      <c r="O98" s="13"/>
      <c r="P98" s="15"/>
    </row>
    <row r="99" spans="1:16" s="1" customFormat="1" ht="15">
      <c r="A99" s="4" t="s">
        <v>20</v>
      </c>
      <c r="B99" s="4">
        <f>B100+B101</f>
        <v>0</v>
      </c>
      <c r="C99" s="4">
        <f aca="true" t="shared" si="35" ref="C99:M99">C100+C101</f>
        <v>100</v>
      </c>
      <c r="D99" s="4">
        <f t="shared" si="35"/>
        <v>200</v>
      </c>
      <c r="E99" s="4">
        <f t="shared" si="35"/>
        <v>0</v>
      </c>
      <c r="F99" s="4">
        <f t="shared" si="35"/>
        <v>0</v>
      </c>
      <c r="G99" s="4">
        <f t="shared" si="35"/>
        <v>0</v>
      </c>
      <c r="H99" s="4">
        <f t="shared" si="35"/>
        <v>0</v>
      </c>
      <c r="I99" s="4">
        <f t="shared" si="35"/>
        <v>0</v>
      </c>
      <c r="J99" s="4">
        <f t="shared" si="35"/>
        <v>0</v>
      </c>
      <c r="K99" s="4">
        <f t="shared" si="35"/>
        <v>0</v>
      </c>
      <c r="L99" s="4">
        <f t="shared" si="35"/>
        <v>0</v>
      </c>
      <c r="M99" s="4">
        <f t="shared" si="35"/>
        <v>0</v>
      </c>
      <c r="N99" s="4">
        <f>SUM(B99:M99)</f>
        <v>300</v>
      </c>
      <c r="O99" s="16"/>
      <c r="P99" s="14"/>
    </row>
    <row r="100" spans="1:16" s="1" customFormat="1" ht="15">
      <c r="A100" s="3" t="s">
        <v>36</v>
      </c>
      <c r="B100" s="4"/>
      <c r="C100" s="6">
        <v>100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>
        <f>SUM(B100:M100)</f>
        <v>100</v>
      </c>
      <c r="O100" s="16"/>
      <c r="P100" s="14"/>
    </row>
    <row r="101" spans="1:16" s="1" customFormat="1" ht="15">
      <c r="A101" s="3" t="s">
        <v>37</v>
      </c>
      <c r="B101" s="4"/>
      <c r="C101" s="6"/>
      <c r="D101" s="6">
        <v>200</v>
      </c>
      <c r="E101" s="6"/>
      <c r="F101" s="6"/>
      <c r="G101" s="6"/>
      <c r="H101" s="6"/>
      <c r="I101" s="6"/>
      <c r="J101" s="6"/>
      <c r="K101" s="6"/>
      <c r="L101" s="6"/>
      <c r="M101" s="6"/>
      <c r="N101" s="6">
        <f>SUM(B101:M101)</f>
        <v>200</v>
      </c>
      <c r="O101" s="16"/>
      <c r="P101" s="14"/>
    </row>
    <row r="102" spans="1:16" ht="12.75">
      <c r="A102" s="3" t="s">
        <v>12</v>
      </c>
      <c r="B102" s="9">
        <f>B71+B74+B77+B80+B83+B86+B89+B99</f>
        <v>542717.39072</v>
      </c>
      <c r="C102" s="9">
        <f aca="true" t="shared" si="36" ref="C102:N102">C71+C74+C77+C80+C83+C86+C89+C99</f>
        <v>500917.39072</v>
      </c>
      <c r="D102" s="9">
        <f t="shared" si="36"/>
        <v>499817.39072</v>
      </c>
      <c r="E102" s="9">
        <f t="shared" si="36"/>
        <v>473347.35382</v>
      </c>
      <c r="F102" s="9">
        <f t="shared" si="36"/>
        <v>456537.32512</v>
      </c>
      <c r="G102" s="9">
        <f t="shared" si="36"/>
        <v>976798.06065</v>
      </c>
      <c r="H102" s="9">
        <f t="shared" si="36"/>
        <v>207924.69208</v>
      </c>
      <c r="I102" s="9">
        <f t="shared" si="36"/>
        <v>249624.69208</v>
      </c>
      <c r="J102" s="9">
        <f t="shared" si="36"/>
        <v>492238.44279</v>
      </c>
      <c r="K102" s="9">
        <f t="shared" si="36"/>
        <v>473947.35382</v>
      </c>
      <c r="L102" s="9">
        <f t="shared" si="36"/>
        <v>496317.39072</v>
      </c>
      <c r="M102" s="9">
        <f t="shared" si="36"/>
        <v>520212.49937</v>
      </c>
      <c r="N102" s="9">
        <f t="shared" si="36"/>
        <v>5890399.98261</v>
      </c>
      <c r="O102" s="15"/>
      <c r="P102" s="15"/>
    </row>
    <row r="103" spans="1:14" ht="12.7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</sheetData>
  <sheetProtection/>
  <mergeCells count="2">
    <mergeCell ref="E2:G2"/>
    <mergeCell ref="E69:I6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89" r:id="rId1"/>
  <rowBreaks count="1" manualBreakCount="1"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Osvita</dc:creator>
  <cp:keywords/>
  <dc:description/>
  <cp:lastModifiedBy>User</cp:lastModifiedBy>
  <cp:lastPrinted>2020-02-03T08:19:22Z</cp:lastPrinted>
  <dcterms:created xsi:type="dcterms:W3CDTF">2013-01-09T14:39:45Z</dcterms:created>
  <dcterms:modified xsi:type="dcterms:W3CDTF">2021-01-24T18:10:57Z</dcterms:modified>
  <cp:category/>
  <cp:version/>
  <cp:contentType/>
  <cp:contentStatus/>
</cp:coreProperties>
</file>