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3256" windowHeight="13176" activeTab="7"/>
  </bookViews>
  <sheets>
    <sheet name="січень" sheetId="12" r:id="rId1"/>
    <sheet name="лютий" sheetId="13" r:id="rId2"/>
    <sheet name="березень" sheetId="14" r:id="rId3"/>
    <sheet name="квітень " sheetId="15" r:id="rId4"/>
    <sheet name="травень " sheetId="16" r:id="rId5"/>
    <sheet name="чевень" sheetId="17" r:id="rId6"/>
    <sheet name="липень" sheetId="18" r:id="rId7"/>
    <sheet name="серпень" sheetId="19" r:id="rId8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9"/>
  <c r="H22"/>
  <c r="E22"/>
  <c r="D22"/>
  <c r="C22"/>
  <c r="B22"/>
  <c r="C14"/>
  <c r="C13" i="18"/>
  <c r="C10"/>
  <c r="C9"/>
  <c r="H21"/>
  <c r="E21"/>
  <c r="D21"/>
  <c r="B21"/>
  <c r="C13" i="17"/>
  <c r="C21" i="18" l="1"/>
  <c r="C10" i="17"/>
  <c r="C12"/>
  <c r="H21"/>
  <c r="E21"/>
  <c r="B21"/>
  <c r="D21"/>
  <c r="C13" i="16"/>
  <c r="C12"/>
  <c r="C10"/>
  <c r="C8"/>
  <c r="D9"/>
  <c r="D8"/>
  <c r="H21"/>
  <c r="E21"/>
  <c r="D21"/>
  <c r="B21"/>
  <c r="C8" i="15"/>
  <c r="C21" i="17" l="1"/>
  <c r="C21" i="16"/>
  <c r="C9" i="15"/>
  <c r="C21"/>
  <c r="C13"/>
  <c r="C10"/>
  <c r="H21"/>
  <c r="E21"/>
  <c r="D21"/>
  <c r="B21"/>
  <c r="K28" i="14" l="1"/>
  <c r="H21"/>
  <c r="E21"/>
  <c r="D21"/>
  <c r="B21"/>
  <c r="C13" i="13"/>
  <c r="C21" s="1"/>
  <c r="C10"/>
  <c r="H21"/>
  <c r="E21"/>
  <c r="D21"/>
  <c r="B21"/>
  <c r="H21" i="12"/>
  <c r="E21"/>
  <c r="D21"/>
  <c r="C21"/>
  <c r="B21"/>
  <c r="C21" i="14" l="1"/>
</calcChain>
</file>

<file path=xl/sharedStrings.xml><?xml version="1.0" encoding="utf-8"?>
<sst xmlns="http://schemas.openxmlformats.org/spreadsheetml/2006/main" count="167" uniqueCount="33">
  <si>
    <t>кекв</t>
  </si>
  <si>
    <t>всйого</t>
  </si>
  <si>
    <t>Зарпл.(нарах.)</t>
  </si>
  <si>
    <t>Нарах.на зарп.</t>
  </si>
  <si>
    <t>Предмети та мат.</t>
  </si>
  <si>
    <t>медикаменти</t>
  </si>
  <si>
    <t>Продукти</t>
  </si>
  <si>
    <t>Послуги</t>
  </si>
  <si>
    <t>Відрядні</t>
  </si>
  <si>
    <t>Паливо</t>
  </si>
  <si>
    <t xml:space="preserve">по Шепетинській гімназії </t>
  </si>
  <si>
    <t>Навчання</t>
  </si>
  <si>
    <t>Електроенергія</t>
  </si>
  <si>
    <t>Меблі (НУШ)</t>
  </si>
  <si>
    <t>Оргтехніка (НУШ)</t>
  </si>
  <si>
    <t>Дидактика(НУШ)</t>
  </si>
  <si>
    <t>виконавець Юлія ЛОГЕТКО  тел. 0972680967</t>
  </si>
  <si>
    <t>Директор                                                                Володимир БІЛИК</t>
  </si>
  <si>
    <t xml:space="preserve">                ЗВІТ</t>
  </si>
  <si>
    <t>111031 (субв.)</t>
  </si>
  <si>
    <t>про використання коштів за січень 2023 р.</t>
  </si>
  <si>
    <t>01.02.2023 року</t>
  </si>
  <si>
    <t>про використання коштів за лютий 2023 р.</t>
  </si>
  <si>
    <t>Оргтехніка (бюдж.розв)</t>
  </si>
  <si>
    <t>про використання коштів за березень 2023 р.</t>
  </si>
  <si>
    <t xml:space="preserve">                                                               ЗВІТ</t>
  </si>
  <si>
    <t>всього</t>
  </si>
  <si>
    <t>про використання коштів за квітень 2023 р.</t>
  </si>
  <si>
    <t>про використання коштів за травень 2023 р.</t>
  </si>
  <si>
    <t>про використання коштів за червень 2023 р.</t>
  </si>
  <si>
    <t>про використання коштів за липень 2023 р.</t>
  </si>
  <si>
    <t>Оргтехніка (бюдж.розвитку)</t>
  </si>
  <si>
    <t>про використання коштів за серпень 2023 р.</t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</si>
</sst>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3" fontId="2" fillId="0" borderId="1" xfId="0" applyNumberFormat="1" applyFont="1" applyBorder="1"/>
    <xf numFmtId="4" fontId="2" fillId="0" borderId="1" xfId="0" applyNumberFormat="1" applyFont="1" applyBorder="1"/>
    <xf numFmtId="0" fontId="0" fillId="0" borderId="0" xfId="0" applyBorder="1" applyAlignment="1">
      <alignment horizontal="center"/>
    </xf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7" xfId="0" applyFont="1" applyBorder="1"/>
    <xf numFmtId="0" fontId="4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H27"/>
  <sheetViews>
    <sheetView workbookViewId="0">
      <selection activeCell="C21" sqref="C21:D21"/>
    </sheetView>
  </sheetViews>
  <sheetFormatPr defaultRowHeight="13.8"/>
  <cols>
    <col min="1" max="1" width="20.21875" customWidth="1"/>
    <col min="2" max="2" width="21.88671875" customWidth="1"/>
    <col min="3" max="3" width="17.6640625" customWidth="1"/>
    <col min="4" max="4" width="18.109375" customWidth="1"/>
    <col min="5" max="5" width="8.88671875" customWidth="1"/>
    <col min="8" max="8" width="19.109375" customWidth="1"/>
  </cols>
  <sheetData>
    <row r="2" spans="1:8" ht="15.6">
      <c r="B2" s="1"/>
      <c r="C2" s="1"/>
      <c r="D2" s="44" t="s">
        <v>18</v>
      </c>
      <c r="E2" s="44"/>
      <c r="F2" s="44"/>
      <c r="G2" s="44"/>
      <c r="H2" s="44"/>
    </row>
    <row r="3" spans="1:8" ht="15.6">
      <c r="A3" s="45" t="s">
        <v>20</v>
      </c>
      <c r="B3" s="45"/>
      <c r="C3" s="45"/>
      <c r="D3" s="45"/>
      <c r="E3" s="45"/>
      <c r="F3" s="45"/>
      <c r="G3" s="45"/>
      <c r="H3" s="45"/>
    </row>
    <row r="4" spans="1:8" ht="15.6">
      <c r="A4" s="45" t="s">
        <v>10</v>
      </c>
      <c r="B4" s="45"/>
      <c r="C4" s="45"/>
      <c r="D4" s="45"/>
      <c r="E4" s="45"/>
      <c r="F4" s="45"/>
      <c r="G4" s="45"/>
      <c r="H4" s="45"/>
    </row>
    <row r="5" spans="1:8">
      <c r="D5" s="46"/>
      <c r="E5" s="46"/>
      <c r="F5" s="6"/>
      <c r="G5" s="6"/>
    </row>
    <row r="6" spans="1:8" ht="16.8">
      <c r="A6" s="47" t="s">
        <v>0</v>
      </c>
      <c r="B6" s="47"/>
      <c r="C6" s="48">
        <v>111021</v>
      </c>
      <c r="D6" s="49" t="s">
        <v>19</v>
      </c>
      <c r="E6" s="51">
        <v>111061</v>
      </c>
      <c r="F6" s="13"/>
      <c r="G6" s="13"/>
      <c r="H6" s="48"/>
    </row>
    <row r="7" spans="1:8" ht="16.8">
      <c r="A7" s="47"/>
      <c r="B7" s="47"/>
      <c r="C7" s="48"/>
      <c r="D7" s="50"/>
      <c r="E7" s="52"/>
      <c r="F7" s="14"/>
      <c r="G7" s="14"/>
      <c r="H7" s="48"/>
    </row>
    <row r="8" spans="1:8" ht="16.8">
      <c r="A8" s="2">
        <v>2111</v>
      </c>
      <c r="B8" s="2" t="s">
        <v>2</v>
      </c>
      <c r="C8" s="10">
        <v>112655.36</v>
      </c>
      <c r="D8" s="11">
        <v>196330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12">
        <v>30801.74</v>
      </c>
      <c r="D9" s="11">
        <v>43190</v>
      </c>
      <c r="E9" s="5"/>
      <c r="F9" s="5"/>
      <c r="G9" s="5"/>
      <c r="H9" s="2"/>
    </row>
    <row r="10" spans="1:8" ht="16.8">
      <c r="A10" s="2">
        <v>2210</v>
      </c>
      <c r="B10" s="2" t="s">
        <v>4</v>
      </c>
      <c r="C10" s="12">
        <v>884.4</v>
      </c>
      <c r="D10" s="12"/>
      <c r="E10" s="2"/>
      <c r="F10" s="2"/>
      <c r="G10" s="2"/>
      <c r="H10" s="2">
        <v>0</v>
      </c>
    </row>
    <row r="11" spans="1:8" ht="16.8">
      <c r="A11" s="2">
        <v>2220</v>
      </c>
      <c r="B11" s="2" t="s">
        <v>5</v>
      </c>
      <c r="C11" s="12"/>
      <c r="D11" s="12"/>
      <c r="E11" s="2"/>
      <c r="F11" s="2"/>
      <c r="G11" s="2"/>
      <c r="H11" s="2"/>
    </row>
    <row r="12" spans="1:8" ht="16.8">
      <c r="A12" s="2">
        <v>2230</v>
      </c>
      <c r="B12" s="2" t="s">
        <v>6</v>
      </c>
      <c r="C12" s="12"/>
      <c r="D12" s="12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12">
        <v>393.37</v>
      </c>
      <c r="D13" s="12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12"/>
      <c r="D14" s="12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12"/>
      <c r="D15" s="12"/>
      <c r="E15" s="2"/>
      <c r="F15" s="2"/>
      <c r="G15" s="2"/>
      <c r="H15" s="2">
        <v>0</v>
      </c>
    </row>
    <row r="16" spans="1:8" ht="17.399999999999999" thickBot="1">
      <c r="A16" s="2">
        <v>2273</v>
      </c>
      <c r="B16" s="9" t="s">
        <v>12</v>
      </c>
      <c r="C16" s="12"/>
      <c r="D16" s="12"/>
      <c r="E16" s="2"/>
      <c r="F16" s="2"/>
      <c r="G16" s="2"/>
      <c r="H16" s="2">
        <v>0</v>
      </c>
    </row>
    <row r="17" spans="1:8" ht="17.399999999999999" thickBot="1">
      <c r="A17" s="2">
        <v>2275</v>
      </c>
      <c r="B17" s="8" t="s">
        <v>9</v>
      </c>
      <c r="C17" s="2"/>
      <c r="D17" s="12"/>
      <c r="E17" s="2"/>
      <c r="F17" s="2"/>
      <c r="G17" s="2"/>
      <c r="H17" s="2"/>
    </row>
    <row r="18" spans="1:8" ht="16.8">
      <c r="A18" s="2">
        <v>2210</v>
      </c>
      <c r="B18" s="7" t="s">
        <v>13</v>
      </c>
      <c r="C18" s="2"/>
      <c r="D18" s="12"/>
      <c r="E18" s="2"/>
      <c r="F18" s="2"/>
      <c r="G18" s="2"/>
      <c r="H18" s="2"/>
    </row>
    <row r="19" spans="1:8" ht="16.8">
      <c r="A19" s="2">
        <v>3110</v>
      </c>
      <c r="B19" s="7" t="s">
        <v>14</v>
      </c>
      <c r="C19" s="2"/>
      <c r="D19" s="12"/>
      <c r="E19" s="2"/>
      <c r="F19" s="2"/>
      <c r="G19" s="2"/>
      <c r="H19" s="2"/>
    </row>
    <row r="20" spans="1:8" ht="16.8">
      <c r="A20" s="2">
        <v>2210</v>
      </c>
      <c r="B20" s="2" t="s">
        <v>15</v>
      </c>
      <c r="C20" s="4"/>
      <c r="D20" s="12"/>
      <c r="E20" s="2"/>
      <c r="F20" s="2"/>
      <c r="G20" s="2"/>
      <c r="H20" s="2"/>
    </row>
    <row r="21" spans="1:8" ht="16.8">
      <c r="A21" s="2" t="s">
        <v>1</v>
      </c>
      <c r="B21" s="2">
        <f>SUM(B8:B20)</f>
        <v>0</v>
      </c>
      <c r="C21" s="2">
        <f>SUM(C8:C20)</f>
        <v>144734.87</v>
      </c>
      <c r="D21" s="12">
        <f>SUM(D8:D20)</f>
        <v>239520</v>
      </c>
      <c r="E21" s="2">
        <f>SUM(E8:E20)</f>
        <v>0</v>
      </c>
      <c r="F21" s="2"/>
      <c r="G21" s="2"/>
      <c r="H21" s="2">
        <f>SUM(H8:H20)</f>
        <v>0</v>
      </c>
    </row>
    <row r="23" spans="1:8">
      <c r="A23" s="3" t="s">
        <v>16</v>
      </c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/>
      <c r="B25" s="3" t="s">
        <v>21</v>
      </c>
      <c r="C25" s="3"/>
      <c r="D25" s="3"/>
      <c r="E25" s="3"/>
      <c r="F25" s="3"/>
      <c r="G25" s="3"/>
      <c r="H25" s="3"/>
    </row>
    <row r="26" spans="1:8">
      <c r="A26" s="3"/>
      <c r="B26" s="43" t="s">
        <v>17</v>
      </c>
      <c r="C26" s="43"/>
      <c r="D26" s="43"/>
      <c r="E26" s="43"/>
      <c r="F26" s="43"/>
      <c r="G26" s="43"/>
      <c r="H26" s="43"/>
    </row>
    <row r="27" spans="1:8">
      <c r="A27" s="3"/>
      <c r="B27" s="43"/>
      <c r="C27" s="43"/>
      <c r="D27" s="43"/>
      <c r="E27" s="43"/>
      <c r="F27" s="43"/>
      <c r="G27" s="43"/>
      <c r="H27" s="43"/>
    </row>
  </sheetData>
  <mergeCells count="11">
    <mergeCell ref="B26:H27"/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7"/>
  <sheetViews>
    <sheetView workbookViewId="0">
      <selection activeCell="A2" sqref="A2:H27"/>
    </sheetView>
  </sheetViews>
  <sheetFormatPr defaultRowHeight="13.8"/>
  <cols>
    <col min="2" max="2" width="21.77734375" customWidth="1"/>
    <col min="3" max="3" width="13.21875" customWidth="1"/>
    <col min="4" max="4" width="16.33203125" customWidth="1"/>
  </cols>
  <sheetData>
    <row r="2" spans="1:8" ht="15.6">
      <c r="B2" s="1"/>
      <c r="C2" s="1"/>
      <c r="D2" s="44" t="s">
        <v>18</v>
      </c>
      <c r="E2" s="44"/>
      <c r="F2" s="44"/>
      <c r="G2" s="44"/>
      <c r="H2" s="44"/>
    </row>
    <row r="3" spans="1:8" ht="15.6">
      <c r="A3" s="45" t="s">
        <v>22</v>
      </c>
      <c r="B3" s="45"/>
      <c r="C3" s="45"/>
      <c r="D3" s="45"/>
      <c r="E3" s="45"/>
      <c r="F3" s="45"/>
      <c r="G3" s="45"/>
      <c r="H3" s="45"/>
    </row>
    <row r="4" spans="1:8" ht="15.6">
      <c r="A4" s="45" t="s">
        <v>10</v>
      </c>
      <c r="B4" s="45"/>
      <c r="C4" s="45"/>
      <c r="D4" s="45"/>
      <c r="E4" s="45"/>
      <c r="F4" s="45"/>
      <c r="G4" s="45"/>
      <c r="H4" s="45"/>
    </row>
    <row r="5" spans="1:8">
      <c r="D5" s="46"/>
      <c r="E5" s="46"/>
      <c r="F5" s="6"/>
      <c r="G5" s="6"/>
    </row>
    <row r="6" spans="1:8" ht="16.8">
      <c r="A6" s="47" t="s">
        <v>0</v>
      </c>
      <c r="B6" s="47"/>
      <c r="C6" s="48">
        <v>111021</v>
      </c>
      <c r="D6" s="49" t="s">
        <v>19</v>
      </c>
      <c r="E6" s="51">
        <v>111061</v>
      </c>
      <c r="F6" s="16"/>
      <c r="G6" s="16"/>
      <c r="H6" s="48"/>
    </row>
    <row r="7" spans="1:8" ht="16.8">
      <c r="A7" s="47"/>
      <c r="B7" s="47"/>
      <c r="C7" s="48"/>
      <c r="D7" s="50"/>
      <c r="E7" s="52"/>
      <c r="F7" s="17"/>
      <c r="G7" s="17"/>
      <c r="H7" s="48"/>
    </row>
    <row r="8" spans="1:8" ht="16.8">
      <c r="A8" s="2">
        <v>2111</v>
      </c>
      <c r="B8" s="2" t="s">
        <v>2</v>
      </c>
      <c r="C8" s="10">
        <v>119559.18</v>
      </c>
      <c r="D8" s="11">
        <v>196400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15">
        <v>28916.57</v>
      </c>
      <c r="D9" s="11">
        <v>43200</v>
      </c>
      <c r="E9" s="5"/>
      <c r="F9" s="5"/>
      <c r="G9" s="5"/>
      <c r="H9" s="2"/>
    </row>
    <row r="10" spans="1:8" ht="16.8">
      <c r="A10" s="2">
        <v>2210</v>
      </c>
      <c r="B10" s="2" t="s">
        <v>4</v>
      </c>
      <c r="C10" s="15">
        <f>5798.24+300</f>
        <v>6098.24</v>
      </c>
      <c r="D10" s="15"/>
      <c r="E10" s="2"/>
      <c r="F10" s="2"/>
      <c r="G10" s="2"/>
      <c r="H10" s="2">
        <v>0</v>
      </c>
    </row>
    <row r="11" spans="1:8" ht="16.8">
      <c r="A11" s="2">
        <v>2220</v>
      </c>
      <c r="B11" s="2" t="s">
        <v>5</v>
      </c>
      <c r="C11" s="15"/>
      <c r="D11" s="15"/>
      <c r="E11" s="2"/>
      <c r="F11" s="2"/>
      <c r="G11" s="2"/>
      <c r="H11" s="2"/>
    </row>
    <row r="12" spans="1:8" ht="16.8">
      <c r="A12" s="2">
        <v>2230</v>
      </c>
      <c r="B12" s="2" t="s">
        <v>6</v>
      </c>
      <c r="C12" s="15">
        <v>2030</v>
      </c>
      <c r="D12" s="15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15">
        <f>393.33+840+840</f>
        <v>2073.33</v>
      </c>
      <c r="D13" s="15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15"/>
      <c r="D14" s="15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15"/>
      <c r="D15" s="15"/>
      <c r="E15" s="2"/>
      <c r="F15" s="2"/>
      <c r="G15" s="2"/>
      <c r="H15" s="2">
        <v>0</v>
      </c>
    </row>
    <row r="16" spans="1:8" ht="17.399999999999999" thickBot="1">
      <c r="A16" s="2">
        <v>2273</v>
      </c>
      <c r="B16" s="9" t="s">
        <v>12</v>
      </c>
      <c r="C16" s="15">
        <v>7663.4</v>
      </c>
      <c r="D16" s="15"/>
      <c r="E16" s="2"/>
      <c r="F16" s="2"/>
      <c r="G16" s="2"/>
      <c r="H16" s="2">
        <v>0</v>
      </c>
    </row>
    <row r="17" spans="1:8" ht="17.399999999999999" thickBot="1">
      <c r="A17" s="2">
        <v>2275</v>
      </c>
      <c r="B17" s="8" t="s">
        <v>9</v>
      </c>
      <c r="C17" s="2"/>
      <c r="D17" s="15"/>
      <c r="E17" s="2"/>
      <c r="F17" s="2"/>
      <c r="G17" s="2"/>
      <c r="H17" s="2"/>
    </row>
    <row r="18" spans="1:8" ht="16.8">
      <c r="A18" s="2">
        <v>2210</v>
      </c>
      <c r="B18" s="7" t="s">
        <v>13</v>
      </c>
      <c r="C18" s="2"/>
      <c r="D18" s="15"/>
      <c r="E18" s="2"/>
      <c r="F18" s="2"/>
      <c r="G18" s="2"/>
      <c r="H18" s="2"/>
    </row>
    <row r="19" spans="1:8" ht="16.8">
      <c r="A19" s="2">
        <v>3110</v>
      </c>
      <c r="B19" s="7" t="s">
        <v>14</v>
      </c>
      <c r="C19" s="2"/>
      <c r="D19" s="15"/>
      <c r="E19" s="2"/>
      <c r="F19" s="2"/>
      <c r="G19" s="2"/>
      <c r="H19" s="2"/>
    </row>
    <row r="20" spans="1:8" ht="16.8">
      <c r="A20" s="2">
        <v>2210</v>
      </c>
      <c r="B20" s="2" t="s">
        <v>15</v>
      </c>
      <c r="C20" s="4"/>
      <c r="D20" s="15"/>
      <c r="E20" s="2"/>
      <c r="F20" s="2"/>
      <c r="G20" s="2"/>
      <c r="H20" s="2"/>
    </row>
    <row r="21" spans="1:8" ht="16.8">
      <c r="A21" s="2" t="s">
        <v>1</v>
      </c>
      <c r="B21" s="2">
        <f>SUM(B8:B20)</f>
        <v>0</v>
      </c>
      <c r="C21" s="2">
        <f>SUM(C8:C20)</f>
        <v>166340.71999999997</v>
      </c>
      <c r="D21" s="15">
        <f>SUM(D8:D20)</f>
        <v>239600</v>
      </c>
      <c r="E21" s="2">
        <f>SUM(E8:E20)</f>
        <v>0</v>
      </c>
      <c r="F21" s="2"/>
      <c r="G21" s="2"/>
      <c r="H21" s="2">
        <f>SUM(H8:H20)</f>
        <v>0</v>
      </c>
    </row>
    <row r="23" spans="1:8">
      <c r="A23" s="3" t="s">
        <v>16</v>
      </c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/>
      <c r="B25" s="3" t="s">
        <v>21</v>
      </c>
      <c r="C25" s="3"/>
      <c r="D25" s="3"/>
      <c r="E25" s="3"/>
      <c r="F25" s="3"/>
      <c r="G25" s="3"/>
      <c r="H25" s="3"/>
    </row>
    <row r="26" spans="1:8">
      <c r="A26" s="3"/>
      <c r="B26" s="43" t="s">
        <v>17</v>
      </c>
      <c r="C26" s="43"/>
      <c r="D26" s="43"/>
      <c r="E26" s="43"/>
      <c r="F26" s="43"/>
      <c r="G26" s="43"/>
      <c r="H26" s="43"/>
    </row>
    <row r="27" spans="1:8">
      <c r="A27" s="3"/>
      <c r="B27" s="43"/>
      <c r="C27" s="43"/>
      <c r="D27" s="43"/>
      <c r="E27" s="43"/>
      <c r="F27" s="43"/>
      <c r="G27" s="43"/>
      <c r="H27" s="43"/>
    </row>
  </sheetData>
  <mergeCells count="11">
    <mergeCell ref="B26:H27"/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K28"/>
  <sheetViews>
    <sheetView workbookViewId="0">
      <selection activeCell="C21" sqref="C21:D21"/>
    </sheetView>
  </sheetViews>
  <sheetFormatPr defaultRowHeight="13.8"/>
  <cols>
    <col min="1" max="1" width="11.6640625" customWidth="1"/>
    <col min="2" max="2" width="23.21875" customWidth="1"/>
    <col min="3" max="3" width="15.109375" customWidth="1"/>
    <col min="4" max="4" width="12.6640625" customWidth="1"/>
    <col min="11" max="11" width="16.109375" customWidth="1"/>
  </cols>
  <sheetData>
    <row r="2" spans="1:8" ht="15.6">
      <c r="B2" s="44" t="s">
        <v>25</v>
      </c>
      <c r="C2" s="44"/>
      <c r="D2" s="44"/>
      <c r="E2" s="44"/>
      <c r="F2" s="44"/>
      <c r="G2" s="44"/>
      <c r="H2" s="44"/>
    </row>
    <row r="3" spans="1:8" ht="15.6">
      <c r="A3" s="45" t="s">
        <v>24</v>
      </c>
      <c r="B3" s="45"/>
      <c r="C3" s="45"/>
      <c r="D3" s="45"/>
      <c r="E3" s="45"/>
      <c r="F3" s="45"/>
      <c r="G3" s="45"/>
      <c r="H3" s="45"/>
    </row>
    <row r="4" spans="1:8" ht="15.6">
      <c r="A4" s="45" t="s">
        <v>10</v>
      </c>
      <c r="B4" s="45"/>
      <c r="C4" s="45"/>
      <c r="D4" s="45"/>
      <c r="E4" s="45"/>
      <c r="F4" s="45"/>
      <c r="G4" s="45"/>
      <c r="H4" s="45"/>
    </row>
    <row r="5" spans="1:8">
      <c r="D5" s="46"/>
      <c r="E5" s="46"/>
      <c r="F5" s="6"/>
      <c r="G5" s="6"/>
    </row>
    <row r="6" spans="1:8" ht="16.8">
      <c r="A6" s="47" t="s">
        <v>0</v>
      </c>
      <c r="B6" s="47"/>
      <c r="C6" s="48">
        <v>111021</v>
      </c>
      <c r="D6" s="49" t="s">
        <v>19</v>
      </c>
      <c r="E6" s="51">
        <v>111061</v>
      </c>
      <c r="F6" s="18"/>
      <c r="G6" s="18"/>
      <c r="H6" s="48"/>
    </row>
    <row r="7" spans="1:8" ht="16.8">
      <c r="A7" s="47"/>
      <c r="B7" s="47"/>
      <c r="C7" s="48"/>
      <c r="D7" s="50"/>
      <c r="E7" s="52"/>
      <c r="F7" s="19"/>
      <c r="G7" s="19"/>
      <c r="H7" s="48"/>
    </row>
    <row r="8" spans="1:8" ht="16.8">
      <c r="A8" s="2">
        <v>2111</v>
      </c>
      <c r="B8" s="2" t="s">
        <v>2</v>
      </c>
      <c r="C8" s="20">
        <v>112476.22</v>
      </c>
      <c r="D8" s="21">
        <v>196400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22">
        <v>27101.69</v>
      </c>
      <c r="D9" s="21">
        <v>43200</v>
      </c>
      <c r="E9" s="5"/>
      <c r="F9" s="5"/>
      <c r="G9" s="5"/>
      <c r="H9" s="2"/>
    </row>
    <row r="10" spans="1:8" ht="16.8">
      <c r="A10" s="2">
        <v>2210</v>
      </c>
      <c r="B10" s="2" t="s">
        <v>4</v>
      </c>
      <c r="C10" s="22">
        <v>271708</v>
      </c>
      <c r="D10" s="22"/>
      <c r="E10" s="2"/>
      <c r="F10" s="2"/>
      <c r="G10" s="2"/>
      <c r="H10" s="2">
        <v>0</v>
      </c>
    </row>
    <row r="11" spans="1:8" ht="16.8">
      <c r="A11" s="2">
        <v>2220</v>
      </c>
      <c r="B11" s="2" t="s">
        <v>5</v>
      </c>
      <c r="C11" s="22"/>
      <c r="D11" s="22"/>
      <c r="E11" s="2"/>
      <c r="F11" s="2"/>
      <c r="G11" s="2"/>
      <c r="H11" s="2"/>
    </row>
    <row r="12" spans="1:8" ht="16.8">
      <c r="A12" s="2">
        <v>2230</v>
      </c>
      <c r="B12" s="2" t="s">
        <v>6</v>
      </c>
      <c r="C12" s="22">
        <v>5363</v>
      </c>
      <c r="D12" s="22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22">
        <v>2664.33</v>
      </c>
      <c r="D13" s="22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22"/>
      <c r="D14" s="22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22"/>
      <c r="D15" s="22"/>
      <c r="E15" s="2"/>
      <c r="F15" s="2"/>
      <c r="G15" s="2"/>
      <c r="H15" s="2">
        <v>0</v>
      </c>
    </row>
    <row r="16" spans="1:8" ht="17.399999999999999" thickBot="1">
      <c r="A16" s="2">
        <v>2273</v>
      </c>
      <c r="B16" s="9" t="s">
        <v>12</v>
      </c>
      <c r="C16" s="22">
        <v>6456.23</v>
      </c>
      <c r="D16" s="22"/>
      <c r="E16" s="2"/>
      <c r="F16" s="2"/>
      <c r="G16" s="2"/>
      <c r="H16" s="2">
        <v>0</v>
      </c>
    </row>
    <row r="17" spans="1:11" ht="17.399999999999999" thickBot="1">
      <c r="A17" s="2">
        <v>2275</v>
      </c>
      <c r="B17" s="8" t="s">
        <v>9</v>
      </c>
      <c r="C17" s="22"/>
      <c r="D17" s="22"/>
      <c r="E17" s="2"/>
      <c r="F17" s="2"/>
      <c r="G17" s="2"/>
      <c r="H17" s="2"/>
    </row>
    <row r="18" spans="1:11" ht="16.8">
      <c r="A18" s="2">
        <v>2210</v>
      </c>
      <c r="B18" s="7" t="s">
        <v>13</v>
      </c>
      <c r="C18" s="22"/>
      <c r="D18" s="22"/>
      <c r="E18" s="2"/>
      <c r="F18" s="2"/>
      <c r="G18" s="2"/>
      <c r="H18" s="2"/>
    </row>
    <row r="19" spans="1:11" ht="16.8">
      <c r="A19" s="2">
        <v>3110</v>
      </c>
      <c r="B19" s="7" t="s">
        <v>23</v>
      </c>
      <c r="C19" s="22">
        <v>123650</v>
      </c>
      <c r="D19" s="22"/>
      <c r="E19" s="2"/>
      <c r="F19" s="2"/>
      <c r="G19" s="2"/>
      <c r="H19" s="2"/>
    </row>
    <row r="20" spans="1:11" ht="16.8">
      <c r="A20" s="2">
        <v>2210</v>
      </c>
      <c r="B20" s="2" t="s">
        <v>15</v>
      </c>
      <c r="C20" s="23"/>
      <c r="D20" s="22"/>
      <c r="E20" s="2"/>
      <c r="F20" s="2"/>
      <c r="G20" s="2"/>
      <c r="H20" s="2"/>
    </row>
    <row r="21" spans="1:11" ht="16.8">
      <c r="A21" s="2" t="s">
        <v>26</v>
      </c>
      <c r="B21" s="2">
        <f>SUM(B8:B20)</f>
        <v>0</v>
      </c>
      <c r="C21" s="22">
        <f>SUM(C8:C20)</f>
        <v>549419.47</v>
      </c>
      <c r="D21" s="22">
        <f>SUM(D8:D20)</f>
        <v>239600</v>
      </c>
      <c r="E21" s="2">
        <f>SUM(E8:E20)</f>
        <v>0</v>
      </c>
      <c r="F21" s="2"/>
      <c r="G21" s="2"/>
      <c r="H21" s="2">
        <f>SUM(H8:H20)</f>
        <v>0</v>
      </c>
    </row>
    <row r="23" spans="1:11">
      <c r="A23" s="3" t="s">
        <v>16</v>
      </c>
      <c r="B23" s="3"/>
      <c r="C23" s="3"/>
      <c r="D23" s="3"/>
      <c r="E23" s="3"/>
      <c r="F23" s="3"/>
      <c r="G23" s="3"/>
      <c r="H23" s="3"/>
    </row>
    <row r="24" spans="1:11">
      <c r="A24" s="3"/>
      <c r="B24" s="3"/>
      <c r="C24" s="3"/>
      <c r="D24" s="3"/>
      <c r="E24" s="3"/>
      <c r="F24" s="3"/>
      <c r="G24" s="3"/>
      <c r="H24" s="3"/>
    </row>
    <row r="25" spans="1:11">
      <c r="A25" s="3"/>
      <c r="B25" s="3" t="s">
        <v>21</v>
      </c>
      <c r="C25" s="3"/>
      <c r="D25" s="3"/>
      <c r="E25" s="3"/>
      <c r="F25" s="3"/>
      <c r="G25" s="3"/>
      <c r="H25" s="3"/>
    </row>
    <row r="26" spans="1:11">
      <c r="A26" s="3"/>
      <c r="B26" s="43" t="s">
        <v>17</v>
      </c>
      <c r="C26" s="43"/>
      <c r="D26" s="43"/>
      <c r="E26" s="43"/>
      <c r="F26" s="43"/>
      <c r="G26" s="43"/>
      <c r="H26" s="43"/>
    </row>
    <row r="27" spans="1:11">
      <c r="A27" s="3"/>
      <c r="B27" s="43"/>
      <c r="C27" s="43"/>
      <c r="D27" s="43"/>
      <c r="E27" s="43"/>
      <c r="F27" s="43"/>
      <c r="G27" s="43"/>
      <c r="H27" s="43"/>
    </row>
    <row r="28" spans="1:11">
      <c r="K28">
        <f>D21+C21+лютий!D21+лютий!C21+січень!D21+січень!C21</f>
        <v>1579215.06</v>
      </c>
    </row>
  </sheetData>
  <mergeCells count="11">
    <mergeCell ref="B2:H2"/>
    <mergeCell ref="B26:H27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H27"/>
  <sheetViews>
    <sheetView workbookViewId="0">
      <selection activeCell="A2" sqref="A2:H27"/>
    </sheetView>
  </sheetViews>
  <sheetFormatPr defaultRowHeight="13.8"/>
  <cols>
    <col min="1" max="1" width="12.5546875" customWidth="1"/>
    <col min="2" max="2" width="20.5546875" customWidth="1"/>
    <col min="3" max="3" width="15" customWidth="1"/>
    <col min="4" max="4" width="15.6640625" customWidth="1"/>
  </cols>
  <sheetData>
    <row r="2" spans="1:8" ht="15.6">
      <c r="B2" s="1"/>
      <c r="C2" s="1"/>
      <c r="D2" s="44" t="s">
        <v>18</v>
      </c>
      <c r="E2" s="44"/>
      <c r="F2" s="44"/>
      <c r="G2" s="44"/>
      <c r="H2" s="44"/>
    </row>
    <row r="3" spans="1:8" ht="15.6">
      <c r="A3" s="45" t="s">
        <v>27</v>
      </c>
      <c r="B3" s="45"/>
      <c r="C3" s="45"/>
      <c r="D3" s="45"/>
      <c r="E3" s="45"/>
      <c r="F3" s="45"/>
      <c r="G3" s="45"/>
      <c r="H3" s="45"/>
    </row>
    <row r="4" spans="1:8" ht="15.6">
      <c r="A4" s="45" t="s">
        <v>10</v>
      </c>
      <c r="B4" s="45"/>
      <c r="C4" s="45"/>
      <c r="D4" s="45"/>
      <c r="E4" s="45"/>
      <c r="F4" s="45"/>
      <c r="G4" s="45"/>
      <c r="H4" s="45"/>
    </row>
    <row r="5" spans="1:8">
      <c r="D5" s="46"/>
      <c r="E5" s="46"/>
      <c r="F5" s="6"/>
      <c r="G5" s="6"/>
    </row>
    <row r="6" spans="1:8" ht="16.8">
      <c r="A6" s="47" t="s">
        <v>0</v>
      </c>
      <c r="B6" s="47"/>
      <c r="C6" s="48">
        <v>111021</v>
      </c>
      <c r="D6" s="49" t="s">
        <v>19</v>
      </c>
      <c r="E6" s="51">
        <v>111061</v>
      </c>
      <c r="F6" s="25"/>
      <c r="G6" s="25"/>
      <c r="H6" s="48"/>
    </row>
    <row r="7" spans="1:8" ht="16.8">
      <c r="A7" s="47"/>
      <c r="B7" s="47"/>
      <c r="C7" s="48"/>
      <c r="D7" s="50"/>
      <c r="E7" s="52"/>
      <c r="F7" s="26"/>
      <c r="G7" s="26"/>
      <c r="H7" s="48"/>
    </row>
    <row r="8" spans="1:8" ht="16.8">
      <c r="A8" s="2">
        <v>2111</v>
      </c>
      <c r="B8" s="2" t="s">
        <v>2</v>
      </c>
      <c r="C8" s="10">
        <f>14923.81+1324.17+239.06+105819.78</f>
        <v>122306.82</v>
      </c>
      <c r="D8" s="11">
        <v>196350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24">
        <f>5604+1854.22+14187.04+9603.99</f>
        <v>31249.25</v>
      </c>
      <c r="D9" s="11">
        <v>43197</v>
      </c>
      <c r="E9" s="5"/>
      <c r="F9" s="5"/>
      <c r="G9" s="5"/>
      <c r="H9" s="2"/>
    </row>
    <row r="10" spans="1:8" ht="17.399999999999999">
      <c r="A10" s="2">
        <v>2210</v>
      </c>
      <c r="B10" s="2" t="s">
        <v>4</v>
      </c>
      <c r="C10" s="27">
        <f>11821.52+471+2860</f>
        <v>15152.52</v>
      </c>
      <c r="D10" s="24"/>
      <c r="E10" s="2"/>
      <c r="F10" s="2"/>
      <c r="G10" s="2"/>
      <c r="H10" s="2">
        <v>0</v>
      </c>
    </row>
    <row r="11" spans="1:8" ht="17.399999999999999">
      <c r="A11" s="2">
        <v>2220</v>
      </c>
      <c r="B11" s="2" t="s">
        <v>5</v>
      </c>
      <c r="C11" s="27"/>
      <c r="D11" s="24"/>
      <c r="E11" s="2"/>
      <c r="F11" s="2"/>
      <c r="G11" s="2"/>
      <c r="H11" s="2"/>
    </row>
    <row r="12" spans="1:8" ht="17.399999999999999">
      <c r="A12" s="2">
        <v>2230</v>
      </c>
      <c r="B12" s="2" t="s">
        <v>6</v>
      </c>
      <c r="C12" s="27">
        <v>4508</v>
      </c>
      <c r="D12" s="24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24">
        <f>393.33+840</f>
        <v>1233.33</v>
      </c>
      <c r="D13" s="24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24"/>
      <c r="D14" s="24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24"/>
      <c r="D15" s="24"/>
      <c r="E15" s="2"/>
      <c r="F15" s="2"/>
      <c r="G15" s="2"/>
      <c r="H15" s="2">
        <v>0</v>
      </c>
    </row>
    <row r="16" spans="1:8" ht="18" thickBot="1">
      <c r="A16" s="2">
        <v>2273</v>
      </c>
      <c r="B16" s="9" t="s">
        <v>12</v>
      </c>
      <c r="C16" s="27">
        <v>6856.15</v>
      </c>
      <c r="D16" s="24"/>
      <c r="E16" s="2"/>
      <c r="F16" s="2"/>
      <c r="G16" s="2"/>
      <c r="H16" s="2">
        <v>0</v>
      </c>
    </row>
    <row r="17" spans="1:8" ht="17.399999999999999" thickBot="1">
      <c r="A17" s="2">
        <v>2275</v>
      </c>
      <c r="B17" s="8" t="s">
        <v>9</v>
      </c>
      <c r="C17" s="2"/>
      <c r="D17" s="24"/>
      <c r="E17" s="2"/>
      <c r="F17" s="2"/>
      <c r="G17" s="2"/>
      <c r="H17" s="2"/>
    </row>
    <row r="18" spans="1:8" ht="16.8">
      <c r="A18" s="2">
        <v>2210</v>
      </c>
      <c r="B18" s="7" t="s">
        <v>13</v>
      </c>
      <c r="C18" s="2"/>
      <c r="D18" s="24"/>
      <c r="E18" s="2"/>
      <c r="F18" s="2"/>
      <c r="G18" s="2"/>
      <c r="H18" s="2"/>
    </row>
    <row r="19" spans="1:8" ht="16.8">
      <c r="A19" s="2">
        <v>3110</v>
      </c>
      <c r="B19" s="7" t="s">
        <v>14</v>
      </c>
      <c r="C19" s="2"/>
      <c r="D19" s="24"/>
      <c r="E19" s="2"/>
      <c r="F19" s="2"/>
      <c r="G19" s="2"/>
      <c r="H19" s="2"/>
    </row>
    <row r="20" spans="1:8" ht="16.8">
      <c r="A20" s="2">
        <v>2210</v>
      </c>
      <c r="B20" s="2" t="s">
        <v>15</v>
      </c>
      <c r="C20" s="4"/>
      <c r="D20" s="24"/>
      <c r="E20" s="2"/>
      <c r="F20" s="2"/>
      <c r="G20" s="2"/>
      <c r="H20" s="2"/>
    </row>
    <row r="21" spans="1:8" ht="16.8">
      <c r="A21" s="2" t="s">
        <v>1</v>
      </c>
      <c r="B21" s="2">
        <f>SUM(B8:B20)</f>
        <v>0</v>
      </c>
      <c r="C21" s="2">
        <f>SUM(C8:C20)</f>
        <v>181306.06999999998</v>
      </c>
      <c r="D21" s="24">
        <f>SUM(D8:D20)</f>
        <v>239547</v>
      </c>
      <c r="E21" s="2">
        <f>SUM(E8:E20)</f>
        <v>0</v>
      </c>
      <c r="F21" s="2"/>
      <c r="G21" s="2"/>
      <c r="H21" s="2">
        <f>SUM(H8:H20)</f>
        <v>0</v>
      </c>
    </row>
    <row r="23" spans="1:8">
      <c r="A23" s="3" t="s">
        <v>16</v>
      </c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/>
      <c r="B25" s="3" t="s">
        <v>21</v>
      </c>
      <c r="C25" s="3"/>
      <c r="D25" s="3"/>
      <c r="E25" s="3"/>
      <c r="F25" s="3"/>
      <c r="G25" s="3"/>
      <c r="H25" s="3"/>
    </row>
    <row r="26" spans="1:8">
      <c r="A26" s="3"/>
      <c r="B26" s="43" t="s">
        <v>17</v>
      </c>
      <c r="C26" s="43"/>
      <c r="D26" s="43"/>
      <c r="E26" s="43"/>
      <c r="F26" s="43"/>
      <c r="G26" s="43"/>
      <c r="H26" s="43"/>
    </row>
    <row r="27" spans="1:8">
      <c r="A27" s="3"/>
      <c r="B27" s="43"/>
      <c r="C27" s="43"/>
      <c r="D27" s="43"/>
      <c r="E27" s="43"/>
      <c r="F27" s="43"/>
      <c r="G27" s="43"/>
      <c r="H27" s="43"/>
    </row>
  </sheetData>
  <mergeCells count="11">
    <mergeCell ref="B26:H27"/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H27"/>
  <sheetViews>
    <sheetView workbookViewId="0">
      <selection activeCell="A2" sqref="A2:H22"/>
    </sheetView>
  </sheetViews>
  <sheetFormatPr defaultRowHeight="13.8"/>
  <cols>
    <col min="1" max="1" width="13.109375" customWidth="1"/>
    <col min="2" max="2" width="21.77734375" customWidth="1"/>
    <col min="3" max="3" width="17.6640625" customWidth="1"/>
    <col min="4" max="4" width="19.21875" customWidth="1"/>
  </cols>
  <sheetData>
    <row r="2" spans="1:8" ht="15.6">
      <c r="B2" s="1"/>
      <c r="C2" s="1"/>
      <c r="D2" s="44" t="s">
        <v>18</v>
      </c>
      <c r="E2" s="44"/>
      <c r="F2" s="44"/>
      <c r="G2" s="44"/>
      <c r="H2" s="44"/>
    </row>
    <row r="3" spans="1:8" ht="15.6">
      <c r="A3" s="45" t="s">
        <v>28</v>
      </c>
      <c r="B3" s="45"/>
      <c r="C3" s="45"/>
      <c r="D3" s="45"/>
      <c r="E3" s="45"/>
      <c r="F3" s="45"/>
      <c r="G3" s="45"/>
      <c r="H3" s="45"/>
    </row>
    <row r="4" spans="1:8" ht="15.6">
      <c r="A4" s="45" t="s">
        <v>10</v>
      </c>
      <c r="B4" s="45"/>
      <c r="C4" s="45"/>
      <c r="D4" s="45"/>
      <c r="E4" s="45"/>
      <c r="F4" s="45"/>
      <c r="G4" s="45"/>
      <c r="H4" s="45"/>
    </row>
    <row r="5" spans="1:8">
      <c r="D5" s="46"/>
      <c r="E5" s="46"/>
      <c r="F5" s="6"/>
      <c r="G5" s="6"/>
    </row>
    <row r="6" spans="1:8" ht="16.8">
      <c r="A6" s="47" t="s">
        <v>0</v>
      </c>
      <c r="B6" s="47"/>
      <c r="C6" s="48">
        <v>111021</v>
      </c>
      <c r="D6" s="49" t="s">
        <v>19</v>
      </c>
      <c r="E6" s="51">
        <v>111061</v>
      </c>
      <c r="F6" s="29"/>
      <c r="G6" s="29"/>
      <c r="H6" s="48"/>
    </row>
    <row r="7" spans="1:8" ht="16.8">
      <c r="A7" s="47"/>
      <c r="B7" s="47"/>
      <c r="C7" s="48"/>
      <c r="D7" s="50"/>
      <c r="E7" s="52"/>
      <c r="F7" s="30"/>
      <c r="G7" s="30"/>
      <c r="H7" s="48"/>
    </row>
    <row r="8" spans="1:8" ht="16.8">
      <c r="A8" s="2">
        <v>2111</v>
      </c>
      <c r="B8" s="2" t="s">
        <v>2</v>
      </c>
      <c r="C8" s="10">
        <f>19037.69+1666.99+239.06+97989.21</f>
        <v>118932.95000000001</v>
      </c>
      <c r="D8" s="11">
        <f>39874.08+3322.86+1880.88+177346.85</f>
        <v>222424.67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28">
        <v>28475.19</v>
      </c>
      <c r="D9" s="11">
        <f>50657.77</f>
        <v>50657.77</v>
      </c>
      <c r="E9" s="5"/>
      <c r="F9" s="5"/>
      <c r="G9" s="5"/>
      <c r="H9" s="2"/>
    </row>
    <row r="10" spans="1:8" ht="17.399999999999999">
      <c r="A10" s="2">
        <v>2210</v>
      </c>
      <c r="B10" s="2" t="s">
        <v>4</v>
      </c>
      <c r="C10" s="34">
        <f>1085+1341+114+5279.51</f>
        <v>7819.51</v>
      </c>
      <c r="D10" s="28"/>
      <c r="E10" s="2"/>
      <c r="F10" s="2"/>
      <c r="G10" s="2"/>
      <c r="H10" s="2">
        <v>0</v>
      </c>
    </row>
    <row r="11" spans="1:8" ht="17.399999999999999">
      <c r="A11" s="2">
        <v>2220</v>
      </c>
      <c r="B11" s="2" t="s">
        <v>5</v>
      </c>
      <c r="C11" s="34"/>
      <c r="D11" s="28"/>
      <c r="E11" s="2"/>
      <c r="F11" s="2"/>
      <c r="G11" s="2"/>
      <c r="H11" s="2"/>
    </row>
    <row r="12" spans="1:8" ht="17.399999999999999">
      <c r="A12" s="2">
        <v>2230</v>
      </c>
      <c r="B12" s="2" t="s">
        <v>6</v>
      </c>
      <c r="C12" s="34">
        <f>6893</f>
        <v>6893</v>
      </c>
      <c r="D12" s="28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28">
        <f>393.33+840+540</f>
        <v>1773.33</v>
      </c>
      <c r="D13" s="28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28"/>
      <c r="D14" s="28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28"/>
      <c r="D15" s="28"/>
      <c r="E15" s="2"/>
      <c r="F15" s="2"/>
      <c r="G15" s="2"/>
      <c r="H15" s="2">
        <v>0</v>
      </c>
    </row>
    <row r="16" spans="1:8" ht="18" thickBot="1">
      <c r="A16" s="2">
        <v>2273</v>
      </c>
      <c r="B16" s="9" t="s">
        <v>12</v>
      </c>
      <c r="C16" s="34">
        <v>4586.96</v>
      </c>
      <c r="D16" s="28"/>
      <c r="E16" s="2"/>
      <c r="F16" s="2"/>
      <c r="G16" s="2"/>
      <c r="H16" s="2">
        <v>0</v>
      </c>
    </row>
    <row r="17" spans="1:8" ht="17.399999999999999" thickBot="1">
      <c r="A17" s="2">
        <v>2275</v>
      </c>
      <c r="B17" s="8" t="s">
        <v>9</v>
      </c>
      <c r="C17" s="28"/>
      <c r="D17" s="28"/>
      <c r="E17" s="2"/>
      <c r="F17" s="2"/>
      <c r="G17" s="2"/>
      <c r="H17" s="2"/>
    </row>
    <row r="18" spans="1:8" ht="16.8">
      <c r="A18" s="2">
        <v>2210</v>
      </c>
      <c r="B18" s="7" t="s">
        <v>13</v>
      </c>
      <c r="C18" s="2"/>
      <c r="D18" s="28"/>
      <c r="E18" s="2"/>
      <c r="F18" s="2"/>
      <c r="G18" s="2"/>
      <c r="H18" s="2"/>
    </row>
    <row r="19" spans="1:8" ht="16.8">
      <c r="A19" s="2">
        <v>3110</v>
      </c>
      <c r="B19" s="7" t="s">
        <v>14</v>
      </c>
      <c r="C19" s="2"/>
      <c r="D19" s="28"/>
      <c r="E19" s="2"/>
      <c r="F19" s="2"/>
      <c r="G19" s="2"/>
      <c r="H19" s="2"/>
    </row>
    <row r="20" spans="1:8" ht="16.8">
      <c r="A20" s="2">
        <v>2210</v>
      </c>
      <c r="B20" s="2" t="s">
        <v>15</v>
      </c>
      <c r="C20" s="4"/>
      <c r="D20" s="28"/>
      <c r="E20" s="2"/>
      <c r="F20" s="2"/>
      <c r="G20" s="2"/>
      <c r="H20" s="2"/>
    </row>
    <row r="21" spans="1:8" ht="16.8">
      <c r="A21" s="2" t="s">
        <v>1</v>
      </c>
      <c r="B21" s="2">
        <f>SUM(B8:B20)</f>
        <v>0</v>
      </c>
      <c r="C21" s="2">
        <f>SUM(C8:C20)</f>
        <v>168480.94</v>
      </c>
      <c r="D21" s="28">
        <f>SUM(D8:D20)</f>
        <v>273082.44</v>
      </c>
      <c r="E21" s="2">
        <f>SUM(E8:E20)</f>
        <v>0</v>
      </c>
      <c r="F21" s="2"/>
      <c r="G21" s="2"/>
      <c r="H21" s="2">
        <f>SUM(H8:H20)</f>
        <v>0</v>
      </c>
    </row>
    <row r="23" spans="1:8">
      <c r="A23" s="3" t="s">
        <v>16</v>
      </c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/>
      <c r="B25" s="3" t="s">
        <v>21</v>
      </c>
      <c r="C25" s="3"/>
      <c r="D25" s="3"/>
      <c r="E25" s="3"/>
      <c r="F25" s="3"/>
      <c r="G25" s="3"/>
      <c r="H25" s="3"/>
    </row>
    <row r="26" spans="1:8">
      <c r="A26" s="3"/>
      <c r="B26" s="43" t="s">
        <v>17</v>
      </c>
      <c r="C26" s="43"/>
      <c r="D26" s="43"/>
      <c r="E26" s="43"/>
      <c r="F26" s="43"/>
      <c r="G26" s="43"/>
      <c r="H26" s="43"/>
    </row>
    <row r="27" spans="1:8">
      <c r="A27" s="3"/>
      <c r="B27" s="43"/>
      <c r="C27" s="43"/>
      <c r="D27" s="43"/>
      <c r="E27" s="43"/>
      <c r="F27" s="43"/>
      <c r="G27" s="43"/>
      <c r="H27" s="43"/>
    </row>
  </sheetData>
  <mergeCells count="11">
    <mergeCell ref="B26:H27"/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H21"/>
  <sheetViews>
    <sheetView workbookViewId="0">
      <selection activeCell="A2" sqref="A2:H21"/>
    </sheetView>
  </sheetViews>
  <sheetFormatPr defaultRowHeight="13.8"/>
  <cols>
    <col min="2" max="2" width="21.77734375" customWidth="1"/>
    <col min="3" max="3" width="17.77734375" customWidth="1"/>
    <col min="4" max="4" width="18.77734375" customWidth="1"/>
  </cols>
  <sheetData>
    <row r="2" spans="1:8" ht="15.6">
      <c r="B2" s="1"/>
      <c r="C2" s="1"/>
      <c r="D2" s="44" t="s">
        <v>18</v>
      </c>
      <c r="E2" s="44"/>
      <c r="F2" s="44"/>
      <c r="G2" s="44"/>
      <c r="H2" s="44"/>
    </row>
    <row r="3" spans="1:8" ht="15.6">
      <c r="A3" s="45" t="s">
        <v>29</v>
      </c>
      <c r="B3" s="45"/>
      <c r="C3" s="45"/>
      <c r="D3" s="45"/>
      <c r="E3" s="45"/>
      <c r="F3" s="45"/>
      <c r="G3" s="45"/>
      <c r="H3" s="45"/>
    </row>
    <row r="4" spans="1:8" ht="15.6">
      <c r="A4" s="45" t="s">
        <v>10</v>
      </c>
      <c r="B4" s="45"/>
      <c r="C4" s="45"/>
      <c r="D4" s="45"/>
      <c r="E4" s="45"/>
      <c r="F4" s="45"/>
      <c r="G4" s="45"/>
      <c r="H4" s="45"/>
    </row>
    <row r="5" spans="1:8">
      <c r="D5" s="46"/>
      <c r="E5" s="46"/>
      <c r="F5" s="6"/>
      <c r="G5" s="6"/>
    </row>
    <row r="6" spans="1:8" ht="16.8">
      <c r="A6" s="47" t="s">
        <v>0</v>
      </c>
      <c r="B6" s="47"/>
      <c r="C6" s="48">
        <v>111021</v>
      </c>
      <c r="D6" s="49" t="s">
        <v>19</v>
      </c>
      <c r="E6" s="51">
        <v>111061</v>
      </c>
      <c r="F6" s="32"/>
      <c r="G6" s="32"/>
      <c r="H6" s="48"/>
    </row>
    <row r="7" spans="1:8" ht="16.8">
      <c r="A7" s="47"/>
      <c r="B7" s="47"/>
      <c r="C7" s="48"/>
      <c r="D7" s="50"/>
      <c r="E7" s="52"/>
      <c r="F7" s="33"/>
      <c r="G7" s="33"/>
      <c r="H7" s="48"/>
    </row>
    <row r="8" spans="1:8" ht="16.8">
      <c r="A8" s="2">
        <v>2111</v>
      </c>
      <c r="B8" s="2" t="s">
        <v>2</v>
      </c>
      <c r="C8" s="10">
        <v>226164.27</v>
      </c>
      <c r="D8" s="11">
        <v>532825.32999999996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31">
        <v>54151.49</v>
      </c>
      <c r="D9" s="11">
        <v>115796.23</v>
      </c>
      <c r="E9" s="5"/>
      <c r="F9" s="5"/>
      <c r="G9" s="5"/>
      <c r="H9" s="2"/>
    </row>
    <row r="10" spans="1:8" ht="17.399999999999999">
      <c r="A10" s="2">
        <v>2210</v>
      </c>
      <c r="B10" s="2" t="s">
        <v>4</v>
      </c>
      <c r="C10" s="34">
        <f>160+445+19320+3210+1206+7127.34+437+882.6+680+825</f>
        <v>34292.94</v>
      </c>
      <c r="D10" s="31"/>
      <c r="E10" s="2"/>
      <c r="F10" s="2"/>
      <c r="G10" s="2"/>
      <c r="H10" s="2">
        <v>0</v>
      </c>
    </row>
    <row r="11" spans="1:8" ht="17.399999999999999">
      <c r="A11" s="2">
        <v>2220</v>
      </c>
      <c r="B11" s="2" t="s">
        <v>5</v>
      </c>
      <c r="C11" s="34"/>
      <c r="D11" s="31"/>
      <c r="E11" s="2"/>
      <c r="F11" s="2"/>
      <c r="G11" s="2"/>
      <c r="H11" s="2"/>
    </row>
    <row r="12" spans="1:8" ht="17.399999999999999">
      <c r="A12" s="2">
        <v>2230</v>
      </c>
      <c r="B12" s="2" t="s">
        <v>6</v>
      </c>
      <c r="C12" s="34">
        <f>1206+10293</f>
        <v>11499</v>
      </c>
      <c r="D12" s="31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31">
        <f>393.33+840+2628.44+970.54</f>
        <v>4832.3099999999995</v>
      </c>
      <c r="D13" s="31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31"/>
      <c r="D14" s="31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31"/>
      <c r="D15" s="31"/>
      <c r="E15" s="2"/>
      <c r="F15" s="2"/>
      <c r="G15" s="2"/>
      <c r="H15" s="2">
        <v>0</v>
      </c>
    </row>
    <row r="16" spans="1:8" ht="18" thickBot="1">
      <c r="A16" s="2">
        <v>2273</v>
      </c>
      <c r="B16" s="9" t="s">
        <v>12</v>
      </c>
      <c r="C16" s="34">
        <v>6874.75</v>
      </c>
      <c r="D16" s="31"/>
      <c r="E16" s="2"/>
      <c r="F16" s="2"/>
      <c r="G16" s="2"/>
      <c r="H16" s="2">
        <v>0</v>
      </c>
    </row>
    <row r="17" spans="1:8" ht="17.399999999999999" thickBot="1">
      <c r="A17" s="2">
        <v>2275</v>
      </c>
      <c r="B17" s="8" t="s">
        <v>9</v>
      </c>
      <c r="C17" s="31"/>
      <c r="D17" s="31"/>
      <c r="E17" s="2"/>
      <c r="F17" s="2"/>
      <c r="G17" s="2"/>
      <c r="H17" s="2"/>
    </row>
    <row r="18" spans="1:8" ht="16.8">
      <c r="A18" s="2">
        <v>2210</v>
      </c>
      <c r="B18" s="7" t="s">
        <v>13</v>
      </c>
      <c r="C18" s="2"/>
      <c r="D18" s="31"/>
      <c r="E18" s="2"/>
      <c r="F18" s="2"/>
      <c r="G18" s="2"/>
      <c r="H18" s="2"/>
    </row>
    <row r="19" spans="1:8" ht="16.8">
      <c r="A19" s="2">
        <v>3110</v>
      </c>
      <c r="B19" s="7" t="s">
        <v>14</v>
      </c>
      <c r="C19" s="2"/>
      <c r="D19" s="31"/>
      <c r="E19" s="2"/>
      <c r="F19" s="2"/>
      <c r="G19" s="2"/>
      <c r="H19" s="2"/>
    </row>
    <row r="20" spans="1:8" ht="16.8">
      <c r="A20" s="2">
        <v>2210</v>
      </c>
      <c r="B20" s="2" t="s">
        <v>15</v>
      </c>
      <c r="C20" s="4"/>
      <c r="D20" s="31"/>
      <c r="E20" s="2"/>
      <c r="F20" s="2"/>
      <c r="G20" s="2"/>
      <c r="H20" s="2"/>
    </row>
    <row r="21" spans="1:8" ht="16.8">
      <c r="A21" s="2" t="s">
        <v>1</v>
      </c>
      <c r="B21" s="2">
        <f>SUM(B8:B20)</f>
        <v>0</v>
      </c>
      <c r="C21" s="2">
        <f>SUM(C8:C20)</f>
        <v>337814.76</v>
      </c>
      <c r="D21" s="31">
        <f>SUM(D8:D20)</f>
        <v>648621.55999999994</v>
      </c>
      <c r="E21" s="2">
        <f>SUM(E8:E20)</f>
        <v>0</v>
      </c>
      <c r="F21" s="2"/>
      <c r="G21" s="2"/>
      <c r="H21" s="2">
        <f>SUM(H8:H20)</f>
        <v>0</v>
      </c>
    </row>
  </sheetData>
  <mergeCells count="10"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H21"/>
  <sheetViews>
    <sheetView workbookViewId="0">
      <selection activeCell="A2" sqref="A2:H21"/>
    </sheetView>
  </sheetViews>
  <sheetFormatPr defaultRowHeight="13.8"/>
  <cols>
    <col min="2" max="2" width="18.109375" customWidth="1"/>
    <col min="3" max="3" width="15" customWidth="1"/>
    <col min="4" max="4" width="17" customWidth="1"/>
  </cols>
  <sheetData>
    <row r="2" spans="1:8" ht="15.6">
      <c r="B2" s="1"/>
      <c r="C2" s="1"/>
      <c r="D2" s="44" t="s">
        <v>18</v>
      </c>
      <c r="E2" s="44"/>
      <c r="F2" s="44"/>
      <c r="G2" s="44"/>
      <c r="H2" s="44"/>
    </row>
    <row r="3" spans="1:8" ht="15.6">
      <c r="A3" s="45" t="s">
        <v>30</v>
      </c>
      <c r="B3" s="45"/>
      <c r="C3" s="45"/>
      <c r="D3" s="45"/>
      <c r="E3" s="45"/>
      <c r="F3" s="45"/>
      <c r="G3" s="45"/>
      <c r="H3" s="45"/>
    </row>
    <row r="4" spans="1:8" ht="15.6">
      <c r="A4" s="45" t="s">
        <v>10</v>
      </c>
      <c r="B4" s="45"/>
      <c r="C4" s="45"/>
      <c r="D4" s="45"/>
      <c r="E4" s="45"/>
      <c r="F4" s="45"/>
      <c r="G4" s="45"/>
      <c r="H4" s="45"/>
    </row>
    <row r="5" spans="1:8">
      <c r="D5" s="46"/>
      <c r="E5" s="46"/>
      <c r="F5" s="6"/>
      <c r="G5" s="6"/>
    </row>
    <row r="6" spans="1:8" ht="16.8">
      <c r="A6" s="47" t="s">
        <v>0</v>
      </c>
      <c r="B6" s="47"/>
      <c r="C6" s="48">
        <v>111021</v>
      </c>
      <c r="D6" s="49" t="s">
        <v>19</v>
      </c>
      <c r="E6" s="51">
        <v>111061</v>
      </c>
      <c r="F6" s="36"/>
      <c r="G6" s="36"/>
      <c r="H6" s="48"/>
    </row>
    <row r="7" spans="1:8" ht="16.8">
      <c r="A7" s="47"/>
      <c r="B7" s="47"/>
      <c r="C7" s="48"/>
      <c r="D7" s="50"/>
      <c r="E7" s="52"/>
      <c r="F7" s="37"/>
      <c r="G7" s="37"/>
      <c r="H7" s="48"/>
    </row>
    <row r="8" spans="1:8" ht="16.8">
      <c r="A8" s="2">
        <v>2111</v>
      </c>
      <c r="B8" s="2" t="s">
        <v>2</v>
      </c>
      <c r="C8" s="11">
        <v>181481.59</v>
      </c>
      <c r="D8" s="11">
        <v>60452.57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11">
        <f>39594.24</f>
        <v>39594.239999999998</v>
      </c>
      <c r="D9" s="11">
        <v>13299.57</v>
      </c>
      <c r="E9" s="5"/>
      <c r="F9" s="5"/>
      <c r="G9" s="5"/>
      <c r="H9" s="2"/>
    </row>
    <row r="10" spans="1:8" ht="16.8">
      <c r="A10" s="2">
        <v>2210</v>
      </c>
      <c r="B10" s="2" t="s">
        <v>4</v>
      </c>
      <c r="C10" s="35">
        <f>135679.52</f>
        <v>135679.51999999999</v>
      </c>
      <c r="D10" s="35"/>
      <c r="E10" s="2"/>
      <c r="F10" s="2"/>
      <c r="G10" s="2"/>
      <c r="H10" s="2">
        <v>0</v>
      </c>
    </row>
    <row r="11" spans="1:8" ht="17.399999999999999">
      <c r="A11" s="2">
        <v>2220</v>
      </c>
      <c r="B11" s="2" t="s">
        <v>5</v>
      </c>
      <c r="C11" s="34"/>
      <c r="D11" s="35"/>
      <c r="E11" s="2"/>
      <c r="F11" s="2"/>
      <c r="G11" s="2"/>
      <c r="H11" s="2"/>
    </row>
    <row r="12" spans="1:8" ht="17.399999999999999">
      <c r="A12" s="2">
        <v>2230</v>
      </c>
      <c r="B12" s="2" t="s">
        <v>6</v>
      </c>
      <c r="C12" s="34"/>
      <c r="D12" s="35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41">
        <f>393.33+840</f>
        <v>1233.33</v>
      </c>
      <c r="D13" s="35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41"/>
      <c r="D14" s="35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41"/>
      <c r="D15" s="35"/>
      <c r="E15" s="2"/>
      <c r="F15" s="2"/>
      <c r="G15" s="2"/>
      <c r="H15" s="2">
        <v>0</v>
      </c>
    </row>
    <row r="16" spans="1:8" ht="18" thickBot="1">
      <c r="A16" s="2">
        <v>2273</v>
      </c>
      <c r="B16" s="9" t="s">
        <v>12</v>
      </c>
      <c r="C16" s="34">
        <v>923.32</v>
      </c>
      <c r="D16" s="35"/>
      <c r="E16" s="2"/>
      <c r="F16" s="2"/>
      <c r="G16" s="2"/>
      <c r="H16" s="2">
        <v>0</v>
      </c>
    </row>
    <row r="17" spans="1:8" ht="17.399999999999999" thickBot="1">
      <c r="A17" s="2">
        <v>2275</v>
      </c>
      <c r="B17" s="8" t="s">
        <v>9</v>
      </c>
      <c r="C17" s="35">
        <v>171902.96</v>
      </c>
      <c r="D17" s="35"/>
      <c r="E17" s="2"/>
      <c r="F17" s="2"/>
      <c r="G17" s="2"/>
      <c r="H17" s="2"/>
    </row>
    <row r="18" spans="1:8" ht="16.8">
      <c r="A18" s="2">
        <v>2210</v>
      </c>
      <c r="B18" s="7" t="s">
        <v>13</v>
      </c>
      <c r="C18" s="35"/>
      <c r="D18" s="35"/>
      <c r="E18" s="2"/>
      <c r="F18" s="2"/>
      <c r="G18" s="2"/>
      <c r="H18" s="2"/>
    </row>
    <row r="19" spans="1:8" ht="16.8">
      <c r="A19" s="2">
        <v>3110</v>
      </c>
      <c r="B19" s="7" t="s">
        <v>14</v>
      </c>
      <c r="C19" s="35"/>
      <c r="D19" s="35"/>
      <c r="E19" s="2"/>
      <c r="F19" s="2"/>
      <c r="G19" s="2"/>
      <c r="H19" s="2"/>
    </row>
    <row r="20" spans="1:8" ht="16.8">
      <c r="A20" s="2">
        <v>2210</v>
      </c>
      <c r="B20" s="2" t="s">
        <v>15</v>
      </c>
      <c r="C20" s="42"/>
      <c r="D20" s="35"/>
      <c r="E20" s="2"/>
      <c r="F20" s="2"/>
      <c r="G20" s="2"/>
      <c r="H20" s="2"/>
    </row>
    <row r="21" spans="1:8" ht="16.8">
      <c r="A21" s="2" t="s">
        <v>1</v>
      </c>
      <c r="B21" s="2">
        <f>SUM(B8:B20)</f>
        <v>0</v>
      </c>
      <c r="C21" s="2">
        <f>SUM(C8:C20)</f>
        <v>530814.96</v>
      </c>
      <c r="D21" s="35">
        <f>SUM(D8:D20)</f>
        <v>73752.14</v>
      </c>
      <c r="E21" s="2">
        <f>SUM(E8:E20)</f>
        <v>0</v>
      </c>
      <c r="F21" s="2"/>
      <c r="G21" s="2"/>
      <c r="H21" s="2">
        <f>SUM(H8:H20)</f>
        <v>0</v>
      </c>
    </row>
  </sheetData>
  <mergeCells count="10"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3:H22"/>
  <sheetViews>
    <sheetView tabSelected="1" workbookViewId="0">
      <selection activeCell="A5" sqref="A5:H5"/>
    </sheetView>
  </sheetViews>
  <sheetFormatPr defaultRowHeight="13.8"/>
  <cols>
    <col min="1" max="1" width="10" customWidth="1"/>
    <col min="2" max="2" width="28.77734375" customWidth="1"/>
    <col min="3" max="3" width="14.33203125" customWidth="1"/>
    <col min="4" max="4" width="18.6640625" customWidth="1"/>
  </cols>
  <sheetData>
    <row r="3" spans="1:8" ht="15.6">
      <c r="B3" s="1"/>
      <c r="C3" s="57" t="s">
        <v>18</v>
      </c>
      <c r="D3" s="58"/>
      <c r="E3" s="58"/>
      <c r="F3" s="58"/>
      <c r="G3" s="58"/>
      <c r="H3" s="59"/>
    </row>
    <row r="4" spans="1:8" ht="15.6">
      <c r="A4" s="45" t="s">
        <v>32</v>
      </c>
      <c r="B4" s="45"/>
      <c r="C4" s="45"/>
      <c r="D4" s="45"/>
      <c r="E4" s="45"/>
      <c r="F4" s="45"/>
      <c r="G4" s="45"/>
      <c r="H4" s="45"/>
    </row>
    <row r="5" spans="1:8" ht="15.6">
      <c r="A5" s="45" t="s">
        <v>10</v>
      </c>
      <c r="B5" s="45"/>
      <c r="C5" s="45"/>
      <c r="D5" s="45"/>
      <c r="E5" s="45"/>
      <c r="F5" s="45"/>
      <c r="G5" s="45"/>
      <c r="H5" s="45"/>
    </row>
    <row r="6" spans="1:8">
      <c r="D6" s="46"/>
      <c r="E6" s="46"/>
      <c r="F6" s="6"/>
      <c r="G6" s="6"/>
    </row>
    <row r="7" spans="1:8" ht="16.8">
      <c r="A7" s="47" t="s">
        <v>0</v>
      </c>
      <c r="B7" s="47"/>
      <c r="C7" s="48">
        <v>111021</v>
      </c>
      <c r="D7" s="49" t="s">
        <v>19</v>
      </c>
      <c r="E7" s="51">
        <v>111061</v>
      </c>
      <c r="F7" s="39"/>
      <c r="G7" s="39"/>
      <c r="H7" s="48"/>
    </row>
    <row r="8" spans="1:8" ht="16.8">
      <c r="A8" s="47"/>
      <c r="B8" s="47"/>
      <c r="C8" s="48"/>
      <c r="D8" s="50"/>
      <c r="E8" s="52"/>
      <c r="F8" s="40"/>
      <c r="G8" s="40"/>
      <c r="H8" s="48"/>
    </row>
    <row r="9" spans="1:8" ht="16.8">
      <c r="A9" s="2">
        <v>2111</v>
      </c>
      <c r="B9" s="2" t="s">
        <v>2</v>
      </c>
      <c r="C9" s="11">
        <v>49169.02</v>
      </c>
      <c r="D9" s="11">
        <v>65188.33</v>
      </c>
      <c r="E9" s="5"/>
      <c r="F9" s="5"/>
      <c r="G9" s="5"/>
      <c r="H9" s="5"/>
    </row>
    <row r="10" spans="1:8" ht="16.8">
      <c r="A10" s="2">
        <v>2120</v>
      </c>
      <c r="B10" s="2" t="s">
        <v>3</v>
      </c>
      <c r="C10" s="11">
        <v>13487.54</v>
      </c>
      <c r="D10" s="11">
        <v>16407.18</v>
      </c>
      <c r="E10" s="5"/>
      <c r="F10" s="5"/>
      <c r="G10" s="5"/>
      <c r="H10" s="2"/>
    </row>
    <row r="11" spans="1:8" ht="16.8">
      <c r="A11" s="2">
        <v>2210</v>
      </c>
      <c r="B11" s="2" t="s">
        <v>4</v>
      </c>
      <c r="C11" s="55">
        <f>10933</f>
        <v>10933</v>
      </c>
      <c r="D11" s="38"/>
      <c r="E11" s="2"/>
      <c r="F11" s="2"/>
      <c r="G11" s="2"/>
      <c r="H11" s="2">
        <v>0</v>
      </c>
    </row>
    <row r="12" spans="1:8" ht="17.399999999999999">
      <c r="A12" s="2">
        <v>2220</v>
      </c>
      <c r="B12" s="2" t="s">
        <v>5</v>
      </c>
      <c r="C12" s="34"/>
      <c r="D12" s="38"/>
      <c r="E12" s="2"/>
      <c r="F12" s="2"/>
      <c r="G12" s="2"/>
      <c r="H12" s="2"/>
    </row>
    <row r="13" spans="1:8" ht="17.399999999999999">
      <c r="A13" s="2">
        <v>2230</v>
      </c>
      <c r="B13" s="2" t="s">
        <v>6</v>
      </c>
      <c r="C13" s="34"/>
      <c r="D13" s="38"/>
      <c r="E13" s="2"/>
      <c r="F13" s="2"/>
      <c r="G13" s="2"/>
      <c r="H13" s="2">
        <v>0</v>
      </c>
    </row>
    <row r="14" spans="1:8" ht="16.8">
      <c r="A14" s="2">
        <v>2240</v>
      </c>
      <c r="B14" s="2" t="s">
        <v>7</v>
      </c>
      <c r="C14" s="41">
        <f>393.33+840</f>
        <v>1233.33</v>
      </c>
      <c r="D14" s="38"/>
      <c r="E14" s="2"/>
      <c r="F14" s="2"/>
      <c r="G14" s="2"/>
      <c r="H14" s="2">
        <v>0</v>
      </c>
    </row>
    <row r="15" spans="1:8" ht="16.8">
      <c r="A15" s="2">
        <v>2282</v>
      </c>
      <c r="B15" s="2" t="s">
        <v>11</v>
      </c>
      <c r="C15" s="41"/>
      <c r="D15" s="38"/>
      <c r="E15" s="2"/>
      <c r="F15" s="2"/>
      <c r="G15" s="2"/>
      <c r="H15" s="2"/>
    </row>
    <row r="16" spans="1:8" ht="16.8">
      <c r="A16" s="2">
        <v>2250</v>
      </c>
      <c r="B16" s="2" t="s">
        <v>8</v>
      </c>
      <c r="C16" s="41"/>
      <c r="D16" s="38"/>
      <c r="E16" s="2"/>
      <c r="F16" s="2"/>
      <c r="G16" s="2"/>
      <c r="H16" s="2">
        <v>0</v>
      </c>
    </row>
    <row r="17" spans="1:8" ht="18" thickBot="1">
      <c r="A17" s="2">
        <v>2273</v>
      </c>
      <c r="B17" s="9" t="s">
        <v>12</v>
      </c>
      <c r="C17" s="56">
        <v>772.2</v>
      </c>
      <c r="D17" s="38"/>
      <c r="E17" s="2"/>
      <c r="F17" s="2"/>
      <c r="G17" s="2"/>
      <c r="H17" s="2">
        <v>0</v>
      </c>
    </row>
    <row r="18" spans="1:8" ht="16.8">
      <c r="A18" s="2">
        <v>2275</v>
      </c>
      <c r="B18" s="53" t="s">
        <v>9</v>
      </c>
      <c r="C18" s="38"/>
      <c r="D18" s="38"/>
      <c r="E18" s="2"/>
      <c r="F18" s="2"/>
      <c r="G18" s="2"/>
      <c r="H18" s="2"/>
    </row>
    <row r="19" spans="1:8" ht="16.8">
      <c r="A19" s="2">
        <v>2210</v>
      </c>
      <c r="B19" s="54" t="s">
        <v>13</v>
      </c>
      <c r="C19" s="38"/>
      <c r="D19" s="38"/>
      <c r="E19" s="2"/>
      <c r="F19" s="2"/>
      <c r="G19" s="2"/>
      <c r="H19" s="2"/>
    </row>
    <row r="20" spans="1:8" ht="16.8">
      <c r="A20" s="2">
        <v>3110</v>
      </c>
      <c r="B20" s="54" t="s">
        <v>31</v>
      </c>
      <c r="C20" s="55">
        <v>366000</v>
      </c>
      <c r="D20" s="38"/>
      <c r="E20" s="2"/>
      <c r="F20" s="2"/>
      <c r="G20" s="2"/>
      <c r="H20" s="2"/>
    </row>
    <row r="21" spans="1:8" ht="16.8">
      <c r="A21" s="2">
        <v>2210</v>
      </c>
      <c r="B21" s="2" t="s">
        <v>15</v>
      </c>
      <c r="C21" s="42"/>
      <c r="D21" s="38"/>
      <c r="E21" s="2"/>
      <c r="F21" s="2"/>
      <c r="G21" s="2"/>
      <c r="H21" s="2"/>
    </row>
    <row r="22" spans="1:8" ht="16.8">
      <c r="A22" s="2" t="s">
        <v>26</v>
      </c>
      <c r="B22" s="2">
        <f>SUM(B9:B21)</f>
        <v>0</v>
      </c>
      <c r="C22" s="2">
        <f>SUM(C9:C21)</f>
        <v>441595.08999999997</v>
      </c>
      <c r="D22" s="38">
        <f>SUM(D9:D21)</f>
        <v>81595.510000000009</v>
      </c>
      <c r="E22" s="2">
        <f>SUM(E9:E21)</f>
        <v>0</v>
      </c>
      <c r="F22" s="2"/>
      <c r="G22" s="2"/>
      <c r="H22" s="2">
        <f>SUM(H9:H21)</f>
        <v>0</v>
      </c>
    </row>
  </sheetData>
  <mergeCells count="9">
    <mergeCell ref="A4:H4"/>
    <mergeCell ref="A5:H5"/>
    <mergeCell ref="D6:E6"/>
    <mergeCell ref="A7:A8"/>
    <mergeCell ref="B7:B8"/>
    <mergeCell ref="C7:C8"/>
    <mergeCell ref="D7:D8"/>
    <mergeCell ref="E7:E8"/>
    <mergeCell ref="H7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січень</vt:lpstr>
      <vt:lpstr>лютий</vt:lpstr>
      <vt:lpstr>березень</vt:lpstr>
      <vt:lpstr>квітень </vt:lpstr>
      <vt:lpstr>травень </vt:lpstr>
      <vt:lpstr>чевень</vt:lpstr>
      <vt:lpstr>липень</vt:lpstr>
      <vt:lpstr>серпень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2019-06-03T05:00:09Z</cp:lastPrinted>
  <dcterms:created xsi:type="dcterms:W3CDTF">2019-01-24T10:10:56Z</dcterms:created>
  <dcterms:modified xsi:type="dcterms:W3CDTF">2023-08-31T05:44:01Z</dcterms:modified>
</cp:coreProperties>
</file>