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640" windowHeight="11760"/>
  </bookViews>
  <sheets>
    <sheet name="1 семестр" sheetId="1" r:id="rId1"/>
    <sheet name="2 семестр" sheetId="2" r:id="rId2"/>
    <sheet name="Лист3" sheetId="3" r:id="rId3"/>
    <sheet name="6 rkfc" sheetId="4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1" l="1"/>
  <c r="C15" i="1"/>
  <c r="M15" i="1"/>
  <c r="L15" i="1"/>
  <c r="K15" i="1"/>
  <c r="H15" i="1"/>
  <c r="G15" i="1"/>
  <c r="F15" i="1"/>
  <c r="E15" i="1"/>
  <c r="D15" i="1"/>
  <c r="K22" i="1"/>
  <c r="K21" i="1"/>
  <c r="O16" i="1"/>
  <c r="N16" i="1"/>
  <c r="M16" i="1"/>
  <c r="L16" i="1"/>
  <c r="C16" i="1"/>
  <c r="K22" i="4" l="1"/>
  <c r="J22" i="4"/>
  <c r="I22" i="4"/>
  <c r="H22" i="4"/>
  <c r="G22" i="4"/>
  <c r="F22" i="4"/>
  <c r="E22" i="4"/>
  <c r="D22" i="4"/>
  <c r="C22" i="4"/>
  <c r="K20" i="4"/>
  <c r="J20" i="4"/>
  <c r="I20" i="4"/>
  <c r="H20" i="4"/>
  <c r="G20" i="4"/>
  <c r="F20" i="4"/>
  <c r="E20" i="4"/>
  <c r="D20" i="4"/>
  <c r="C20" i="4"/>
  <c r="K18" i="4"/>
  <c r="J18" i="4"/>
  <c r="I18" i="4"/>
  <c r="H18" i="4"/>
  <c r="G18" i="4"/>
  <c r="F18" i="4"/>
  <c r="E18" i="4"/>
  <c r="D18" i="4"/>
  <c r="C18" i="4"/>
  <c r="K16" i="4"/>
  <c r="J16" i="4"/>
  <c r="I16" i="4"/>
  <c r="H16" i="4"/>
  <c r="G16" i="4"/>
  <c r="F16" i="4"/>
  <c r="E16" i="4"/>
  <c r="D16" i="4"/>
  <c r="C16" i="4"/>
  <c r="K14" i="4"/>
  <c r="J14" i="4"/>
  <c r="I14" i="4"/>
  <c r="H14" i="4"/>
  <c r="G14" i="4"/>
  <c r="F14" i="4"/>
  <c r="E14" i="4"/>
  <c r="D14" i="4"/>
  <c r="C14" i="4"/>
  <c r="L12" i="4"/>
  <c r="L11" i="4"/>
  <c r="L10" i="4"/>
  <c r="L9" i="4"/>
  <c r="L8" i="4"/>
  <c r="L7" i="4"/>
  <c r="L6" i="4"/>
  <c r="L5" i="4"/>
  <c r="L4" i="4"/>
  <c r="L3" i="4"/>
  <c r="L14" i="4" s="1"/>
  <c r="D22" i="1"/>
  <c r="D23" i="1" s="1"/>
  <c r="E22" i="1"/>
  <c r="E23" i="1" s="1"/>
  <c r="F22" i="1"/>
  <c r="F23" i="1" s="1"/>
  <c r="G22" i="1"/>
  <c r="G23" i="1" s="1"/>
  <c r="H22" i="1"/>
  <c r="H23" i="1" s="1"/>
  <c r="I22" i="1"/>
  <c r="I23" i="1" s="1"/>
  <c r="K23" i="1"/>
  <c r="C22" i="1"/>
  <c r="C23" i="1" s="1"/>
  <c r="D20" i="1"/>
  <c r="D21" i="1" s="1"/>
  <c r="E20" i="1"/>
  <c r="E21" i="1" s="1"/>
  <c r="F20" i="1"/>
  <c r="F21" i="1" s="1"/>
  <c r="G20" i="1"/>
  <c r="G21" i="1" s="1"/>
  <c r="H20" i="1"/>
  <c r="H21" i="1" s="1"/>
  <c r="I20" i="1"/>
  <c r="I21" i="1" s="1"/>
  <c r="K20" i="1"/>
  <c r="C20" i="1"/>
  <c r="C21" i="1" s="1"/>
  <c r="D18" i="1"/>
  <c r="D19" i="1" s="1"/>
  <c r="E18" i="1"/>
  <c r="E19" i="1" s="1"/>
  <c r="F18" i="1"/>
  <c r="F19" i="1" s="1"/>
  <c r="G18" i="1"/>
  <c r="G19" i="1" s="1"/>
  <c r="H18" i="1"/>
  <c r="H19" i="1" s="1"/>
  <c r="I18" i="1"/>
  <c r="K18" i="1"/>
  <c r="K19" i="1" s="1"/>
  <c r="C18" i="1"/>
  <c r="C19" i="1" s="1"/>
  <c r="D16" i="1"/>
  <c r="E16" i="1"/>
  <c r="F16" i="1"/>
  <c r="G16" i="1"/>
  <c r="H16" i="1"/>
  <c r="I16" i="1"/>
  <c r="K16" i="1"/>
  <c r="K22" i="2"/>
  <c r="K23" i="2" s="1"/>
  <c r="J22" i="2"/>
  <c r="J23" i="2" s="1"/>
  <c r="I22" i="2"/>
  <c r="I23" i="2" s="1"/>
  <c r="H22" i="2"/>
  <c r="H23" i="2" s="1"/>
  <c r="G22" i="2"/>
  <c r="G23" i="2" s="1"/>
  <c r="F22" i="2"/>
  <c r="F23" i="2" s="1"/>
  <c r="E22" i="2"/>
  <c r="E23" i="2" s="1"/>
  <c r="D22" i="2"/>
  <c r="D23" i="2" s="1"/>
  <c r="C22" i="2"/>
  <c r="C23" i="2" s="1"/>
  <c r="K20" i="2"/>
  <c r="K21" i="2" s="1"/>
  <c r="J20" i="2"/>
  <c r="J21" i="2" s="1"/>
  <c r="J26" i="2" s="1"/>
  <c r="I20" i="2"/>
  <c r="I21" i="2" s="1"/>
  <c r="H20" i="2"/>
  <c r="H21" i="2" s="1"/>
  <c r="H26" i="2" s="1"/>
  <c r="G20" i="2"/>
  <c r="G21" i="2" s="1"/>
  <c r="F20" i="2"/>
  <c r="F21" i="2" s="1"/>
  <c r="F26" i="2" s="1"/>
  <c r="E20" i="2"/>
  <c r="E21" i="2" s="1"/>
  <c r="D20" i="2"/>
  <c r="D21" i="2" s="1"/>
  <c r="D26" i="2" s="1"/>
  <c r="C20" i="2"/>
  <c r="C21" i="2" s="1"/>
  <c r="K18" i="2"/>
  <c r="K19" i="2" s="1"/>
  <c r="K25" i="2" s="1"/>
  <c r="J18" i="2"/>
  <c r="J19" i="2" s="1"/>
  <c r="I18" i="2"/>
  <c r="I19" i="2" s="1"/>
  <c r="H18" i="2"/>
  <c r="H19" i="2" s="1"/>
  <c r="G18" i="2"/>
  <c r="G19" i="2" s="1"/>
  <c r="G25" i="2" s="1"/>
  <c r="F18" i="2"/>
  <c r="F19" i="2" s="1"/>
  <c r="E18" i="2"/>
  <c r="E19" i="2" s="1"/>
  <c r="D18" i="2"/>
  <c r="D19" i="2" s="1"/>
  <c r="C18" i="2"/>
  <c r="C19" i="2" s="1"/>
  <c r="C25" i="2" s="1"/>
  <c r="K16" i="2"/>
  <c r="J16" i="2"/>
  <c r="I16" i="2"/>
  <c r="H16" i="2"/>
  <c r="H27" i="2" s="1"/>
  <c r="G16" i="2"/>
  <c r="F16" i="2"/>
  <c r="E16" i="2"/>
  <c r="D16" i="2"/>
  <c r="D27" i="2" s="1"/>
  <c r="C16" i="2"/>
  <c r="K14" i="2"/>
  <c r="J14" i="2"/>
  <c r="I14" i="2"/>
  <c r="H14" i="2"/>
  <c r="G14" i="2"/>
  <c r="F14" i="2"/>
  <c r="E14" i="2"/>
  <c r="D14" i="2"/>
  <c r="C14" i="2"/>
  <c r="L12" i="2"/>
  <c r="O12" i="2" s="1"/>
  <c r="L11" i="2"/>
  <c r="L10" i="2"/>
  <c r="L9" i="2"/>
  <c r="L8" i="2"/>
  <c r="L7" i="2"/>
  <c r="L6" i="2"/>
  <c r="L5" i="2"/>
  <c r="L4" i="2"/>
  <c r="L3" i="2"/>
  <c r="L14" i="2" s="1"/>
  <c r="M12" i="4"/>
  <c r="M10" i="4"/>
  <c r="M8" i="4"/>
  <c r="M6" i="4"/>
  <c r="M4" i="4"/>
  <c r="M11" i="4"/>
  <c r="M9" i="4"/>
  <c r="M7" i="4"/>
  <c r="M5" i="4"/>
  <c r="F27" i="2" l="1"/>
  <c r="J27" i="2"/>
  <c r="E25" i="2"/>
  <c r="I25" i="2"/>
  <c r="C27" i="2"/>
  <c r="E27" i="2"/>
  <c r="G27" i="2"/>
  <c r="I27" i="2"/>
  <c r="K27" i="2"/>
  <c r="D25" i="2"/>
  <c r="F25" i="2"/>
  <c r="H25" i="2"/>
  <c r="J25" i="2"/>
  <c r="C26" i="2"/>
  <c r="E26" i="2"/>
  <c r="G26" i="2"/>
  <c r="I26" i="2"/>
  <c r="K26" i="2"/>
  <c r="F25" i="1"/>
  <c r="H25" i="1"/>
  <c r="G26" i="1"/>
  <c r="G25" i="1"/>
  <c r="I17" i="1"/>
  <c r="G17" i="1"/>
  <c r="E17" i="1"/>
  <c r="H17" i="1"/>
  <c r="F17" i="1"/>
  <c r="O6" i="2"/>
  <c r="D17" i="1"/>
  <c r="O11" i="2"/>
  <c r="O10" i="2"/>
  <c r="O9" i="2"/>
  <c r="O8" i="2"/>
  <c r="O7" i="2"/>
  <c r="O5" i="2"/>
  <c r="C17" i="1"/>
  <c r="M4" i="2"/>
  <c r="M5" i="2"/>
  <c r="M6" i="2"/>
  <c r="M7" i="2"/>
  <c r="M8" i="2"/>
  <c r="M9" i="2"/>
  <c r="M10" i="2"/>
  <c r="M11" i="2"/>
  <c r="M12" i="2"/>
  <c r="O3" i="2"/>
  <c r="O4" i="2"/>
  <c r="M3" i="2"/>
  <c r="C17" i="2"/>
  <c r="D17" i="2"/>
  <c r="E17" i="2"/>
  <c r="F17" i="2"/>
  <c r="G17" i="2"/>
  <c r="H17" i="2"/>
  <c r="I17" i="2"/>
  <c r="J17" i="2"/>
  <c r="K17" i="2"/>
  <c r="M3" i="4"/>
</calcChain>
</file>

<file path=xl/sharedStrings.xml><?xml version="1.0" encoding="utf-8"?>
<sst xmlns="http://schemas.openxmlformats.org/spreadsheetml/2006/main" count="111" uniqueCount="56">
  <si>
    <t>Таблиця успішності учнів 5 класу за ІІ семестр</t>
  </si>
  <si>
    <t>№з/п</t>
  </si>
  <si>
    <t>Таблиця успішності учнів 5 класу за І семестр</t>
  </si>
  <si>
    <t>ПІП учня</t>
  </si>
  <si>
    <t>укр мова</t>
  </si>
  <si>
    <t>укр л-ра</t>
  </si>
  <si>
    <t>англ мова</t>
  </si>
  <si>
    <t>математика</t>
  </si>
  <si>
    <t>історія</t>
  </si>
  <si>
    <t>природознавство</t>
  </si>
  <si>
    <t>фізкультура</t>
  </si>
  <si>
    <t>образотв. мистецтво</t>
  </si>
  <si>
    <t>музика</t>
  </si>
  <si>
    <t xml:space="preserve">середній бал </t>
  </si>
  <si>
    <t>Рейтинг</t>
  </si>
  <si>
    <t>інна</t>
  </si>
  <si>
    <t>ганна</t>
  </si>
  <si>
    <t>петро</t>
  </si>
  <si>
    <t>андрій</t>
  </si>
  <si>
    <t>іван</t>
  </si>
  <si>
    <t>сергій</t>
  </si>
  <si>
    <t>ольга</t>
  </si>
  <si>
    <t>ілля</t>
  </si>
  <si>
    <t>марія</t>
  </si>
  <si>
    <t>артем</t>
  </si>
  <si>
    <t>середній бал</t>
  </si>
  <si>
    <t>початковий</t>
  </si>
  <si>
    <t>початковий, %</t>
  </si>
  <si>
    <t>середній</t>
  </si>
  <si>
    <t>середній, %</t>
  </si>
  <si>
    <t>достатній</t>
  </si>
  <si>
    <t>достатній, %</t>
  </si>
  <si>
    <t>високий</t>
  </si>
  <si>
    <t>високий, %</t>
  </si>
  <si>
    <t>результативність навчання</t>
  </si>
  <si>
    <t>якість навчання</t>
  </si>
  <si>
    <t>ПЯН</t>
  </si>
  <si>
    <t>динаміка успішності</t>
  </si>
  <si>
    <t>рівні навчальних досягнень</t>
  </si>
  <si>
    <t xml:space="preserve">зарубіжна </t>
  </si>
  <si>
    <t>АНГЛІЙСЬКА МОВА</t>
  </si>
  <si>
    <t>МАТЕМАТИКА</t>
  </si>
  <si>
    <t xml:space="preserve">МУЗИНЕ МИСТЕЦТВО </t>
  </si>
  <si>
    <t xml:space="preserve">ОБРАЗОТВОРЧЕ </t>
  </si>
  <si>
    <t xml:space="preserve">ІНОРМАТИКА </t>
  </si>
  <si>
    <t xml:space="preserve">Трудове навчання </t>
  </si>
  <si>
    <t xml:space="preserve">основи здоров'я </t>
  </si>
  <si>
    <t>фізична культура</t>
  </si>
  <si>
    <t>ОХЕ</t>
  </si>
  <si>
    <t xml:space="preserve"> </t>
  </si>
  <si>
    <t>Єлісєєв Іван</t>
  </si>
  <si>
    <t>Іванців Денис</t>
  </si>
  <si>
    <t>Куклін Маріанна</t>
  </si>
  <si>
    <t>Куніцький Андрій</t>
  </si>
  <si>
    <t>Шинківська Христина</t>
  </si>
  <si>
    <t xml:space="preserve">Таблиця успішності учнів 5 класу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</si>
</sst>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gradientFill degree="45">
        <stop position="0">
          <color theme="0"/>
        </stop>
        <stop position="1">
          <color theme="9" tint="0.59999389629810485"/>
        </stop>
      </gradientFill>
    </fill>
    <fill>
      <gradientFill degree="135">
        <stop position="0">
          <color theme="0"/>
        </stop>
        <stop position="1">
          <color theme="5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theme="9" tint="0.59999389629810485"/>
        </stop>
      </gradientFill>
    </fill>
    <fill>
      <patternFill patternType="solid">
        <fgColor theme="5" tint="0.79998168889431442"/>
        <bgColor auto="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auto="1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99FF"/>
        <bgColor auto="1"/>
      </patternFill>
    </fill>
    <fill>
      <patternFill patternType="solid">
        <fgColor rgb="FFCC99FF"/>
        <bgColor indexed="64"/>
      </patternFill>
    </fill>
    <fill>
      <patternFill patternType="solid">
        <fgColor theme="6" tint="0.39997558519241921"/>
        <bgColor auto="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auto="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auto="1"/>
      </patternFill>
    </fill>
    <fill>
      <patternFill patternType="lightDown">
        <bgColor theme="9" tint="-0.249977111117893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6">
    <xf numFmtId="0" fontId="0" fillId="0" borderId="0" xfId="0" applyFont="1" applyAlignment="1"/>
    <xf numFmtId="0" fontId="0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textRotation="90" wrapText="1"/>
    </xf>
    <xf numFmtId="164" fontId="0" fillId="0" borderId="1" xfId="0" applyNumberFormat="1" applyFont="1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9" fontId="0" fillId="0" borderId="1" xfId="0" applyNumberFormat="1" applyFont="1" applyBorder="1" applyAlignment="1"/>
    <xf numFmtId="0" fontId="0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textRotation="90" wrapText="1"/>
    </xf>
    <xf numFmtId="0" fontId="0" fillId="3" borderId="1" xfId="0" applyFont="1" applyFill="1" applyBorder="1" applyAlignment="1">
      <alignment horizontal="center"/>
    </xf>
    <xf numFmtId="0" fontId="0" fillId="5" borderId="1" xfId="0" applyFont="1" applyFill="1" applyBorder="1" applyAlignment="1"/>
    <xf numFmtId="0" fontId="1" fillId="6" borderId="1" xfId="0" applyFont="1" applyFill="1" applyBorder="1" applyAlignment="1">
      <alignment wrapText="1"/>
    </xf>
    <xf numFmtId="0" fontId="0" fillId="6" borderId="1" xfId="0" applyFont="1" applyFill="1" applyBorder="1" applyAlignment="1"/>
    <xf numFmtId="0" fontId="1" fillId="6" borderId="1" xfId="0" applyFont="1" applyFill="1" applyBorder="1" applyAlignment="1"/>
    <xf numFmtId="0" fontId="3" fillId="0" borderId="0" xfId="0" applyFont="1" applyAlignment="1">
      <alignment textRotation="90"/>
    </xf>
    <xf numFmtId="164" fontId="0" fillId="0" borderId="0" xfId="0" applyNumberFormat="1" applyFont="1" applyAlignment="1"/>
    <xf numFmtId="0" fontId="0" fillId="7" borderId="1" xfId="0" applyNumberFormat="1" applyFont="1" applyFill="1" applyBorder="1" applyAlignment="1"/>
    <xf numFmtId="0" fontId="1" fillId="8" borderId="1" xfId="0" applyFont="1" applyFill="1" applyBorder="1" applyAlignment="1">
      <alignment horizontal="left" textRotation="90" wrapText="1"/>
    </xf>
    <xf numFmtId="0" fontId="3" fillId="7" borderId="1" xfId="0" applyNumberFormat="1" applyFont="1" applyFill="1" applyBorder="1" applyAlignment="1"/>
    <xf numFmtId="0" fontId="0" fillId="8" borderId="1" xfId="0" applyFont="1" applyFill="1" applyBorder="1" applyAlignment="1"/>
    <xf numFmtId="0" fontId="0" fillId="8" borderId="0" xfId="0" applyFont="1" applyFill="1" applyAlignment="1"/>
    <xf numFmtId="0" fontId="0" fillId="8" borderId="0" xfId="0" applyNumberFormat="1" applyFont="1" applyFill="1" applyAlignment="1"/>
    <xf numFmtId="0" fontId="1" fillId="8" borderId="4" xfId="0" applyNumberFormat="1" applyFont="1" applyFill="1" applyBorder="1" applyAlignment="1">
      <alignment horizontal="left" textRotation="90" wrapText="1"/>
    </xf>
    <xf numFmtId="0" fontId="3" fillId="7" borderId="4" xfId="0" applyNumberFormat="1" applyFont="1" applyFill="1" applyBorder="1" applyAlignment="1"/>
    <xf numFmtId="0" fontId="0" fillId="7" borderId="4" xfId="0" applyNumberFormat="1" applyFont="1" applyFill="1" applyBorder="1" applyAlignment="1"/>
    <xf numFmtId="0" fontId="0" fillId="8" borderId="4" xfId="0" applyNumberFormat="1" applyFont="1" applyFill="1" applyBorder="1" applyAlignment="1"/>
    <xf numFmtId="0" fontId="0" fillId="8" borderId="3" xfId="0" applyNumberFormat="1" applyFont="1" applyFill="1" applyBorder="1" applyAlignment="1"/>
    <xf numFmtId="0" fontId="1" fillId="8" borderId="3" xfId="0" applyNumberFormat="1" applyFont="1" applyFill="1" applyBorder="1" applyAlignment="1">
      <alignment horizontal="center" vertical="center" textRotation="90" wrapText="1"/>
    </xf>
    <xf numFmtId="0" fontId="3" fillId="8" borderId="3" xfId="0" applyNumberFormat="1" applyFont="1" applyFill="1" applyBorder="1" applyAlignment="1"/>
    <xf numFmtId="0" fontId="3" fillId="8" borderId="3" xfId="0" applyNumberFormat="1" applyFont="1" applyFill="1" applyBorder="1" applyAlignment="1">
      <alignment horizontal="center" vertical="center" textRotation="90" wrapText="1"/>
    </xf>
    <xf numFmtId="0" fontId="1" fillId="9" borderId="1" xfId="0" applyFont="1" applyFill="1" applyBorder="1" applyAlignment="1">
      <alignment wrapText="1"/>
    </xf>
    <xf numFmtId="0" fontId="1" fillId="11" borderId="1" xfId="0" applyFont="1" applyFill="1" applyBorder="1" applyAlignment="1">
      <alignment wrapText="1"/>
    </xf>
    <xf numFmtId="0" fontId="0" fillId="11" borderId="1" xfId="0" applyFont="1" applyFill="1" applyBorder="1" applyAlignment="1"/>
    <xf numFmtId="0" fontId="0" fillId="12" borderId="4" xfId="0" applyNumberFormat="1" applyFont="1" applyFill="1" applyBorder="1" applyAlignment="1"/>
    <xf numFmtId="0" fontId="0" fillId="12" borderId="3" xfId="0" applyNumberFormat="1" applyFont="1" applyFill="1" applyBorder="1" applyAlignment="1"/>
    <xf numFmtId="0" fontId="1" fillId="2" borderId="5" xfId="0" applyFont="1" applyFill="1" applyBorder="1" applyAlignment="1">
      <alignment horizontal="left" textRotation="90" wrapText="1"/>
    </xf>
    <xf numFmtId="164" fontId="0" fillId="13" borderId="6" xfId="0" applyNumberFormat="1" applyFont="1" applyFill="1" applyBorder="1" applyAlignment="1"/>
    <xf numFmtId="0" fontId="0" fillId="14" borderId="6" xfId="0" applyFill="1" applyBorder="1"/>
    <xf numFmtId="0" fontId="1" fillId="15" borderId="3" xfId="0" applyFont="1" applyFill="1" applyBorder="1" applyAlignment="1">
      <alignment horizontal="left" textRotation="90" wrapText="1"/>
    </xf>
    <xf numFmtId="0" fontId="0" fillId="16" borderId="3" xfId="0" applyFont="1" applyFill="1" applyBorder="1" applyAlignment="1"/>
    <xf numFmtId="0" fontId="0" fillId="15" borderId="3" xfId="0" applyFill="1" applyBorder="1"/>
    <xf numFmtId="0" fontId="3" fillId="0" borderId="3" xfId="0" applyFont="1" applyBorder="1" applyAlignment="1">
      <alignment horizontal="center" vertical="center" textRotation="90" wrapText="1"/>
    </xf>
    <xf numFmtId="0" fontId="0" fillId="0" borderId="3" xfId="0" applyFont="1" applyBorder="1" applyAlignment="1"/>
    <xf numFmtId="0" fontId="0" fillId="10" borderId="1" xfId="0" applyFont="1" applyFill="1" applyBorder="1" applyAlignment="1"/>
    <xf numFmtId="9" fontId="0" fillId="9" borderId="1" xfId="1" applyFont="1" applyFill="1" applyBorder="1" applyAlignment="1"/>
    <xf numFmtId="9" fontId="0" fillId="10" borderId="1" xfId="0" applyNumberFormat="1" applyFont="1" applyFill="1" applyBorder="1" applyAlignment="1"/>
    <xf numFmtId="9" fontId="0" fillId="10" borderId="4" xfId="0" applyNumberFormat="1" applyFont="1" applyFill="1" applyBorder="1" applyAlignment="1"/>
    <xf numFmtId="9" fontId="0" fillId="10" borderId="3" xfId="0" applyNumberFormat="1" applyFont="1" applyFill="1" applyBorder="1" applyAlignment="1"/>
    <xf numFmtId="0" fontId="0" fillId="10" borderId="0" xfId="0" applyFont="1" applyFill="1" applyAlignment="1"/>
    <xf numFmtId="0" fontId="0" fillId="17" borderId="1" xfId="0" applyFont="1" applyFill="1" applyBorder="1" applyAlignment="1"/>
    <xf numFmtId="0" fontId="1" fillId="18" borderId="1" xfId="0" applyFont="1" applyFill="1" applyBorder="1" applyAlignment="1">
      <alignment wrapText="1"/>
    </xf>
    <xf numFmtId="9" fontId="0" fillId="18" borderId="1" xfId="1" applyFont="1" applyFill="1" applyBorder="1" applyAlignment="1"/>
    <xf numFmtId="9" fontId="0" fillId="17" borderId="1" xfId="0" applyNumberFormat="1" applyFont="1" applyFill="1" applyBorder="1" applyAlignment="1"/>
    <xf numFmtId="9" fontId="0" fillId="17" borderId="4" xfId="0" applyNumberFormat="1" applyFont="1" applyFill="1" applyBorder="1" applyAlignment="1"/>
    <xf numFmtId="9" fontId="0" fillId="17" borderId="3" xfId="0" applyNumberFormat="1" applyFont="1" applyFill="1" applyBorder="1" applyAlignment="1"/>
    <xf numFmtId="0" fontId="0" fillId="17" borderId="0" xfId="0" applyFont="1" applyFill="1" applyAlignment="1"/>
    <xf numFmtId="0" fontId="1" fillId="9" borderId="1" xfId="0" applyFont="1" applyFill="1" applyBorder="1" applyAlignment="1"/>
    <xf numFmtId="0" fontId="1" fillId="19" borderId="1" xfId="0" applyFont="1" applyFill="1" applyBorder="1" applyAlignment="1">
      <alignment wrapText="1"/>
    </xf>
    <xf numFmtId="9" fontId="0" fillId="19" borderId="1" xfId="0" applyNumberFormat="1" applyFont="1" applyFill="1" applyBorder="1" applyAlignment="1"/>
    <xf numFmtId="9" fontId="0" fillId="20" borderId="1" xfId="0" applyNumberFormat="1" applyFont="1" applyFill="1" applyBorder="1" applyAlignment="1"/>
    <xf numFmtId="9" fontId="0" fillId="20" borderId="4" xfId="0" applyNumberFormat="1" applyFont="1" applyFill="1" applyBorder="1" applyAlignment="1"/>
    <xf numFmtId="9" fontId="0" fillId="20" borderId="3" xfId="0" applyNumberFormat="1" applyFont="1" applyFill="1" applyBorder="1" applyAlignment="1"/>
    <xf numFmtId="0" fontId="1" fillId="21" borderId="1" xfId="0" applyFont="1" applyFill="1" applyBorder="1" applyAlignment="1"/>
    <xf numFmtId="9" fontId="0" fillId="21" borderId="1" xfId="0" applyNumberFormat="1" applyFont="1" applyFill="1" applyBorder="1" applyAlignment="1"/>
    <xf numFmtId="9" fontId="0" fillId="21" borderId="4" xfId="0" applyNumberFormat="1" applyFont="1" applyFill="1" applyBorder="1" applyAlignment="1"/>
    <xf numFmtId="9" fontId="0" fillId="21" borderId="3" xfId="0" applyNumberFormat="1" applyFont="1" applyFill="1" applyBorder="1" applyAlignment="1"/>
    <xf numFmtId="0" fontId="1" fillId="22" borderId="1" xfId="0" applyFont="1" applyFill="1" applyBorder="1" applyAlignment="1"/>
    <xf numFmtId="9" fontId="0" fillId="22" borderId="3" xfId="0" applyNumberFormat="1" applyFont="1" applyFill="1" applyBorder="1" applyAlignment="1"/>
    <xf numFmtId="10" fontId="0" fillId="22" borderId="1" xfId="0" applyNumberFormat="1" applyFont="1" applyFill="1" applyBorder="1" applyAlignment="1"/>
    <xf numFmtId="10" fontId="0" fillId="22" borderId="4" xfId="0" applyNumberFormat="1" applyFont="1" applyFill="1" applyBorder="1" applyAlignment="1"/>
    <xf numFmtId="10" fontId="0" fillId="22" borderId="3" xfId="0" applyNumberFormat="1" applyFont="1" applyFill="1" applyBorder="1" applyAlignment="1"/>
    <xf numFmtId="9" fontId="0" fillId="22" borderId="1" xfId="0" applyNumberFormat="1" applyFont="1" applyFill="1" applyBorder="1" applyAlignment="1"/>
    <xf numFmtId="0" fontId="0" fillId="23" borderId="1" xfId="0" applyFont="1" applyFill="1" applyBorder="1" applyAlignment="1"/>
    <xf numFmtId="0" fontId="0" fillId="23" borderId="4" xfId="0" applyNumberFormat="1" applyFont="1" applyFill="1" applyBorder="1" applyAlignment="1"/>
    <xf numFmtId="0" fontId="0" fillId="23" borderId="3" xfId="0" applyNumberFormat="1" applyFont="1" applyFill="1" applyBorder="1" applyAlignment="1"/>
    <xf numFmtId="0" fontId="3" fillId="23" borderId="1" xfId="0" applyFont="1" applyFill="1" applyBorder="1" applyAlignment="1">
      <alignment wrapText="1"/>
    </xf>
    <xf numFmtId="0" fontId="3" fillId="4" borderId="1" xfId="0" applyFont="1" applyFill="1" applyBorder="1" applyAlignment="1"/>
    <xf numFmtId="0" fontId="0" fillId="23" borderId="1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23" borderId="1" xfId="0" applyFont="1" applyFill="1" applyBorder="1" applyAlignment="1"/>
    <xf numFmtId="164" fontId="0" fillId="13" borderId="7" xfId="0" applyNumberFormat="1" applyFont="1" applyFill="1" applyBorder="1" applyAlignment="1"/>
    <xf numFmtId="0" fontId="0" fillId="0" borderId="8" xfId="0" applyFont="1" applyFill="1" applyBorder="1" applyAlignment="1"/>
    <xf numFmtId="0" fontId="0" fillId="16" borderId="8" xfId="0" applyFont="1" applyFill="1" applyBorder="1" applyAlignment="1"/>
    <xf numFmtId="0" fontId="3" fillId="0" borderId="3" xfId="0" applyFont="1" applyBorder="1" applyAlignment="1"/>
    <xf numFmtId="0" fontId="0" fillId="0" borderId="3" xfId="0" applyFill="1" applyBorder="1"/>
    <xf numFmtId="0" fontId="0" fillId="0" borderId="2" xfId="0" applyBorder="1" applyAlignment="1">
      <alignment horizontal="center"/>
    </xf>
    <xf numFmtId="0" fontId="2" fillId="0" borderId="2" xfId="0" applyFont="1" applyBorder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2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9"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D60093"/>
      <color rgb="FFCC99FF"/>
      <color rgb="FF66FF33"/>
      <color rgb="FFFF00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 семестр'!$A$3:$B$3</c:f>
              <c:strCache>
                <c:ptCount val="1"/>
                <c:pt idx="0">
                  <c:v>1 Єлісєєв Іван</c:v>
                </c:pt>
              </c:strCache>
            </c:strRef>
          </c:tx>
          <c:invertIfNegative val="0"/>
          <c:cat>
            <c:strRef>
              <c:f>'1 семестр'!$C$1:$Q$2</c:f>
              <c:strCache>
                <c:ptCount val="15"/>
                <c:pt idx="0">
                  <c:v>укр мова</c:v>
                </c:pt>
                <c:pt idx="1">
                  <c:v>укр л-ра</c:v>
                </c:pt>
                <c:pt idx="2">
                  <c:v>зарубіжна </c:v>
                </c:pt>
                <c:pt idx="3">
                  <c:v>АНГЛІЙСЬКА МОВА</c:v>
                </c:pt>
                <c:pt idx="4">
                  <c:v>історія</c:v>
                </c:pt>
                <c:pt idx="5">
                  <c:v>МАТЕМАТИКА</c:v>
                </c:pt>
                <c:pt idx="6">
                  <c:v>природознавство</c:v>
                </c:pt>
                <c:pt idx="7">
                  <c:v> </c:v>
                </c:pt>
                <c:pt idx="8">
                  <c:v>МУЗИНЕ МИСТЕЦТВО </c:v>
                </c:pt>
                <c:pt idx="9">
                  <c:v>ОБРАЗОТВОРЧЕ </c:v>
                </c:pt>
                <c:pt idx="10">
                  <c:v>ІНОРМАТИКА </c:v>
                </c:pt>
                <c:pt idx="11">
                  <c:v>Трудове навчання </c:v>
                </c:pt>
                <c:pt idx="12">
                  <c:v>основи здоров'я </c:v>
                </c:pt>
                <c:pt idx="13">
                  <c:v>фізична культура</c:v>
                </c:pt>
                <c:pt idx="14">
                  <c:v>ОХЕ</c:v>
                </c:pt>
              </c:strCache>
            </c:strRef>
          </c:cat>
          <c:val>
            <c:numRef>
              <c:f>'1 семестр'!$C$3:$Q$3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5</c:v>
                </c:pt>
                <c:pt idx="4">
                  <c:v>8</c:v>
                </c:pt>
                <c:pt idx="5">
                  <c:v>6</c:v>
                </c:pt>
                <c:pt idx="6">
                  <c:v>8</c:v>
                </c:pt>
                <c:pt idx="8">
                  <c:v>10</c:v>
                </c:pt>
                <c:pt idx="9">
                  <c:v>8</c:v>
                </c:pt>
                <c:pt idx="10">
                  <c:v>10</c:v>
                </c:pt>
                <c:pt idx="11">
                  <c:v>9</c:v>
                </c:pt>
                <c:pt idx="12">
                  <c:v>9</c:v>
                </c:pt>
                <c:pt idx="13">
                  <c:v>11</c:v>
                </c:pt>
                <c:pt idx="14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13-4C2F-8CA6-09D1B7068E48}"/>
            </c:ext>
          </c:extLst>
        </c:ser>
        <c:ser>
          <c:idx val="1"/>
          <c:order val="1"/>
          <c:tx>
            <c:strRef>
              <c:f>'1 семестр'!$A$4:$B$4</c:f>
              <c:strCache>
                <c:ptCount val="1"/>
                <c:pt idx="0">
                  <c:v>2 Іванців Денис</c:v>
                </c:pt>
              </c:strCache>
            </c:strRef>
          </c:tx>
          <c:invertIfNegative val="0"/>
          <c:cat>
            <c:strRef>
              <c:f>'1 семестр'!$C$1:$Q$2</c:f>
              <c:strCache>
                <c:ptCount val="15"/>
                <c:pt idx="0">
                  <c:v>укр мова</c:v>
                </c:pt>
                <c:pt idx="1">
                  <c:v>укр л-ра</c:v>
                </c:pt>
                <c:pt idx="2">
                  <c:v>зарубіжна </c:v>
                </c:pt>
                <c:pt idx="3">
                  <c:v>АНГЛІЙСЬКА МОВА</c:v>
                </c:pt>
                <c:pt idx="4">
                  <c:v>історія</c:v>
                </c:pt>
                <c:pt idx="5">
                  <c:v>МАТЕМАТИКА</c:v>
                </c:pt>
                <c:pt idx="6">
                  <c:v>природознавство</c:v>
                </c:pt>
                <c:pt idx="7">
                  <c:v> </c:v>
                </c:pt>
                <c:pt idx="8">
                  <c:v>МУЗИНЕ МИСТЕЦТВО </c:v>
                </c:pt>
                <c:pt idx="9">
                  <c:v>ОБРАЗОТВОРЧЕ </c:v>
                </c:pt>
                <c:pt idx="10">
                  <c:v>ІНОРМАТИКА </c:v>
                </c:pt>
                <c:pt idx="11">
                  <c:v>Трудове навчання </c:v>
                </c:pt>
                <c:pt idx="12">
                  <c:v>основи здоров'я </c:v>
                </c:pt>
                <c:pt idx="13">
                  <c:v>фізична культура</c:v>
                </c:pt>
                <c:pt idx="14">
                  <c:v>ОХЕ</c:v>
                </c:pt>
              </c:strCache>
            </c:strRef>
          </c:cat>
          <c:val>
            <c:numRef>
              <c:f>'1 семестр'!$C$4:$Q$4</c:f>
              <c:numCache>
                <c:formatCode>General</c:formatCode>
                <c:ptCount val="15"/>
                <c:pt idx="0">
                  <c:v>5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  <c:pt idx="6">
                  <c:v>6</c:v>
                </c:pt>
                <c:pt idx="8">
                  <c:v>10</c:v>
                </c:pt>
                <c:pt idx="9">
                  <c:v>8</c:v>
                </c:pt>
                <c:pt idx="10">
                  <c:v>9</c:v>
                </c:pt>
                <c:pt idx="11">
                  <c:v>8</c:v>
                </c:pt>
                <c:pt idx="12">
                  <c:v>8</c:v>
                </c:pt>
                <c:pt idx="13">
                  <c:v>11</c:v>
                </c:pt>
                <c:pt idx="14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E13-4C2F-8CA6-09D1B7068E48}"/>
            </c:ext>
          </c:extLst>
        </c:ser>
        <c:ser>
          <c:idx val="2"/>
          <c:order val="2"/>
          <c:tx>
            <c:strRef>
              <c:f>'1 семестр'!$A$5:$B$5</c:f>
              <c:strCache>
                <c:ptCount val="1"/>
                <c:pt idx="0">
                  <c:v>3 Куклін Маріанна</c:v>
                </c:pt>
              </c:strCache>
            </c:strRef>
          </c:tx>
          <c:invertIfNegative val="0"/>
          <c:cat>
            <c:strRef>
              <c:f>'1 семестр'!$C$1:$Q$2</c:f>
              <c:strCache>
                <c:ptCount val="15"/>
                <c:pt idx="0">
                  <c:v>укр мова</c:v>
                </c:pt>
                <c:pt idx="1">
                  <c:v>укр л-ра</c:v>
                </c:pt>
                <c:pt idx="2">
                  <c:v>зарубіжна </c:v>
                </c:pt>
                <c:pt idx="3">
                  <c:v>АНГЛІЙСЬКА МОВА</c:v>
                </c:pt>
                <c:pt idx="4">
                  <c:v>історія</c:v>
                </c:pt>
                <c:pt idx="5">
                  <c:v>МАТЕМАТИКА</c:v>
                </c:pt>
                <c:pt idx="6">
                  <c:v>природознавство</c:v>
                </c:pt>
                <c:pt idx="7">
                  <c:v> </c:v>
                </c:pt>
                <c:pt idx="8">
                  <c:v>МУЗИНЕ МИСТЕЦТВО </c:v>
                </c:pt>
                <c:pt idx="9">
                  <c:v>ОБРАЗОТВОРЧЕ </c:v>
                </c:pt>
                <c:pt idx="10">
                  <c:v>ІНОРМАТИКА </c:v>
                </c:pt>
                <c:pt idx="11">
                  <c:v>Трудове навчання </c:v>
                </c:pt>
                <c:pt idx="12">
                  <c:v>основи здоров'я </c:v>
                </c:pt>
                <c:pt idx="13">
                  <c:v>фізична культура</c:v>
                </c:pt>
                <c:pt idx="14">
                  <c:v>ОХЕ</c:v>
                </c:pt>
              </c:strCache>
            </c:strRef>
          </c:cat>
          <c:val>
            <c:numRef>
              <c:f>'1 семестр'!$C$5:$Q$5</c:f>
              <c:numCache>
                <c:formatCode>General</c:formatCode>
                <c:ptCount val="15"/>
                <c:pt idx="0">
                  <c:v>7</c:v>
                </c:pt>
                <c:pt idx="1">
                  <c:v>8</c:v>
                </c:pt>
                <c:pt idx="2">
                  <c:v>8</c:v>
                </c:pt>
                <c:pt idx="3">
                  <c:v>6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8">
                  <c:v>11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9</c:v>
                </c:pt>
                <c:pt idx="13">
                  <c:v>9</c:v>
                </c:pt>
                <c:pt idx="14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E13-4C2F-8CA6-09D1B7068E48}"/>
            </c:ext>
          </c:extLst>
        </c:ser>
        <c:ser>
          <c:idx val="3"/>
          <c:order val="3"/>
          <c:tx>
            <c:strRef>
              <c:f>'1 семестр'!$A$6:$B$6</c:f>
              <c:strCache>
                <c:ptCount val="1"/>
                <c:pt idx="0">
                  <c:v>4 Куніцький Андрій</c:v>
                </c:pt>
              </c:strCache>
            </c:strRef>
          </c:tx>
          <c:invertIfNegative val="0"/>
          <c:cat>
            <c:strRef>
              <c:f>'1 семестр'!$C$1:$Q$2</c:f>
              <c:strCache>
                <c:ptCount val="15"/>
                <c:pt idx="0">
                  <c:v>укр мова</c:v>
                </c:pt>
                <c:pt idx="1">
                  <c:v>укр л-ра</c:v>
                </c:pt>
                <c:pt idx="2">
                  <c:v>зарубіжна </c:v>
                </c:pt>
                <c:pt idx="3">
                  <c:v>АНГЛІЙСЬКА МОВА</c:v>
                </c:pt>
                <c:pt idx="4">
                  <c:v>історія</c:v>
                </c:pt>
                <c:pt idx="5">
                  <c:v>МАТЕМАТИКА</c:v>
                </c:pt>
                <c:pt idx="6">
                  <c:v>природознавство</c:v>
                </c:pt>
                <c:pt idx="7">
                  <c:v> </c:v>
                </c:pt>
                <c:pt idx="8">
                  <c:v>МУЗИНЕ МИСТЕЦТВО </c:v>
                </c:pt>
                <c:pt idx="9">
                  <c:v>ОБРАЗОТВОРЧЕ </c:v>
                </c:pt>
                <c:pt idx="10">
                  <c:v>ІНОРМАТИКА </c:v>
                </c:pt>
                <c:pt idx="11">
                  <c:v>Трудове навчання </c:v>
                </c:pt>
                <c:pt idx="12">
                  <c:v>основи здоров'я </c:v>
                </c:pt>
                <c:pt idx="13">
                  <c:v>фізична культура</c:v>
                </c:pt>
                <c:pt idx="14">
                  <c:v>ОХЕ</c:v>
                </c:pt>
              </c:strCache>
            </c:strRef>
          </c:cat>
          <c:val>
            <c:numRef>
              <c:f>'1 семестр'!$C$6:$Q$6</c:f>
              <c:numCache>
                <c:formatCode>General</c:formatCode>
                <c:ptCount val="15"/>
                <c:pt idx="0">
                  <c:v>7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9</c:v>
                </c:pt>
                <c:pt idx="5">
                  <c:v>7</c:v>
                </c:pt>
                <c:pt idx="6">
                  <c:v>8</c:v>
                </c:pt>
                <c:pt idx="8">
                  <c:v>10</c:v>
                </c:pt>
                <c:pt idx="9">
                  <c:v>10</c:v>
                </c:pt>
                <c:pt idx="10">
                  <c:v>9</c:v>
                </c:pt>
                <c:pt idx="11">
                  <c:v>10</c:v>
                </c:pt>
                <c:pt idx="12">
                  <c:v>10</c:v>
                </c:pt>
                <c:pt idx="13">
                  <c:v>9</c:v>
                </c:pt>
                <c:pt idx="14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E13-4C2F-8CA6-09D1B7068E48}"/>
            </c:ext>
          </c:extLst>
        </c:ser>
        <c:ser>
          <c:idx val="4"/>
          <c:order val="4"/>
          <c:tx>
            <c:strRef>
              <c:f>'1 семестр'!$A$7:$B$7</c:f>
              <c:strCache>
                <c:ptCount val="1"/>
                <c:pt idx="0">
                  <c:v>5 Шинківська Христина</c:v>
                </c:pt>
              </c:strCache>
            </c:strRef>
          </c:tx>
          <c:invertIfNegative val="0"/>
          <c:cat>
            <c:strRef>
              <c:f>'1 семестр'!$C$1:$Q$2</c:f>
              <c:strCache>
                <c:ptCount val="15"/>
                <c:pt idx="0">
                  <c:v>укр мова</c:v>
                </c:pt>
                <c:pt idx="1">
                  <c:v>укр л-ра</c:v>
                </c:pt>
                <c:pt idx="2">
                  <c:v>зарубіжна </c:v>
                </c:pt>
                <c:pt idx="3">
                  <c:v>АНГЛІЙСЬКА МОВА</c:v>
                </c:pt>
                <c:pt idx="4">
                  <c:v>історія</c:v>
                </c:pt>
                <c:pt idx="5">
                  <c:v>МАТЕМАТИКА</c:v>
                </c:pt>
                <c:pt idx="6">
                  <c:v>природознавство</c:v>
                </c:pt>
                <c:pt idx="7">
                  <c:v> </c:v>
                </c:pt>
                <c:pt idx="8">
                  <c:v>МУЗИНЕ МИСТЕЦТВО </c:v>
                </c:pt>
                <c:pt idx="9">
                  <c:v>ОБРАЗОТВОРЧЕ </c:v>
                </c:pt>
                <c:pt idx="10">
                  <c:v>ІНОРМАТИКА </c:v>
                </c:pt>
                <c:pt idx="11">
                  <c:v>Трудове навчання </c:v>
                </c:pt>
                <c:pt idx="12">
                  <c:v>основи здоров'я </c:v>
                </c:pt>
                <c:pt idx="13">
                  <c:v>фізична культура</c:v>
                </c:pt>
                <c:pt idx="14">
                  <c:v>ОХЕ</c:v>
                </c:pt>
              </c:strCache>
            </c:strRef>
          </c:cat>
          <c:val>
            <c:numRef>
              <c:f>'1 семестр'!$C$7:$Q$7</c:f>
              <c:numCache>
                <c:formatCode>General</c:formatCode>
                <c:ptCount val="15"/>
                <c:pt idx="0">
                  <c:v>9</c:v>
                </c:pt>
                <c:pt idx="1">
                  <c:v>9</c:v>
                </c:pt>
                <c:pt idx="2">
                  <c:v>8</c:v>
                </c:pt>
                <c:pt idx="3">
                  <c:v>8</c:v>
                </c:pt>
                <c:pt idx="4">
                  <c:v>9</c:v>
                </c:pt>
                <c:pt idx="5">
                  <c:v>7</c:v>
                </c:pt>
                <c:pt idx="6">
                  <c:v>9</c:v>
                </c:pt>
                <c:pt idx="8">
                  <c:v>11</c:v>
                </c:pt>
                <c:pt idx="9">
                  <c:v>10</c:v>
                </c:pt>
                <c:pt idx="10">
                  <c:v>10</c:v>
                </c:pt>
                <c:pt idx="11">
                  <c:v>11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E13-4C2F-8CA6-09D1B7068E48}"/>
            </c:ext>
          </c:extLst>
        </c:ser>
        <c:ser>
          <c:idx val="5"/>
          <c:order val="5"/>
          <c:tx>
            <c:strRef>
              <c:f>'1 семестр'!$A$8:$B$8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'1 семестр'!$C$1:$Q$2</c:f>
              <c:strCache>
                <c:ptCount val="15"/>
                <c:pt idx="0">
                  <c:v>укр мова</c:v>
                </c:pt>
                <c:pt idx="1">
                  <c:v>укр л-ра</c:v>
                </c:pt>
                <c:pt idx="2">
                  <c:v>зарубіжна </c:v>
                </c:pt>
                <c:pt idx="3">
                  <c:v>АНГЛІЙСЬКА МОВА</c:v>
                </c:pt>
                <c:pt idx="4">
                  <c:v>історія</c:v>
                </c:pt>
                <c:pt idx="5">
                  <c:v>МАТЕМАТИКА</c:v>
                </c:pt>
                <c:pt idx="6">
                  <c:v>природознавство</c:v>
                </c:pt>
                <c:pt idx="7">
                  <c:v> </c:v>
                </c:pt>
                <c:pt idx="8">
                  <c:v>МУЗИНЕ МИСТЕЦТВО </c:v>
                </c:pt>
                <c:pt idx="9">
                  <c:v>ОБРАЗОТВОРЧЕ </c:v>
                </c:pt>
                <c:pt idx="10">
                  <c:v>ІНОРМАТИКА </c:v>
                </c:pt>
                <c:pt idx="11">
                  <c:v>Трудове навчання </c:v>
                </c:pt>
                <c:pt idx="12">
                  <c:v>основи здоров'я </c:v>
                </c:pt>
                <c:pt idx="13">
                  <c:v>фізична культура</c:v>
                </c:pt>
                <c:pt idx="14">
                  <c:v>ОХЕ</c:v>
                </c:pt>
              </c:strCache>
            </c:strRef>
          </c:cat>
          <c:val>
            <c:numRef>
              <c:f>'1 семестр'!$C$8:$Q$8</c:f>
              <c:numCache>
                <c:formatCode>General</c:formatCode>
                <c:ptCount val="1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E13-4C2F-8CA6-09D1B7068E48}"/>
            </c:ext>
          </c:extLst>
        </c:ser>
        <c:ser>
          <c:idx val="6"/>
          <c:order val="6"/>
          <c:tx>
            <c:strRef>
              <c:f>'1 семестр'!$A$9:$B$9</c:f>
              <c:strCache>
                <c:ptCount val="1"/>
                <c:pt idx="0">
                  <c:v>7</c:v>
                </c:pt>
              </c:strCache>
            </c:strRef>
          </c:tx>
          <c:invertIfNegative val="0"/>
          <c:cat>
            <c:strRef>
              <c:f>'1 семестр'!$C$1:$Q$2</c:f>
              <c:strCache>
                <c:ptCount val="15"/>
                <c:pt idx="0">
                  <c:v>укр мова</c:v>
                </c:pt>
                <c:pt idx="1">
                  <c:v>укр л-ра</c:v>
                </c:pt>
                <c:pt idx="2">
                  <c:v>зарубіжна </c:v>
                </c:pt>
                <c:pt idx="3">
                  <c:v>АНГЛІЙСЬКА МОВА</c:v>
                </c:pt>
                <c:pt idx="4">
                  <c:v>історія</c:v>
                </c:pt>
                <c:pt idx="5">
                  <c:v>МАТЕМАТИКА</c:v>
                </c:pt>
                <c:pt idx="6">
                  <c:v>природознавство</c:v>
                </c:pt>
                <c:pt idx="7">
                  <c:v> </c:v>
                </c:pt>
                <c:pt idx="8">
                  <c:v>МУЗИНЕ МИСТЕЦТВО </c:v>
                </c:pt>
                <c:pt idx="9">
                  <c:v>ОБРАЗОТВОРЧЕ </c:v>
                </c:pt>
                <c:pt idx="10">
                  <c:v>ІНОРМАТИКА </c:v>
                </c:pt>
                <c:pt idx="11">
                  <c:v>Трудове навчання </c:v>
                </c:pt>
                <c:pt idx="12">
                  <c:v>основи здоров'я </c:v>
                </c:pt>
                <c:pt idx="13">
                  <c:v>фізична культура</c:v>
                </c:pt>
                <c:pt idx="14">
                  <c:v>ОХЕ</c:v>
                </c:pt>
              </c:strCache>
            </c:strRef>
          </c:cat>
          <c:val>
            <c:numRef>
              <c:f>'1 семестр'!$C$9:$Q$9</c:f>
              <c:numCache>
                <c:formatCode>General</c:formatCode>
                <c:ptCount val="1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E13-4C2F-8CA6-09D1B7068E48}"/>
            </c:ext>
          </c:extLst>
        </c:ser>
        <c:ser>
          <c:idx val="7"/>
          <c:order val="7"/>
          <c:tx>
            <c:strRef>
              <c:f>'1 семестр'!$A$10:$B$10</c:f>
              <c:strCache>
                <c:ptCount val="1"/>
                <c:pt idx="0">
                  <c:v>8</c:v>
                </c:pt>
              </c:strCache>
            </c:strRef>
          </c:tx>
          <c:invertIfNegative val="0"/>
          <c:cat>
            <c:strRef>
              <c:f>'1 семестр'!$C$1:$Q$2</c:f>
              <c:strCache>
                <c:ptCount val="15"/>
                <c:pt idx="0">
                  <c:v>укр мова</c:v>
                </c:pt>
                <c:pt idx="1">
                  <c:v>укр л-ра</c:v>
                </c:pt>
                <c:pt idx="2">
                  <c:v>зарубіжна </c:v>
                </c:pt>
                <c:pt idx="3">
                  <c:v>АНГЛІЙСЬКА МОВА</c:v>
                </c:pt>
                <c:pt idx="4">
                  <c:v>історія</c:v>
                </c:pt>
                <c:pt idx="5">
                  <c:v>МАТЕМАТИКА</c:v>
                </c:pt>
                <c:pt idx="6">
                  <c:v>природознавство</c:v>
                </c:pt>
                <c:pt idx="7">
                  <c:v> </c:v>
                </c:pt>
                <c:pt idx="8">
                  <c:v>МУЗИНЕ МИСТЕЦТВО </c:v>
                </c:pt>
                <c:pt idx="9">
                  <c:v>ОБРАЗОТВОРЧЕ </c:v>
                </c:pt>
                <c:pt idx="10">
                  <c:v>ІНОРМАТИКА </c:v>
                </c:pt>
                <c:pt idx="11">
                  <c:v>Трудове навчання </c:v>
                </c:pt>
                <c:pt idx="12">
                  <c:v>основи здоров'я </c:v>
                </c:pt>
                <c:pt idx="13">
                  <c:v>фізична культура</c:v>
                </c:pt>
                <c:pt idx="14">
                  <c:v>ОХЕ</c:v>
                </c:pt>
              </c:strCache>
            </c:strRef>
          </c:cat>
          <c:val>
            <c:numRef>
              <c:f>'1 семестр'!$C$10:$Q$10</c:f>
              <c:numCache>
                <c:formatCode>General</c:formatCode>
                <c:ptCount val="1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E13-4C2F-8CA6-09D1B7068E48}"/>
            </c:ext>
          </c:extLst>
        </c:ser>
        <c:ser>
          <c:idx val="8"/>
          <c:order val="8"/>
          <c:tx>
            <c:strRef>
              <c:f>'1 семестр'!$A$11:$B$11</c:f>
              <c:strCache>
                <c:ptCount val="1"/>
                <c:pt idx="0">
                  <c:v>9</c:v>
                </c:pt>
              </c:strCache>
            </c:strRef>
          </c:tx>
          <c:invertIfNegative val="0"/>
          <c:cat>
            <c:strRef>
              <c:f>'1 семестр'!$C$1:$Q$2</c:f>
              <c:strCache>
                <c:ptCount val="15"/>
                <c:pt idx="0">
                  <c:v>укр мова</c:v>
                </c:pt>
                <c:pt idx="1">
                  <c:v>укр л-ра</c:v>
                </c:pt>
                <c:pt idx="2">
                  <c:v>зарубіжна </c:v>
                </c:pt>
                <c:pt idx="3">
                  <c:v>АНГЛІЙСЬКА МОВА</c:v>
                </c:pt>
                <c:pt idx="4">
                  <c:v>історія</c:v>
                </c:pt>
                <c:pt idx="5">
                  <c:v>МАТЕМАТИКА</c:v>
                </c:pt>
                <c:pt idx="6">
                  <c:v>природознавство</c:v>
                </c:pt>
                <c:pt idx="7">
                  <c:v> </c:v>
                </c:pt>
                <c:pt idx="8">
                  <c:v>МУЗИНЕ МИСТЕЦТВО </c:v>
                </c:pt>
                <c:pt idx="9">
                  <c:v>ОБРАЗОТВОРЧЕ </c:v>
                </c:pt>
                <c:pt idx="10">
                  <c:v>ІНОРМАТИКА </c:v>
                </c:pt>
                <c:pt idx="11">
                  <c:v>Трудове навчання </c:v>
                </c:pt>
                <c:pt idx="12">
                  <c:v>основи здоров'я </c:v>
                </c:pt>
                <c:pt idx="13">
                  <c:v>фізична культура</c:v>
                </c:pt>
                <c:pt idx="14">
                  <c:v>ОХЕ</c:v>
                </c:pt>
              </c:strCache>
            </c:strRef>
          </c:cat>
          <c:val>
            <c:numRef>
              <c:f>'1 семестр'!$C$11:$Q$11</c:f>
              <c:numCache>
                <c:formatCode>General</c:formatCode>
                <c:ptCount val="1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E13-4C2F-8CA6-09D1B7068E48}"/>
            </c:ext>
          </c:extLst>
        </c:ser>
        <c:ser>
          <c:idx val="9"/>
          <c:order val="9"/>
          <c:tx>
            <c:strRef>
              <c:f>'1 семестр'!$A$12:$B$12</c:f>
              <c:strCache>
                <c:ptCount val="1"/>
                <c:pt idx="0">
                  <c:v>10</c:v>
                </c:pt>
              </c:strCache>
            </c:strRef>
          </c:tx>
          <c:invertIfNegative val="0"/>
          <c:cat>
            <c:strRef>
              <c:f>'1 семестр'!$C$1:$Q$2</c:f>
              <c:strCache>
                <c:ptCount val="15"/>
                <c:pt idx="0">
                  <c:v>укр мова</c:v>
                </c:pt>
                <c:pt idx="1">
                  <c:v>укр л-ра</c:v>
                </c:pt>
                <c:pt idx="2">
                  <c:v>зарубіжна </c:v>
                </c:pt>
                <c:pt idx="3">
                  <c:v>АНГЛІЙСЬКА МОВА</c:v>
                </c:pt>
                <c:pt idx="4">
                  <c:v>історія</c:v>
                </c:pt>
                <c:pt idx="5">
                  <c:v>МАТЕМАТИКА</c:v>
                </c:pt>
                <c:pt idx="6">
                  <c:v>природознавство</c:v>
                </c:pt>
                <c:pt idx="7">
                  <c:v> </c:v>
                </c:pt>
                <c:pt idx="8">
                  <c:v>МУЗИНЕ МИСТЕЦТВО </c:v>
                </c:pt>
                <c:pt idx="9">
                  <c:v>ОБРАЗОТВОРЧЕ </c:v>
                </c:pt>
                <c:pt idx="10">
                  <c:v>ІНОРМАТИКА </c:v>
                </c:pt>
                <c:pt idx="11">
                  <c:v>Трудове навчання </c:v>
                </c:pt>
                <c:pt idx="12">
                  <c:v>основи здоров'я </c:v>
                </c:pt>
                <c:pt idx="13">
                  <c:v>фізична культура</c:v>
                </c:pt>
                <c:pt idx="14">
                  <c:v>ОХЕ</c:v>
                </c:pt>
              </c:strCache>
            </c:strRef>
          </c:cat>
          <c:val>
            <c:numRef>
              <c:f>'1 семестр'!$C$12:$Q$12</c:f>
              <c:numCache>
                <c:formatCode>General</c:formatCode>
                <c:ptCount val="1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E13-4C2F-8CA6-09D1B7068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85376"/>
        <c:axId val="32883840"/>
      </c:barChart>
      <c:valAx>
        <c:axId val="32883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885376"/>
        <c:crosses val="autoZero"/>
        <c:crossBetween val="between"/>
      </c:valAx>
      <c:catAx>
        <c:axId val="32885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88384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'2 семестр'!$B$3:$B$12</c:f>
              <c:strCache>
                <c:ptCount val="10"/>
                <c:pt idx="0">
                  <c:v>інна</c:v>
                </c:pt>
                <c:pt idx="1">
                  <c:v>ганна</c:v>
                </c:pt>
                <c:pt idx="2">
                  <c:v>петро</c:v>
                </c:pt>
                <c:pt idx="3">
                  <c:v>андрій</c:v>
                </c:pt>
                <c:pt idx="4">
                  <c:v>іван</c:v>
                </c:pt>
                <c:pt idx="5">
                  <c:v>сергій</c:v>
                </c:pt>
                <c:pt idx="6">
                  <c:v>ольга</c:v>
                </c:pt>
                <c:pt idx="7">
                  <c:v>ілля</c:v>
                </c:pt>
                <c:pt idx="8">
                  <c:v>марія</c:v>
                </c:pt>
                <c:pt idx="9">
                  <c:v>артем</c:v>
                </c:pt>
              </c:strCache>
            </c:strRef>
          </c:xVal>
          <c:yVal>
            <c:numRef>
              <c:f>'2 семестр'!$O$3:$O$12</c:f>
              <c:numCache>
                <c:formatCode>0.0</c:formatCode>
                <c:ptCount val="10"/>
                <c:pt idx="0">
                  <c:v>1.7777777777777786</c:v>
                </c:pt>
                <c:pt idx="1">
                  <c:v>2.5555555555555554</c:v>
                </c:pt>
                <c:pt idx="2">
                  <c:v>0.55555555555555536</c:v>
                </c:pt>
                <c:pt idx="3">
                  <c:v>-0.88888888888888928</c:v>
                </c:pt>
                <c:pt idx="4">
                  <c:v>-1.7777777777777786</c:v>
                </c:pt>
                <c:pt idx="5">
                  <c:v>7.5555555555555554</c:v>
                </c:pt>
                <c:pt idx="6">
                  <c:v>10.444444444444445</c:v>
                </c:pt>
                <c:pt idx="7">
                  <c:v>7.1111111111111107</c:v>
                </c:pt>
                <c:pt idx="8">
                  <c:v>7.1111111111111107</c:v>
                </c:pt>
                <c:pt idx="9">
                  <c:v>9.3333333333333339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8EA-4902-9CFC-B7461CE22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03936"/>
        <c:axId val="33330688"/>
      </c:scatterChart>
      <c:valAx>
        <c:axId val="33303936"/>
        <c:scaling>
          <c:orientation val="minMax"/>
        </c:scaling>
        <c:delete val="0"/>
        <c:axPos val="b"/>
        <c:title>
          <c:overlay val="0"/>
        </c:title>
        <c:majorTickMark val="none"/>
        <c:minorTickMark val="none"/>
        <c:tickLblPos val="none"/>
        <c:crossAx val="33330688"/>
        <c:crosses val="autoZero"/>
        <c:crossBetween val="midCat"/>
      </c:valAx>
      <c:valAx>
        <c:axId val="333306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overlay val="0"/>
        </c:title>
        <c:numFmt formatCode="0.0" sourceLinked="1"/>
        <c:majorTickMark val="none"/>
        <c:minorTickMark val="none"/>
        <c:tickLblPos val="nextTo"/>
        <c:crossAx val="333039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28</xdr:row>
      <xdr:rowOff>76200</xdr:rowOff>
    </xdr:from>
    <xdr:to>
      <xdr:col>19</xdr:col>
      <xdr:colOff>152399</xdr:colOff>
      <xdr:row>55</xdr:row>
      <xdr:rowOff>38099</xdr:rowOff>
    </xdr:to>
    <xdr:graphicFrame macro="">
      <xdr:nvGraphicFramePr>
        <xdr:cNvPr id="6" name="Диаграмма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90487</xdr:colOff>
      <xdr:row>4</xdr:row>
      <xdr:rowOff>14287</xdr:rowOff>
    </xdr:from>
    <xdr:to>
      <xdr:col>14</xdr:col>
      <xdr:colOff>395287</xdr:colOff>
      <xdr:row>18</xdr:row>
      <xdr:rowOff>90487</xdr:rowOff>
    </xdr:to>
    <xdr:graphicFrame macro="">
      <xdr:nvGraphicFramePr>
        <xdr:cNvPr id="3" name="Діаграма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tabSelected="1" workbookViewId="0">
      <selection sqref="A1:M1"/>
    </sheetView>
  </sheetViews>
  <sheetFormatPr defaultColWidth="14.42578125" defaultRowHeight="15" customHeight="1" x14ac:dyDescent="0.25"/>
  <cols>
    <col min="1" max="1" width="8" customWidth="1"/>
    <col min="2" max="2" width="20.5703125" customWidth="1"/>
    <col min="3" max="11" width="8" customWidth="1"/>
    <col min="12" max="12" width="8" style="26" customWidth="1"/>
    <col min="13" max="13" width="7.85546875" style="27" customWidth="1"/>
    <col min="14" max="14" width="10" style="32" customWidth="1"/>
    <col min="15" max="17" width="8" style="32" customWidth="1"/>
    <col min="18" max="26" width="8" customWidth="1"/>
  </cols>
  <sheetData>
    <row r="1" spans="1:21" x14ac:dyDescent="0.25">
      <c r="A1" s="91" t="s">
        <v>55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21" ht="65.25" customHeight="1" x14ac:dyDescent="0.25">
      <c r="A2" s="12" t="s">
        <v>1</v>
      </c>
      <c r="B2" s="13" t="s">
        <v>3</v>
      </c>
      <c r="C2" s="14" t="s">
        <v>4</v>
      </c>
      <c r="D2" s="14" t="s">
        <v>5</v>
      </c>
      <c r="E2" s="14" t="s">
        <v>39</v>
      </c>
      <c r="F2" s="14" t="s">
        <v>40</v>
      </c>
      <c r="G2" s="14" t="s">
        <v>8</v>
      </c>
      <c r="H2" s="14" t="s">
        <v>41</v>
      </c>
      <c r="I2" s="14" t="s">
        <v>9</v>
      </c>
      <c r="J2" s="14" t="s">
        <v>49</v>
      </c>
      <c r="K2" s="14" t="s">
        <v>42</v>
      </c>
      <c r="L2" s="23" t="s">
        <v>43</v>
      </c>
      <c r="M2" s="28" t="s">
        <v>44</v>
      </c>
      <c r="N2" s="33" t="s">
        <v>45</v>
      </c>
      <c r="O2" s="33" t="s">
        <v>46</v>
      </c>
      <c r="P2" s="33" t="s">
        <v>47</v>
      </c>
      <c r="Q2" s="35" t="s">
        <v>48</v>
      </c>
      <c r="R2" s="41" t="s">
        <v>13</v>
      </c>
      <c r="S2" s="44" t="s">
        <v>14</v>
      </c>
      <c r="T2" s="47" t="s">
        <v>38</v>
      </c>
      <c r="U2" s="47"/>
    </row>
    <row r="3" spans="1:21" x14ac:dyDescent="0.25">
      <c r="A3" s="15">
        <v>1</v>
      </c>
      <c r="B3" s="82" t="s">
        <v>50</v>
      </c>
      <c r="C3" s="16">
        <v>6</v>
      </c>
      <c r="D3" s="16">
        <v>7</v>
      </c>
      <c r="E3" s="16">
        <v>8</v>
      </c>
      <c r="F3" s="16">
        <v>5</v>
      </c>
      <c r="G3" s="16">
        <v>8</v>
      </c>
      <c r="H3" s="16">
        <v>6</v>
      </c>
      <c r="I3" s="16">
        <v>8</v>
      </c>
      <c r="J3" s="16"/>
      <c r="K3" s="16">
        <v>10</v>
      </c>
      <c r="L3" s="22">
        <v>8</v>
      </c>
      <c r="M3" s="29">
        <v>10</v>
      </c>
      <c r="N3" s="34">
        <v>9</v>
      </c>
      <c r="O3" s="32">
        <v>9</v>
      </c>
      <c r="P3" s="32">
        <v>11</v>
      </c>
      <c r="Q3" s="32">
        <v>10</v>
      </c>
      <c r="R3" s="42">
        <v>8.1999999999999993</v>
      </c>
      <c r="S3" s="45"/>
      <c r="T3" s="48"/>
      <c r="U3" s="48"/>
    </row>
    <row r="4" spans="1:21" x14ac:dyDescent="0.25">
      <c r="A4" s="15">
        <v>2</v>
      </c>
      <c r="B4" s="82" t="s">
        <v>51</v>
      </c>
      <c r="C4" s="16">
        <v>5</v>
      </c>
      <c r="D4" s="16">
        <v>7</v>
      </c>
      <c r="E4" s="16">
        <v>7</v>
      </c>
      <c r="F4" s="16">
        <v>6</v>
      </c>
      <c r="G4" s="16">
        <v>6</v>
      </c>
      <c r="H4" s="16">
        <v>5</v>
      </c>
      <c r="I4" s="16">
        <v>6</v>
      </c>
      <c r="J4" s="16"/>
      <c r="K4" s="16">
        <v>10</v>
      </c>
      <c r="L4" s="24">
        <v>8</v>
      </c>
      <c r="M4" s="29">
        <v>9</v>
      </c>
      <c r="N4" s="34">
        <v>8</v>
      </c>
      <c r="O4" s="32">
        <v>8</v>
      </c>
      <c r="P4" s="32">
        <v>11</v>
      </c>
      <c r="Q4" s="32">
        <v>10</v>
      </c>
      <c r="R4" s="42">
        <v>7.6</v>
      </c>
      <c r="S4" s="45"/>
      <c r="T4" s="48"/>
      <c r="U4" s="48"/>
    </row>
    <row r="5" spans="1:21" x14ac:dyDescent="0.25">
      <c r="A5" s="15">
        <v>3</v>
      </c>
      <c r="B5" s="82" t="s">
        <v>52</v>
      </c>
      <c r="C5" s="16">
        <v>7</v>
      </c>
      <c r="D5" s="16">
        <v>8</v>
      </c>
      <c r="E5" s="16">
        <v>8</v>
      </c>
      <c r="F5" s="16">
        <v>6</v>
      </c>
      <c r="G5" s="16">
        <v>7</v>
      </c>
      <c r="H5" s="16">
        <v>7</v>
      </c>
      <c r="I5" s="16">
        <v>7</v>
      </c>
      <c r="J5" s="16"/>
      <c r="K5" s="16">
        <v>11</v>
      </c>
      <c r="L5" s="22">
        <v>9</v>
      </c>
      <c r="M5" s="29">
        <v>10</v>
      </c>
      <c r="N5" s="34">
        <v>11</v>
      </c>
      <c r="O5" s="32">
        <v>9</v>
      </c>
      <c r="P5" s="32">
        <v>9</v>
      </c>
      <c r="Q5" s="32">
        <v>10</v>
      </c>
      <c r="R5" s="42">
        <v>8.5</v>
      </c>
      <c r="S5" s="45"/>
      <c r="T5" s="48"/>
      <c r="U5" s="48"/>
    </row>
    <row r="6" spans="1:21" x14ac:dyDescent="0.25">
      <c r="A6" s="15">
        <v>4</v>
      </c>
      <c r="B6" s="82" t="s">
        <v>53</v>
      </c>
      <c r="C6" s="16">
        <v>7</v>
      </c>
      <c r="D6" s="16">
        <v>8</v>
      </c>
      <c r="E6" s="16">
        <v>8</v>
      </c>
      <c r="F6" s="16">
        <v>8</v>
      </c>
      <c r="G6" s="16">
        <v>9</v>
      </c>
      <c r="H6" s="16">
        <v>7</v>
      </c>
      <c r="I6" s="16">
        <v>8</v>
      </c>
      <c r="J6" s="16"/>
      <c r="K6" s="16">
        <v>10</v>
      </c>
      <c r="L6" s="22">
        <v>10</v>
      </c>
      <c r="M6" s="30">
        <v>9</v>
      </c>
      <c r="N6" s="34">
        <v>10</v>
      </c>
      <c r="O6" s="32">
        <v>10</v>
      </c>
      <c r="P6" s="32">
        <v>9</v>
      </c>
      <c r="Q6" s="32">
        <v>10</v>
      </c>
      <c r="R6" s="42">
        <v>8.8000000000000007</v>
      </c>
      <c r="S6" s="45"/>
      <c r="T6" s="48"/>
      <c r="U6" s="48"/>
    </row>
    <row r="7" spans="1:21" x14ac:dyDescent="0.25">
      <c r="A7" s="15">
        <v>5</v>
      </c>
      <c r="B7" s="82" t="s">
        <v>54</v>
      </c>
      <c r="C7" s="16">
        <v>9</v>
      </c>
      <c r="D7" s="16">
        <v>9</v>
      </c>
      <c r="E7" s="16">
        <v>8</v>
      </c>
      <c r="F7" s="16">
        <v>8</v>
      </c>
      <c r="G7" s="16">
        <v>9</v>
      </c>
      <c r="H7" s="16">
        <v>7</v>
      </c>
      <c r="I7" s="16">
        <v>9</v>
      </c>
      <c r="J7" s="16"/>
      <c r="K7" s="16">
        <v>11</v>
      </c>
      <c r="L7" s="22">
        <v>10</v>
      </c>
      <c r="M7" s="30">
        <v>10</v>
      </c>
      <c r="N7" s="34">
        <v>11</v>
      </c>
      <c r="O7" s="32">
        <v>10</v>
      </c>
      <c r="P7" s="32">
        <v>10</v>
      </c>
      <c r="Q7" s="32">
        <v>10</v>
      </c>
      <c r="R7" s="42">
        <v>9.4</v>
      </c>
      <c r="S7" s="45"/>
      <c r="T7" s="48"/>
      <c r="U7" s="48"/>
    </row>
    <row r="8" spans="1:21" x14ac:dyDescent="0.25">
      <c r="A8" s="15">
        <v>6</v>
      </c>
      <c r="B8" s="82"/>
      <c r="C8" s="16"/>
      <c r="D8" s="16"/>
      <c r="E8" s="16"/>
      <c r="F8" s="16"/>
      <c r="G8" s="16"/>
      <c r="H8" s="16"/>
      <c r="I8" s="16"/>
      <c r="J8" s="16"/>
      <c r="K8" s="16"/>
      <c r="L8" s="22"/>
      <c r="M8" s="30"/>
      <c r="N8" s="34"/>
      <c r="R8" s="42"/>
      <c r="S8" s="45"/>
      <c r="T8" s="48"/>
      <c r="U8" s="48"/>
    </row>
    <row r="9" spans="1:21" x14ac:dyDescent="0.25">
      <c r="A9" s="15">
        <v>7</v>
      </c>
      <c r="B9" s="82"/>
      <c r="C9" s="16"/>
      <c r="D9" s="16"/>
      <c r="E9" s="16"/>
      <c r="F9" s="16"/>
      <c r="G9" s="16"/>
      <c r="H9" s="16"/>
      <c r="I9" s="16"/>
      <c r="J9" s="16"/>
      <c r="K9" s="16"/>
      <c r="L9" s="22"/>
      <c r="M9" s="30"/>
      <c r="N9" s="34"/>
      <c r="R9" s="42"/>
      <c r="S9" s="45"/>
      <c r="T9" s="48"/>
      <c r="U9" s="48"/>
    </row>
    <row r="10" spans="1:21" x14ac:dyDescent="0.25">
      <c r="A10" s="15">
        <v>8</v>
      </c>
      <c r="B10" s="82"/>
      <c r="C10" s="16"/>
      <c r="D10" s="16"/>
      <c r="E10" s="16"/>
      <c r="F10" s="16"/>
      <c r="G10" s="16"/>
      <c r="H10" s="16"/>
      <c r="I10" s="16"/>
      <c r="J10" s="16"/>
      <c r="K10" s="16"/>
      <c r="L10" s="22"/>
      <c r="M10" s="30"/>
      <c r="N10" s="34"/>
      <c r="R10" s="42"/>
      <c r="S10" s="45"/>
      <c r="T10" s="48"/>
      <c r="U10" s="48"/>
    </row>
    <row r="11" spans="1:21" x14ac:dyDescent="0.25">
      <c r="A11" s="15">
        <v>9</v>
      </c>
      <c r="B11" s="82"/>
      <c r="C11" s="16"/>
      <c r="D11" s="16"/>
      <c r="E11" s="16"/>
      <c r="F11" s="16"/>
      <c r="G11" s="16"/>
      <c r="H11" s="16"/>
      <c r="I11" s="16"/>
      <c r="J11" s="16"/>
      <c r="K11" s="16"/>
      <c r="L11" s="22"/>
      <c r="M11" s="30"/>
      <c r="N11" s="34"/>
      <c r="R11" s="43"/>
      <c r="S11" s="46"/>
      <c r="T11" s="48"/>
      <c r="U11" s="90"/>
    </row>
    <row r="12" spans="1:21" x14ac:dyDescent="0.25">
      <c r="A12" s="15">
        <v>10</v>
      </c>
      <c r="B12" s="82"/>
      <c r="C12" s="16"/>
      <c r="D12" s="16"/>
      <c r="E12" s="16"/>
      <c r="F12" s="16"/>
      <c r="G12" s="16"/>
      <c r="H12" s="16"/>
      <c r="I12" s="16"/>
      <c r="J12" s="16"/>
      <c r="K12" s="16"/>
      <c r="L12" s="22"/>
      <c r="M12" s="30"/>
      <c r="N12" s="34"/>
      <c r="R12" s="43"/>
      <c r="S12" s="46"/>
      <c r="T12" s="89"/>
      <c r="U12" s="90"/>
    </row>
    <row r="13" spans="1:21" x14ac:dyDescent="0.25">
      <c r="A13" s="4">
        <v>11</v>
      </c>
      <c r="B13" s="84"/>
      <c r="C13" s="1"/>
      <c r="D13" s="1"/>
      <c r="E13" s="1"/>
      <c r="F13" s="1"/>
      <c r="G13" s="1"/>
      <c r="H13" s="1"/>
      <c r="I13" s="1"/>
      <c r="J13" s="1"/>
      <c r="K13" s="1"/>
      <c r="L13" s="25"/>
      <c r="M13" s="31"/>
      <c r="R13" s="86"/>
      <c r="S13" s="88"/>
      <c r="T13" s="87"/>
    </row>
    <row r="14" spans="1:21" x14ac:dyDescent="0.25">
      <c r="A14" s="83">
        <v>12</v>
      </c>
      <c r="B14" s="81"/>
      <c r="C14" s="78"/>
      <c r="D14" s="78"/>
      <c r="E14" s="78"/>
      <c r="F14" s="78"/>
      <c r="G14" s="78"/>
      <c r="H14" s="78"/>
      <c r="I14" s="78"/>
      <c r="J14" s="85"/>
      <c r="K14" s="78"/>
      <c r="L14" s="78"/>
      <c r="M14" s="79"/>
      <c r="N14" s="80"/>
      <c r="O14" s="80"/>
      <c r="P14" s="80"/>
      <c r="Q14" s="80"/>
      <c r="R14" s="86"/>
      <c r="S14" s="88"/>
      <c r="T14" s="87"/>
    </row>
    <row r="15" spans="1:21" x14ac:dyDescent="0.25">
      <c r="A15" s="1"/>
      <c r="B15" s="37" t="s">
        <v>25</v>
      </c>
      <c r="C15" s="38">
        <f>AVERAGE(C4:C13)</f>
        <v>7</v>
      </c>
      <c r="D15" s="38">
        <f>AVERAGE(D4:D13)</f>
        <v>8</v>
      </c>
      <c r="E15" s="38">
        <f>AVERAGE(E4:E13)</f>
        <v>7.75</v>
      </c>
      <c r="F15" s="38">
        <f>AVERAGE(F4:F13)</f>
        <v>7</v>
      </c>
      <c r="G15" s="38">
        <f>AVERAGE(G4:G13)</f>
        <v>7.75</v>
      </c>
      <c r="H15" s="38">
        <f>AVERAGE(I4:I13)</f>
        <v>7.5</v>
      </c>
      <c r="I15" s="38">
        <f>AVERAGE(I4:I13)</f>
        <v>7.5</v>
      </c>
      <c r="J15" s="38"/>
      <c r="K15" s="38">
        <f>AVERAGE(K4:K13)</f>
        <v>10.5</v>
      </c>
      <c r="L15" s="38">
        <f>AVERAGE(L4:L13)</f>
        <v>9.25</v>
      </c>
      <c r="M15" s="39">
        <f>AVERAGE(L4:L13)</f>
        <v>9.25</v>
      </c>
      <c r="N15" s="40">
        <v>10.6</v>
      </c>
      <c r="O15" s="40">
        <v>9.3000000000000007</v>
      </c>
      <c r="P15" s="40">
        <v>10.199999999999999</v>
      </c>
      <c r="Q15" s="40">
        <v>9.6999999999999993</v>
      </c>
      <c r="R15" s="40">
        <v>9.6999999999999993</v>
      </c>
    </row>
    <row r="16" spans="1:21" x14ac:dyDescent="0.25">
      <c r="A16" s="1"/>
      <c r="B16" s="17" t="s">
        <v>26</v>
      </c>
      <c r="C16" s="18">
        <f>COUNTIF(C3:C12,"&lt;=3")</f>
        <v>0</v>
      </c>
      <c r="D16" s="18">
        <f t="shared" ref="D16:K16" si="0">COUNTIF(D3:D12,"&lt;=3")</f>
        <v>0</v>
      </c>
      <c r="E16" s="18">
        <f t="shared" si="0"/>
        <v>0</v>
      </c>
      <c r="F16" s="18">
        <f t="shared" si="0"/>
        <v>0</v>
      </c>
      <c r="G16" s="18">
        <f t="shared" si="0"/>
        <v>0</v>
      </c>
      <c r="H16" s="18">
        <f t="shared" si="0"/>
        <v>0</v>
      </c>
      <c r="I16" s="18">
        <f t="shared" si="0"/>
        <v>0</v>
      </c>
      <c r="J16" s="18"/>
      <c r="K16" s="18">
        <f t="shared" si="0"/>
        <v>0</v>
      </c>
      <c r="L16" s="25">
        <f>COUNTIF(C3:C12,"&lt;=3")</f>
        <v>0</v>
      </c>
      <c r="M16" s="31">
        <f>COUNTIF(C3:C12,"&lt;=3")</f>
        <v>0</v>
      </c>
      <c r="N16" s="32">
        <f>COUNTIF(C3:C12,"&lt;=3")</f>
        <v>0</v>
      </c>
      <c r="O16" s="32">
        <f>COUNTIF(C3:C12,"&lt;=3")</f>
        <v>0</v>
      </c>
      <c r="P16" s="32">
        <v>0</v>
      </c>
      <c r="Q16" s="32">
        <v>0</v>
      </c>
    </row>
    <row r="17" spans="1:17" s="61" customFormat="1" x14ac:dyDescent="0.25">
      <c r="A17" s="55"/>
      <c r="B17" s="56" t="s">
        <v>27</v>
      </c>
      <c r="C17" s="57">
        <f>C16/$A$12</f>
        <v>0</v>
      </c>
      <c r="D17" s="57">
        <f t="shared" ref="D17:I17" si="1">D16/$A$12</f>
        <v>0</v>
      </c>
      <c r="E17" s="57">
        <f t="shared" si="1"/>
        <v>0</v>
      </c>
      <c r="F17" s="57">
        <f t="shared" si="1"/>
        <v>0</v>
      </c>
      <c r="G17" s="57">
        <f t="shared" si="1"/>
        <v>0</v>
      </c>
      <c r="H17" s="57">
        <f t="shared" si="1"/>
        <v>0</v>
      </c>
      <c r="I17" s="57">
        <f t="shared" si="1"/>
        <v>0</v>
      </c>
      <c r="J17" s="57"/>
      <c r="K17" s="57">
        <v>0</v>
      </c>
      <c r="L17" s="58">
        <v>0</v>
      </c>
      <c r="M17" s="59">
        <v>0</v>
      </c>
      <c r="N17" s="60">
        <v>0</v>
      </c>
      <c r="O17" s="60">
        <v>0</v>
      </c>
      <c r="P17" s="60">
        <v>0</v>
      </c>
      <c r="Q17" s="60">
        <v>0</v>
      </c>
    </row>
    <row r="18" spans="1:17" x14ac:dyDescent="0.25">
      <c r="A18" s="1"/>
      <c r="B18" s="17" t="s">
        <v>28</v>
      </c>
      <c r="C18" s="18">
        <f>COUNTIFS(C3:C12,"&gt;3",C3:C12,"&lt;=6")</f>
        <v>2</v>
      </c>
      <c r="D18" s="18">
        <f t="shared" ref="D18:K18" si="2">COUNTIFS(D3:D12,"&gt;3",D3:D12,"&lt;=6")</f>
        <v>0</v>
      </c>
      <c r="E18" s="18">
        <f t="shared" si="2"/>
        <v>0</v>
      </c>
      <c r="F18" s="18">
        <f t="shared" si="2"/>
        <v>3</v>
      </c>
      <c r="G18" s="18">
        <f t="shared" si="2"/>
        <v>1</v>
      </c>
      <c r="H18" s="18">
        <f t="shared" si="2"/>
        <v>2</v>
      </c>
      <c r="I18" s="18">
        <f t="shared" si="2"/>
        <v>1</v>
      </c>
      <c r="J18" s="18"/>
      <c r="K18" s="18">
        <f t="shared" si="2"/>
        <v>0</v>
      </c>
      <c r="L18" s="25">
        <v>0</v>
      </c>
      <c r="M18" s="31">
        <v>0</v>
      </c>
      <c r="N18" s="32">
        <v>0</v>
      </c>
      <c r="O18" s="32">
        <v>0</v>
      </c>
      <c r="P18" s="32">
        <v>0</v>
      </c>
      <c r="Q18" s="32">
        <v>0</v>
      </c>
    </row>
    <row r="19" spans="1:17" s="54" customFormat="1" x14ac:dyDescent="0.25">
      <c r="A19" s="49"/>
      <c r="B19" s="36" t="s">
        <v>29</v>
      </c>
      <c r="C19" s="50">
        <f>C18/$A$12</f>
        <v>0.2</v>
      </c>
      <c r="D19" s="50">
        <f t="shared" ref="D19:K19" si="3">D18/$A$12</f>
        <v>0</v>
      </c>
      <c r="E19" s="50">
        <f t="shared" si="3"/>
        <v>0</v>
      </c>
      <c r="F19" s="50">
        <f t="shared" si="3"/>
        <v>0.3</v>
      </c>
      <c r="G19" s="50">
        <f t="shared" si="3"/>
        <v>0.1</v>
      </c>
      <c r="H19" s="50">
        <f t="shared" si="3"/>
        <v>0.2</v>
      </c>
      <c r="I19" s="50"/>
      <c r="J19" s="50"/>
      <c r="K19" s="50">
        <f t="shared" si="3"/>
        <v>0</v>
      </c>
      <c r="L19" s="51">
        <v>0</v>
      </c>
      <c r="M19" s="52">
        <v>0</v>
      </c>
      <c r="N19" s="53">
        <v>0</v>
      </c>
      <c r="O19" s="53">
        <v>0</v>
      </c>
      <c r="P19" s="53">
        <v>0</v>
      </c>
      <c r="Q19" s="53">
        <v>0</v>
      </c>
    </row>
    <row r="20" spans="1:17" x14ac:dyDescent="0.25">
      <c r="A20" s="1"/>
      <c r="B20" s="17" t="s">
        <v>30</v>
      </c>
      <c r="C20" s="18">
        <f>COUNTIFS(C3:C12,"&gt;6",C3:C12,"&lt;=9")</f>
        <v>3</v>
      </c>
      <c r="D20" s="18">
        <f t="shared" ref="D20:K20" si="4">COUNTIFS(D3:D12,"&gt;6",D3:D12,"&lt;=9")</f>
        <v>5</v>
      </c>
      <c r="E20" s="18">
        <f t="shared" si="4"/>
        <v>5</v>
      </c>
      <c r="F20" s="18">
        <f t="shared" si="4"/>
        <v>2</v>
      </c>
      <c r="G20" s="18">
        <f t="shared" si="4"/>
        <v>4</v>
      </c>
      <c r="H20" s="18">
        <f t="shared" si="4"/>
        <v>3</v>
      </c>
      <c r="I20" s="18">
        <f t="shared" si="4"/>
        <v>4</v>
      </c>
      <c r="J20" s="18"/>
      <c r="K20" s="18">
        <f t="shared" si="4"/>
        <v>0</v>
      </c>
      <c r="L20" s="25">
        <v>1</v>
      </c>
      <c r="M20" s="31">
        <v>3</v>
      </c>
      <c r="N20" s="32">
        <v>0</v>
      </c>
      <c r="O20" s="32">
        <v>3</v>
      </c>
      <c r="P20" s="32">
        <v>2</v>
      </c>
      <c r="Q20" s="32">
        <v>6</v>
      </c>
    </row>
    <row r="21" spans="1:17" s="54" customFormat="1" ht="15.75" customHeight="1" x14ac:dyDescent="0.25">
      <c r="A21" s="49"/>
      <c r="B21" s="36" t="s">
        <v>31</v>
      </c>
      <c r="C21" s="50">
        <f>C20/$A$12</f>
        <v>0.3</v>
      </c>
      <c r="D21" s="50">
        <f t="shared" ref="D21:I21" si="5">D20/$A$12</f>
        <v>0.5</v>
      </c>
      <c r="E21" s="50">
        <f t="shared" si="5"/>
        <v>0.5</v>
      </c>
      <c r="F21" s="50">
        <f t="shared" si="5"/>
        <v>0.2</v>
      </c>
      <c r="G21" s="50">
        <f t="shared" si="5"/>
        <v>0.4</v>
      </c>
      <c r="H21" s="50">
        <f t="shared" si="5"/>
        <v>0.3</v>
      </c>
      <c r="I21" s="50">
        <f t="shared" si="5"/>
        <v>0.4</v>
      </c>
      <c r="J21" s="50"/>
      <c r="K21" s="50">
        <f>L21/$A$12</f>
        <v>0.01</v>
      </c>
      <c r="L21" s="51">
        <v>0.1</v>
      </c>
      <c r="M21" s="52">
        <v>0.3</v>
      </c>
      <c r="N21" s="53">
        <v>0</v>
      </c>
      <c r="O21" s="53">
        <v>0.3</v>
      </c>
      <c r="P21" s="53">
        <v>0.2</v>
      </c>
      <c r="Q21" s="53">
        <v>0.6</v>
      </c>
    </row>
    <row r="22" spans="1:17" ht="15.75" customHeight="1" x14ac:dyDescent="0.25">
      <c r="A22" s="1"/>
      <c r="B22" s="19" t="s">
        <v>32</v>
      </c>
      <c r="C22" s="18">
        <f>COUNTIF(C3:C12,"&gt;9")</f>
        <v>0</v>
      </c>
      <c r="D22" s="18">
        <f t="shared" ref="D22:I22" si="6">COUNTIF(D3:D12,"&gt;9")</f>
        <v>0</v>
      </c>
      <c r="E22" s="18">
        <f t="shared" si="6"/>
        <v>0</v>
      </c>
      <c r="F22" s="18">
        <f t="shared" si="6"/>
        <v>0</v>
      </c>
      <c r="G22" s="18">
        <f t="shared" si="6"/>
        <v>0</v>
      </c>
      <c r="H22" s="18">
        <f t="shared" si="6"/>
        <v>0</v>
      </c>
      <c r="I22" s="18">
        <f t="shared" si="6"/>
        <v>0</v>
      </c>
      <c r="J22" s="18"/>
      <c r="K22" s="18">
        <f>COUNTIF(K3:K12,"&gt;9")</f>
        <v>5</v>
      </c>
      <c r="L22" s="25">
        <v>9</v>
      </c>
      <c r="M22" s="31">
        <v>7</v>
      </c>
      <c r="N22" s="32">
        <v>10</v>
      </c>
      <c r="O22" s="32">
        <v>7</v>
      </c>
      <c r="P22" s="32">
        <v>8</v>
      </c>
      <c r="Q22" s="32">
        <v>4</v>
      </c>
    </row>
    <row r="23" spans="1:17" s="54" customFormat="1" ht="15.75" customHeight="1" x14ac:dyDescent="0.25">
      <c r="A23" s="49"/>
      <c r="B23" s="62" t="s">
        <v>33</v>
      </c>
      <c r="C23" s="50">
        <f>C22/$A$12</f>
        <v>0</v>
      </c>
      <c r="D23" s="50">
        <f t="shared" ref="D23:K23" si="7">D22/$A$12</f>
        <v>0</v>
      </c>
      <c r="E23" s="50">
        <f t="shared" si="7"/>
        <v>0</v>
      </c>
      <c r="F23" s="50">
        <f t="shared" si="7"/>
        <v>0</v>
      </c>
      <c r="G23" s="50">
        <f t="shared" si="7"/>
        <v>0</v>
      </c>
      <c r="H23" s="50">
        <f t="shared" si="7"/>
        <v>0</v>
      </c>
      <c r="I23" s="50">
        <f t="shared" si="7"/>
        <v>0</v>
      </c>
      <c r="J23" s="50"/>
      <c r="K23" s="50">
        <f t="shared" si="7"/>
        <v>0.5</v>
      </c>
      <c r="L23" s="51">
        <v>0.9</v>
      </c>
      <c r="M23" s="52">
        <v>0.7</v>
      </c>
      <c r="N23" s="53">
        <v>1</v>
      </c>
      <c r="O23" s="53">
        <v>0.7</v>
      </c>
      <c r="P23" s="53">
        <v>0.8</v>
      </c>
      <c r="Q23" s="53">
        <v>0.4</v>
      </c>
    </row>
    <row r="24" spans="1:17" ht="15.75" customHeight="1" x14ac:dyDescent="0.25">
      <c r="A24" s="1"/>
      <c r="B24" s="10"/>
      <c r="C24" s="1"/>
      <c r="D24" s="1"/>
      <c r="E24" s="1"/>
      <c r="F24" s="1"/>
      <c r="G24" s="1"/>
      <c r="H24" s="1"/>
      <c r="I24" s="1"/>
      <c r="J24" s="1"/>
      <c r="K24" s="1"/>
      <c r="L24" s="25"/>
      <c r="M24" s="31"/>
    </row>
    <row r="25" spans="1:17" ht="30" customHeight="1" x14ac:dyDescent="0.25">
      <c r="A25" s="1"/>
      <c r="B25" s="63" t="s">
        <v>34</v>
      </c>
      <c r="C25" s="64">
        <v>0.85</v>
      </c>
      <c r="D25" s="64">
        <v>0.85</v>
      </c>
      <c r="E25" s="64">
        <v>0.85</v>
      </c>
      <c r="F25" s="64">
        <f t="shared" ref="F25:H25" si="8">F19+F21+F23</f>
        <v>0.5</v>
      </c>
      <c r="G25" s="64">
        <f t="shared" si="8"/>
        <v>0.5</v>
      </c>
      <c r="H25" s="64">
        <f t="shared" si="8"/>
        <v>0.5</v>
      </c>
      <c r="I25" s="64">
        <v>1</v>
      </c>
      <c r="J25" s="64"/>
      <c r="K25" s="64">
        <v>0.97</v>
      </c>
      <c r="L25" s="65">
        <v>1</v>
      </c>
      <c r="M25" s="66">
        <v>1</v>
      </c>
      <c r="N25" s="67">
        <v>1</v>
      </c>
      <c r="O25" s="67">
        <v>1</v>
      </c>
      <c r="P25" s="67">
        <v>1</v>
      </c>
      <c r="Q25" s="67">
        <v>1</v>
      </c>
    </row>
    <row r="26" spans="1:17" ht="15.75" customHeight="1" x14ac:dyDescent="0.25">
      <c r="A26" s="1"/>
      <c r="B26" s="68" t="s">
        <v>35</v>
      </c>
      <c r="C26" s="69">
        <v>0.83</v>
      </c>
      <c r="D26" s="69">
        <v>0.83</v>
      </c>
      <c r="E26" s="69">
        <v>0.83</v>
      </c>
      <c r="F26" s="69">
        <v>0.75</v>
      </c>
      <c r="G26" s="69">
        <f t="shared" ref="G26" si="9">G21+G23</f>
        <v>0.4</v>
      </c>
      <c r="H26" s="69">
        <v>0.75</v>
      </c>
      <c r="I26" s="69">
        <v>0.83</v>
      </c>
      <c r="J26" s="69"/>
      <c r="K26" s="69">
        <v>0.97</v>
      </c>
      <c r="L26" s="69">
        <v>1</v>
      </c>
      <c r="M26" s="70">
        <v>0.92</v>
      </c>
      <c r="N26" s="71">
        <v>1</v>
      </c>
      <c r="O26" s="71">
        <v>1</v>
      </c>
      <c r="P26" s="71">
        <v>1</v>
      </c>
      <c r="Q26" s="71">
        <v>0.92</v>
      </c>
    </row>
    <row r="27" spans="1:17" ht="15.75" customHeight="1" x14ac:dyDescent="0.25">
      <c r="A27" s="1"/>
      <c r="B27" s="72" t="s">
        <v>36</v>
      </c>
      <c r="C27" s="77">
        <v>0.56999999999999995</v>
      </c>
      <c r="D27" s="77">
        <v>0.62</v>
      </c>
      <c r="E27" s="77">
        <v>0.65</v>
      </c>
      <c r="F27" s="77">
        <v>0.6</v>
      </c>
      <c r="G27" s="77">
        <v>0.08</v>
      </c>
      <c r="H27" s="77">
        <v>0.63</v>
      </c>
      <c r="I27" s="77">
        <v>0.77</v>
      </c>
      <c r="J27" s="77"/>
      <c r="K27" s="77">
        <v>0.97</v>
      </c>
      <c r="L27" s="74">
        <v>0.94</v>
      </c>
      <c r="M27" s="75">
        <v>0.78</v>
      </c>
      <c r="N27" s="73">
        <v>1</v>
      </c>
      <c r="O27" s="76">
        <v>0.8</v>
      </c>
      <c r="P27" s="76">
        <v>0.91</v>
      </c>
      <c r="Q27" s="76">
        <v>0.79700000000000004</v>
      </c>
    </row>
    <row r="28" spans="1:17" ht="15.75" customHeight="1" x14ac:dyDescent="0.25"/>
    <row r="29" spans="1:17" ht="15.75" customHeight="1" x14ac:dyDescent="0.25"/>
    <row r="30" spans="1:17" ht="15.75" customHeight="1" x14ac:dyDescent="0.25"/>
    <row r="31" spans="1:17" ht="15.75" customHeight="1" x14ac:dyDescent="0.25"/>
    <row r="32" spans="1:17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spans="12:12" ht="15.75" customHeight="1" x14ac:dyDescent="0.25"/>
    <row r="914" spans="12:12" ht="15.75" customHeight="1" x14ac:dyDescent="0.25"/>
    <row r="915" spans="12:12" ht="15.75" customHeight="1" x14ac:dyDescent="0.25"/>
    <row r="916" spans="12:12" ht="15.75" customHeight="1" x14ac:dyDescent="0.25"/>
    <row r="917" spans="12:12" ht="15.75" customHeight="1" x14ac:dyDescent="0.25"/>
    <row r="918" spans="12:12" ht="15.75" customHeight="1" x14ac:dyDescent="0.25"/>
    <row r="919" spans="12:12" ht="15.75" customHeight="1" x14ac:dyDescent="0.25"/>
    <row r="920" spans="12:12" ht="15.75" customHeight="1" x14ac:dyDescent="0.25"/>
    <row r="921" spans="12:12" ht="15.75" customHeight="1" x14ac:dyDescent="0.25"/>
    <row r="922" spans="12:12" ht="15.75" customHeight="1" x14ac:dyDescent="0.25"/>
    <row r="923" spans="12:12" ht="15.75" customHeight="1" x14ac:dyDescent="0.25"/>
    <row r="924" spans="12:12" ht="15.75" customHeight="1" x14ac:dyDescent="0.25"/>
    <row r="925" spans="12:12" ht="15.75" customHeight="1" x14ac:dyDescent="0.25"/>
    <row r="926" spans="12:12" ht="15.75" customHeight="1" x14ac:dyDescent="0.25"/>
    <row r="927" spans="12:12" ht="15.75" customHeight="1" x14ac:dyDescent="0.25"/>
    <row r="928" spans="12:12" ht="15.75" customHeight="1" x14ac:dyDescent="0.25">
      <c r="L928"/>
    </row>
    <row r="929" spans="12:17" ht="15.75" customHeight="1" x14ac:dyDescent="0.25">
      <c r="L929"/>
      <c r="M929"/>
      <c r="N929"/>
      <c r="O929"/>
      <c r="P929"/>
      <c r="Q929"/>
    </row>
    <row r="930" spans="12:17" ht="15.75" customHeight="1" x14ac:dyDescent="0.25">
      <c r="L930"/>
      <c r="M930"/>
      <c r="N930"/>
      <c r="O930"/>
      <c r="P930"/>
      <c r="Q930"/>
    </row>
    <row r="931" spans="12:17" ht="15.75" customHeight="1" x14ac:dyDescent="0.25">
      <c r="L931"/>
      <c r="M931"/>
      <c r="N931"/>
      <c r="O931"/>
      <c r="P931"/>
      <c r="Q931"/>
    </row>
    <row r="932" spans="12:17" ht="15.75" customHeight="1" x14ac:dyDescent="0.25">
      <c r="L932"/>
      <c r="M932"/>
      <c r="N932"/>
      <c r="O932"/>
      <c r="P932"/>
      <c r="Q932"/>
    </row>
    <row r="933" spans="12:17" ht="15.75" customHeight="1" x14ac:dyDescent="0.25">
      <c r="L933"/>
      <c r="M933"/>
      <c r="N933"/>
      <c r="O933"/>
      <c r="P933"/>
      <c r="Q933"/>
    </row>
    <row r="934" spans="12:17" ht="15.75" customHeight="1" x14ac:dyDescent="0.25">
      <c r="L934"/>
      <c r="M934"/>
      <c r="N934"/>
      <c r="O934"/>
      <c r="P934"/>
      <c r="Q934"/>
    </row>
    <row r="935" spans="12:17" ht="15.75" customHeight="1" x14ac:dyDescent="0.25">
      <c r="L935"/>
      <c r="M935"/>
      <c r="N935"/>
      <c r="O935"/>
      <c r="P935"/>
      <c r="Q935"/>
    </row>
    <row r="936" spans="12:17" ht="15.75" customHeight="1" x14ac:dyDescent="0.25">
      <c r="L936"/>
      <c r="M936"/>
      <c r="N936"/>
      <c r="O936"/>
      <c r="P936"/>
      <c r="Q936"/>
    </row>
    <row r="937" spans="12:17" ht="15.75" customHeight="1" x14ac:dyDescent="0.25">
      <c r="L937"/>
      <c r="M937"/>
      <c r="N937"/>
      <c r="O937"/>
      <c r="P937"/>
      <c r="Q937"/>
    </row>
    <row r="938" spans="12:17" ht="15.75" customHeight="1" x14ac:dyDescent="0.25">
      <c r="L938"/>
      <c r="M938"/>
      <c r="N938"/>
      <c r="O938"/>
      <c r="P938"/>
      <c r="Q938"/>
    </row>
    <row r="939" spans="12:17" ht="15.75" customHeight="1" x14ac:dyDescent="0.25">
      <c r="L939"/>
      <c r="M939"/>
      <c r="N939"/>
      <c r="O939"/>
      <c r="P939"/>
      <c r="Q939"/>
    </row>
    <row r="940" spans="12:17" ht="15.75" customHeight="1" x14ac:dyDescent="0.25">
      <c r="L940"/>
      <c r="M940"/>
      <c r="N940"/>
      <c r="O940"/>
      <c r="P940"/>
      <c r="Q940"/>
    </row>
    <row r="941" spans="12:17" ht="15.75" customHeight="1" x14ac:dyDescent="0.25">
      <c r="L941"/>
      <c r="M941"/>
      <c r="N941"/>
      <c r="O941"/>
      <c r="P941"/>
      <c r="Q941"/>
    </row>
    <row r="942" spans="12:17" ht="15.75" customHeight="1" x14ac:dyDescent="0.25">
      <c r="L942"/>
      <c r="M942"/>
      <c r="N942"/>
      <c r="O942"/>
      <c r="P942"/>
      <c r="Q942"/>
    </row>
    <row r="943" spans="12:17" ht="15.75" customHeight="1" x14ac:dyDescent="0.25">
      <c r="L943"/>
      <c r="M943"/>
      <c r="N943"/>
      <c r="O943"/>
      <c r="P943"/>
      <c r="Q943"/>
    </row>
    <row r="944" spans="12:17" ht="15.75" customHeight="1" x14ac:dyDescent="0.25">
      <c r="L944"/>
      <c r="M944"/>
      <c r="N944"/>
      <c r="O944"/>
      <c r="P944"/>
      <c r="Q944"/>
    </row>
    <row r="945" spans="12:17" ht="15.75" customHeight="1" x14ac:dyDescent="0.25">
      <c r="L945"/>
      <c r="M945"/>
      <c r="N945"/>
      <c r="O945"/>
      <c r="P945"/>
      <c r="Q945"/>
    </row>
    <row r="946" spans="12:17" ht="15.75" customHeight="1" x14ac:dyDescent="0.25">
      <c r="L946"/>
      <c r="M946"/>
      <c r="N946"/>
      <c r="O946"/>
      <c r="P946"/>
      <c r="Q946"/>
    </row>
    <row r="947" spans="12:17" ht="15.75" customHeight="1" x14ac:dyDescent="0.25">
      <c r="L947"/>
      <c r="M947"/>
      <c r="N947"/>
      <c r="O947"/>
      <c r="P947"/>
      <c r="Q947"/>
    </row>
    <row r="948" spans="12:17" ht="15.75" customHeight="1" x14ac:dyDescent="0.25">
      <c r="L948"/>
      <c r="M948"/>
      <c r="N948"/>
      <c r="O948"/>
      <c r="P948"/>
      <c r="Q948"/>
    </row>
    <row r="949" spans="12:17" ht="15.75" customHeight="1" x14ac:dyDescent="0.25">
      <c r="L949"/>
      <c r="M949"/>
      <c r="N949"/>
      <c r="O949"/>
      <c r="P949"/>
      <c r="Q949"/>
    </row>
    <row r="950" spans="12:17" ht="15.75" customHeight="1" x14ac:dyDescent="0.25">
      <c r="L950"/>
      <c r="M950"/>
      <c r="N950"/>
      <c r="O950"/>
      <c r="P950"/>
      <c r="Q950"/>
    </row>
    <row r="951" spans="12:17" ht="15.75" customHeight="1" x14ac:dyDescent="0.25">
      <c r="L951"/>
      <c r="M951"/>
      <c r="N951"/>
      <c r="O951"/>
      <c r="P951"/>
      <c r="Q951"/>
    </row>
    <row r="952" spans="12:17" ht="15.75" customHeight="1" x14ac:dyDescent="0.25">
      <c r="L952"/>
      <c r="M952"/>
      <c r="N952"/>
      <c r="O952"/>
      <c r="P952"/>
      <c r="Q952"/>
    </row>
    <row r="953" spans="12:17" ht="15.75" customHeight="1" x14ac:dyDescent="0.25">
      <c r="L953"/>
      <c r="M953"/>
      <c r="N953"/>
      <c r="O953"/>
      <c r="P953"/>
      <c r="Q953"/>
    </row>
    <row r="954" spans="12:17" ht="15.75" customHeight="1" x14ac:dyDescent="0.25">
      <c r="L954"/>
      <c r="M954"/>
      <c r="N954"/>
      <c r="O954"/>
      <c r="P954"/>
      <c r="Q954"/>
    </row>
    <row r="955" spans="12:17" ht="15.75" customHeight="1" x14ac:dyDescent="0.25">
      <c r="L955"/>
      <c r="M955"/>
      <c r="N955"/>
      <c r="O955"/>
      <c r="P955"/>
      <c r="Q955"/>
    </row>
    <row r="956" spans="12:17" ht="15.75" customHeight="1" x14ac:dyDescent="0.25">
      <c r="L956"/>
      <c r="M956"/>
      <c r="N956"/>
      <c r="O956"/>
      <c r="P956"/>
      <c r="Q956"/>
    </row>
    <row r="957" spans="12:17" ht="15.75" customHeight="1" x14ac:dyDescent="0.25">
      <c r="L957"/>
      <c r="M957"/>
      <c r="N957"/>
      <c r="O957"/>
      <c r="P957"/>
      <c r="Q957"/>
    </row>
    <row r="958" spans="12:17" ht="15.75" customHeight="1" x14ac:dyDescent="0.25">
      <c r="L958"/>
      <c r="M958"/>
      <c r="N958"/>
      <c r="O958"/>
      <c r="P958"/>
      <c r="Q958"/>
    </row>
    <row r="959" spans="12:17" ht="15.75" customHeight="1" x14ac:dyDescent="0.25">
      <c r="L959"/>
      <c r="M959"/>
      <c r="N959"/>
      <c r="O959"/>
      <c r="P959"/>
      <c r="Q959"/>
    </row>
    <row r="960" spans="12:17" ht="15.75" customHeight="1" x14ac:dyDescent="0.25">
      <c r="L960"/>
      <c r="M960"/>
      <c r="N960"/>
      <c r="O960"/>
      <c r="P960"/>
      <c r="Q960"/>
    </row>
    <row r="961" spans="12:17" ht="15.75" customHeight="1" x14ac:dyDescent="0.25">
      <c r="L961"/>
      <c r="M961"/>
      <c r="N961"/>
      <c r="O961"/>
      <c r="P961"/>
      <c r="Q961"/>
    </row>
    <row r="962" spans="12:17" ht="15.75" customHeight="1" x14ac:dyDescent="0.25">
      <c r="L962"/>
      <c r="M962"/>
      <c r="N962"/>
      <c r="O962"/>
      <c r="P962"/>
      <c r="Q962"/>
    </row>
    <row r="963" spans="12:17" ht="15.75" customHeight="1" x14ac:dyDescent="0.25">
      <c r="L963"/>
      <c r="M963"/>
      <c r="N963"/>
      <c r="O963"/>
      <c r="P963"/>
      <c r="Q963"/>
    </row>
    <row r="964" spans="12:17" ht="15.75" customHeight="1" x14ac:dyDescent="0.25">
      <c r="L964"/>
      <c r="M964"/>
      <c r="N964"/>
      <c r="O964"/>
      <c r="P964"/>
      <c r="Q964"/>
    </row>
    <row r="965" spans="12:17" ht="15.75" customHeight="1" x14ac:dyDescent="0.25">
      <c r="L965"/>
      <c r="M965"/>
      <c r="N965"/>
      <c r="O965"/>
      <c r="P965"/>
      <c r="Q965"/>
    </row>
    <row r="966" spans="12:17" ht="15.75" customHeight="1" x14ac:dyDescent="0.25">
      <c r="L966"/>
      <c r="M966"/>
      <c r="N966"/>
      <c r="O966"/>
      <c r="P966"/>
      <c r="Q966"/>
    </row>
    <row r="967" spans="12:17" ht="15.75" customHeight="1" x14ac:dyDescent="0.25">
      <c r="L967"/>
      <c r="M967"/>
      <c r="N967"/>
      <c r="O967"/>
      <c r="P967"/>
      <c r="Q967"/>
    </row>
    <row r="968" spans="12:17" ht="15.75" customHeight="1" x14ac:dyDescent="0.25">
      <c r="L968"/>
      <c r="M968"/>
      <c r="N968"/>
      <c r="O968"/>
      <c r="P968"/>
      <c r="Q968"/>
    </row>
    <row r="969" spans="12:17" ht="15.75" customHeight="1" x14ac:dyDescent="0.25">
      <c r="L969"/>
      <c r="M969"/>
      <c r="N969"/>
      <c r="O969"/>
      <c r="P969"/>
      <c r="Q969"/>
    </row>
    <row r="970" spans="12:17" ht="15.75" customHeight="1" x14ac:dyDescent="0.25">
      <c r="L970"/>
      <c r="M970"/>
      <c r="N970"/>
      <c r="O970"/>
      <c r="P970"/>
      <c r="Q970"/>
    </row>
    <row r="971" spans="12:17" ht="15.75" customHeight="1" x14ac:dyDescent="0.25">
      <c r="L971"/>
      <c r="M971"/>
      <c r="N971"/>
      <c r="O971"/>
      <c r="P971"/>
      <c r="Q971"/>
    </row>
    <row r="972" spans="12:17" ht="15.75" customHeight="1" x14ac:dyDescent="0.25">
      <c r="L972"/>
      <c r="M972"/>
      <c r="N972"/>
      <c r="O972"/>
      <c r="P972"/>
      <c r="Q972"/>
    </row>
    <row r="973" spans="12:17" ht="15.75" customHeight="1" x14ac:dyDescent="0.25">
      <c r="L973"/>
      <c r="M973"/>
      <c r="N973"/>
      <c r="O973"/>
      <c r="P973"/>
      <c r="Q973"/>
    </row>
    <row r="974" spans="12:17" ht="15.75" customHeight="1" x14ac:dyDescent="0.25">
      <c r="L974"/>
      <c r="M974"/>
      <c r="N974"/>
      <c r="O974"/>
      <c r="P974"/>
      <c r="Q974"/>
    </row>
    <row r="975" spans="12:17" ht="15.75" customHeight="1" x14ac:dyDescent="0.25">
      <c r="L975"/>
      <c r="M975"/>
      <c r="N975"/>
      <c r="O975"/>
      <c r="P975"/>
      <c r="Q975"/>
    </row>
    <row r="976" spans="12:17" ht="15.75" customHeight="1" x14ac:dyDescent="0.25">
      <c r="L976"/>
      <c r="M976"/>
      <c r="N976"/>
      <c r="O976"/>
      <c r="P976"/>
      <c r="Q976"/>
    </row>
    <row r="977" spans="12:17" ht="15.75" customHeight="1" x14ac:dyDescent="0.25">
      <c r="L977"/>
      <c r="M977"/>
      <c r="N977"/>
      <c r="O977"/>
      <c r="P977"/>
      <c r="Q977"/>
    </row>
    <row r="978" spans="12:17" ht="15.75" customHeight="1" x14ac:dyDescent="0.25">
      <c r="L978"/>
      <c r="M978"/>
      <c r="N978"/>
      <c r="O978"/>
      <c r="P978"/>
      <c r="Q978"/>
    </row>
    <row r="979" spans="12:17" ht="15.75" customHeight="1" x14ac:dyDescent="0.25">
      <c r="L979"/>
      <c r="M979"/>
      <c r="N979"/>
      <c r="O979"/>
      <c r="P979"/>
      <c r="Q979"/>
    </row>
    <row r="980" spans="12:17" ht="15.75" customHeight="1" x14ac:dyDescent="0.25">
      <c r="L980"/>
      <c r="M980"/>
      <c r="N980"/>
      <c r="O980"/>
      <c r="P980"/>
      <c r="Q980"/>
    </row>
    <row r="981" spans="12:17" ht="15.75" customHeight="1" x14ac:dyDescent="0.25">
      <c r="L981"/>
      <c r="M981"/>
      <c r="N981"/>
      <c r="O981"/>
      <c r="P981"/>
      <c r="Q981"/>
    </row>
    <row r="982" spans="12:17" ht="15.75" customHeight="1" x14ac:dyDescent="0.25">
      <c r="L982"/>
      <c r="M982"/>
      <c r="N982"/>
      <c r="O982"/>
      <c r="P982"/>
      <c r="Q982"/>
    </row>
    <row r="983" spans="12:17" ht="15.75" customHeight="1" x14ac:dyDescent="0.25">
      <c r="L983"/>
      <c r="M983"/>
      <c r="N983"/>
      <c r="O983"/>
      <c r="P983"/>
      <c r="Q983"/>
    </row>
    <row r="984" spans="12:17" ht="15.75" customHeight="1" x14ac:dyDescent="0.25">
      <c r="L984"/>
      <c r="M984"/>
      <c r="N984"/>
      <c r="O984"/>
      <c r="P984"/>
      <c r="Q984"/>
    </row>
    <row r="985" spans="12:17" ht="15.75" customHeight="1" x14ac:dyDescent="0.25">
      <c r="L985"/>
      <c r="M985"/>
      <c r="N985"/>
      <c r="O985"/>
      <c r="P985"/>
      <c r="Q985"/>
    </row>
    <row r="986" spans="12:17" ht="15.75" customHeight="1" x14ac:dyDescent="0.25">
      <c r="L986"/>
      <c r="M986"/>
      <c r="N986"/>
      <c r="O986"/>
      <c r="P986"/>
      <c r="Q986"/>
    </row>
    <row r="987" spans="12:17" ht="15.75" customHeight="1" x14ac:dyDescent="0.25">
      <c r="L987"/>
      <c r="M987"/>
      <c r="N987"/>
      <c r="O987"/>
      <c r="P987"/>
      <c r="Q987"/>
    </row>
    <row r="988" spans="12:17" ht="15.75" customHeight="1" x14ac:dyDescent="0.25">
      <c r="L988"/>
      <c r="M988"/>
      <c r="N988"/>
      <c r="O988"/>
      <c r="P988"/>
      <c r="Q988"/>
    </row>
    <row r="989" spans="12:17" ht="15.75" customHeight="1" x14ac:dyDescent="0.25">
      <c r="L989"/>
      <c r="M989"/>
      <c r="N989"/>
      <c r="O989"/>
      <c r="P989"/>
      <c r="Q989"/>
    </row>
    <row r="990" spans="12:17" ht="15.75" customHeight="1" x14ac:dyDescent="0.25">
      <c r="L990"/>
      <c r="M990"/>
      <c r="N990"/>
      <c r="O990"/>
      <c r="P990"/>
      <c r="Q990"/>
    </row>
    <row r="991" spans="12:17" ht="15.75" customHeight="1" x14ac:dyDescent="0.25">
      <c r="L991"/>
      <c r="M991"/>
      <c r="N991"/>
      <c r="O991"/>
      <c r="P991"/>
      <c r="Q991"/>
    </row>
    <row r="992" spans="12:17" ht="15.75" customHeight="1" x14ac:dyDescent="0.25">
      <c r="L992"/>
      <c r="M992"/>
      <c r="N992"/>
      <c r="O992"/>
      <c r="P992"/>
      <c r="Q992"/>
    </row>
    <row r="993" spans="12:17" ht="15.75" customHeight="1" x14ac:dyDescent="0.25">
      <c r="L993"/>
      <c r="M993"/>
      <c r="N993"/>
      <c r="O993"/>
      <c r="P993"/>
      <c r="Q993"/>
    </row>
    <row r="994" spans="12:17" ht="15.75" customHeight="1" x14ac:dyDescent="0.25">
      <c r="L994"/>
      <c r="M994"/>
      <c r="N994"/>
      <c r="O994"/>
      <c r="P994"/>
      <c r="Q994"/>
    </row>
    <row r="995" spans="12:17" ht="15.75" customHeight="1" x14ac:dyDescent="0.25">
      <c r="L995"/>
      <c r="M995"/>
      <c r="N995"/>
      <c r="O995"/>
      <c r="P995"/>
      <c r="Q995"/>
    </row>
    <row r="996" spans="12:17" ht="15.75" customHeight="1" x14ac:dyDescent="0.25">
      <c r="L996"/>
      <c r="M996"/>
      <c r="N996"/>
      <c r="O996"/>
      <c r="P996"/>
      <c r="Q996"/>
    </row>
    <row r="997" spans="12:17" ht="15.75" customHeight="1" x14ac:dyDescent="0.25">
      <c r="L997"/>
      <c r="M997"/>
      <c r="N997"/>
      <c r="O997"/>
      <c r="P997"/>
      <c r="Q997"/>
    </row>
    <row r="998" spans="12:17" ht="15.75" customHeight="1" x14ac:dyDescent="0.25">
      <c r="L998"/>
      <c r="M998"/>
      <c r="N998"/>
      <c r="O998"/>
      <c r="P998"/>
      <c r="Q998"/>
    </row>
    <row r="999" spans="12:17" ht="15.75" customHeight="1" x14ac:dyDescent="0.25">
      <c r="M999"/>
      <c r="N999"/>
      <c r="O999"/>
      <c r="P999"/>
      <c r="Q999"/>
    </row>
    <row r="1000" spans="12:17" ht="15.75" customHeight="1" x14ac:dyDescent="0.25"/>
  </sheetData>
  <mergeCells count="1">
    <mergeCell ref="A1:M1"/>
  </mergeCells>
  <conditionalFormatting sqref="N3:N12">
    <cfRule type="cellIs" dxfId="8" priority="12" operator="equal">
      <formula>"достатній"</formula>
    </cfRule>
  </conditionalFormatting>
  <conditionalFormatting sqref="N3:N12">
    <cfRule type="cellIs" dxfId="7" priority="11" operator="equal">
      <formula>"початковий"</formula>
    </cfRule>
  </conditionalFormatting>
  <conditionalFormatting sqref="N3:N12">
    <cfRule type="cellIs" dxfId="6" priority="10" operator="equal">
      <formula>"високий"</formula>
    </cfRule>
  </conditionalFormatting>
  <conditionalFormatting sqref="U3:U10">
    <cfRule type="cellIs" dxfId="5" priority="6" operator="equal">
      <formula>"достатній"</formula>
    </cfRule>
  </conditionalFormatting>
  <conditionalFormatting sqref="U3:U10">
    <cfRule type="cellIs" dxfId="4" priority="5" operator="equal">
      <formula>"початковий"</formula>
    </cfRule>
  </conditionalFormatting>
  <conditionalFormatting sqref="U3:U10">
    <cfRule type="cellIs" dxfId="3" priority="4" operator="equal">
      <formula>"високий"</formula>
    </cfRule>
  </conditionalFormatting>
  <conditionalFormatting sqref="T3:T14">
    <cfRule type="cellIs" dxfId="2" priority="3" operator="equal">
      <formula>"достатній"</formula>
    </cfRule>
  </conditionalFormatting>
  <conditionalFormatting sqref="T3:T14">
    <cfRule type="cellIs" dxfId="1" priority="2" operator="equal">
      <formula>"початковий"</formula>
    </cfRule>
  </conditionalFormatting>
  <conditionalFormatting sqref="T3:T14">
    <cfRule type="cellIs" dxfId="0" priority="1" operator="equal">
      <formula>"високий"</formula>
    </cfRule>
  </conditionalFormatting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workbookViewId="0">
      <selection activeCell="P3" sqref="P3"/>
    </sheetView>
  </sheetViews>
  <sheetFormatPr defaultColWidth="14.42578125" defaultRowHeight="15" customHeight="1" x14ac:dyDescent="0.25"/>
  <cols>
    <col min="1" max="1" width="8" customWidth="1"/>
    <col min="2" max="2" width="23.85546875" customWidth="1"/>
    <col min="3" max="26" width="8" customWidth="1"/>
  </cols>
  <sheetData>
    <row r="1" spans="1:15" x14ac:dyDescent="0.25">
      <c r="B1" s="93" t="s">
        <v>0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5" ht="102.75" customHeight="1" x14ac:dyDescent="0.25">
      <c r="A2" s="1" t="s">
        <v>1</v>
      </c>
      <c r="B2" s="2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O2" s="20" t="s">
        <v>37</v>
      </c>
    </row>
    <row r="3" spans="1:15" x14ac:dyDescent="0.25">
      <c r="A3" s="4">
        <v>1</v>
      </c>
      <c r="B3" s="1" t="s">
        <v>15</v>
      </c>
      <c r="C3" s="1">
        <v>8</v>
      </c>
      <c r="D3" s="1">
        <v>10</v>
      </c>
      <c r="E3" s="1">
        <v>9</v>
      </c>
      <c r="F3" s="1">
        <v>10</v>
      </c>
      <c r="G3" s="1">
        <v>9</v>
      </c>
      <c r="H3" s="1">
        <v>10</v>
      </c>
      <c r="I3" s="1">
        <v>10</v>
      </c>
      <c r="J3" s="1">
        <v>11</v>
      </c>
      <c r="K3" s="1">
        <v>11</v>
      </c>
      <c r="L3" s="8">
        <f t="shared" ref="L3:L12" si="0">AVERAGE(C3:K3)</f>
        <v>9.7777777777777786</v>
      </c>
      <c r="M3" s="1">
        <f t="shared" ref="M3:M12" si="1">RANK(L3,$L$3:$L$12)</f>
        <v>3</v>
      </c>
      <c r="O3" s="21">
        <f>L3-'1 семестр'!L3</f>
        <v>1.7777777777777786</v>
      </c>
    </row>
    <row r="4" spans="1:15" x14ac:dyDescent="0.25">
      <c r="A4" s="4">
        <v>2</v>
      </c>
      <c r="B4" s="1" t="s">
        <v>16</v>
      </c>
      <c r="C4" s="1">
        <v>10</v>
      </c>
      <c r="D4" s="1">
        <v>12</v>
      </c>
      <c r="E4" s="1">
        <v>11</v>
      </c>
      <c r="F4" s="1">
        <v>10</v>
      </c>
      <c r="G4" s="1">
        <v>10</v>
      </c>
      <c r="H4" s="1">
        <v>11</v>
      </c>
      <c r="I4" s="1">
        <v>10</v>
      </c>
      <c r="J4" s="1">
        <v>11</v>
      </c>
      <c r="K4" s="1">
        <v>10</v>
      </c>
      <c r="L4" s="8">
        <f t="shared" si="0"/>
        <v>10.555555555555555</v>
      </c>
      <c r="M4" s="1">
        <f t="shared" si="1"/>
        <v>1</v>
      </c>
      <c r="O4" s="21">
        <f>L4-'1 семестр'!L4</f>
        <v>2.5555555555555554</v>
      </c>
    </row>
    <row r="5" spans="1:15" x14ac:dyDescent="0.25">
      <c r="A5" s="4">
        <v>3</v>
      </c>
      <c r="B5" s="1" t="s">
        <v>17</v>
      </c>
      <c r="C5" s="1">
        <v>7</v>
      </c>
      <c r="D5" s="1">
        <v>9</v>
      </c>
      <c r="E5" s="1">
        <v>8</v>
      </c>
      <c r="F5" s="1">
        <v>10</v>
      </c>
      <c r="G5" s="1">
        <v>10</v>
      </c>
      <c r="H5" s="1">
        <v>9</v>
      </c>
      <c r="I5" s="1">
        <v>12</v>
      </c>
      <c r="J5" s="1">
        <v>12</v>
      </c>
      <c r="K5" s="1">
        <v>9</v>
      </c>
      <c r="L5" s="8">
        <f t="shared" si="0"/>
        <v>9.5555555555555554</v>
      </c>
      <c r="M5" s="1">
        <f t="shared" si="1"/>
        <v>4</v>
      </c>
      <c r="O5" s="21">
        <f>L5-'1 семестр'!L5</f>
        <v>0.55555555555555536</v>
      </c>
    </row>
    <row r="6" spans="1:15" x14ac:dyDescent="0.25">
      <c r="A6" s="4">
        <v>4</v>
      </c>
      <c r="B6" s="1" t="s">
        <v>18</v>
      </c>
      <c r="C6" s="1">
        <v>8</v>
      </c>
      <c r="D6" s="1">
        <v>9</v>
      </c>
      <c r="E6" s="1">
        <v>8</v>
      </c>
      <c r="F6" s="1">
        <v>8</v>
      </c>
      <c r="G6" s="1">
        <v>9</v>
      </c>
      <c r="H6" s="1">
        <v>9</v>
      </c>
      <c r="I6" s="1">
        <v>12</v>
      </c>
      <c r="J6" s="1">
        <v>10</v>
      </c>
      <c r="K6" s="1">
        <v>9</v>
      </c>
      <c r="L6" s="8">
        <f t="shared" si="0"/>
        <v>9.1111111111111107</v>
      </c>
      <c r="M6" s="1">
        <f t="shared" si="1"/>
        <v>6</v>
      </c>
      <c r="O6" s="21">
        <f>L6-'1 семестр'!L6</f>
        <v>-0.88888888888888928</v>
      </c>
    </row>
    <row r="7" spans="1:15" x14ac:dyDescent="0.25">
      <c r="A7" s="4">
        <v>5</v>
      </c>
      <c r="B7" s="1" t="s">
        <v>19</v>
      </c>
      <c r="C7" s="1">
        <v>6</v>
      </c>
      <c r="D7" s="1">
        <v>8</v>
      </c>
      <c r="E7" s="1">
        <v>6</v>
      </c>
      <c r="F7" s="1">
        <v>6</v>
      </c>
      <c r="G7" s="1">
        <v>9</v>
      </c>
      <c r="H7" s="1">
        <v>9</v>
      </c>
      <c r="I7" s="1">
        <v>11</v>
      </c>
      <c r="J7" s="1">
        <v>10</v>
      </c>
      <c r="K7" s="1">
        <v>9</v>
      </c>
      <c r="L7" s="8">
        <f t="shared" si="0"/>
        <v>8.2222222222222214</v>
      </c>
      <c r="M7" s="1">
        <f t="shared" si="1"/>
        <v>7</v>
      </c>
      <c r="O7" s="21">
        <f>L7-'1 семестр'!L7</f>
        <v>-1.7777777777777786</v>
      </c>
    </row>
    <row r="8" spans="1:15" x14ac:dyDescent="0.25">
      <c r="A8" s="4">
        <v>6</v>
      </c>
      <c r="B8" s="1" t="s">
        <v>20</v>
      </c>
      <c r="C8" s="1">
        <v>3</v>
      </c>
      <c r="D8" s="1">
        <v>7</v>
      </c>
      <c r="E8" s="1">
        <v>6</v>
      </c>
      <c r="F8" s="1">
        <v>6</v>
      </c>
      <c r="G8" s="1">
        <v>8</v>
      </c>
      <c r="H8" s="1">
        <v>8</v>
      </c>
      <c r="I8" s="1">
        <v>12</v>
      </c>
      <c r="J8" s="1">
        <v>9</v>
      </c>
      <c r="K8" s="1">
        <v>9</v>
      </c>
      <c r="L8" s="8">
        <f t="shared" si="0"/>
        <v>7.5555555555555554</v>
      </c>
      <c r="M8" s="1">
        <f t="shared" si="1"/>
        <v>8</v>
      </c>
      <c r="O8" s="21">
        <f>L8-'1 семестр'!L8</f>
        <v>7.5555555555555554</v>
      </c>
    </row>
    <row r="9" spans="1:15" x14ac:dyDescent="0.25">
      <c r="A9" s="4">
        <v>7</v>
      </c>
      <c r="B9" s="1" t="s">
        <v>21</v>
      </c>
      <c r="C9" s="1">
        <v>9</v>
      </c>
      <c r="D9" s="1">
        <v>11</v>
      </c>
      <c r="E9" s="1">
        <v>10</v>
      </c>
      <c r="F9" s="1">
        <v>10</v>
      </c>
      <c r="G9" s="1">
        <v>10</v>
      </c>
      <c r="H9" s="1">
        <v>10</v>
      </c>
      <c r="I9" s="1">
        <v>10</v>
      </c>
      <c r="J9" s="1">
        <v>12</v>
      </c>
      <c r="K9" s="1">
        <v>12</v>
      </c>
      <c r="L9" s="8">
        <f t="shared" si="0"/>
        <v>10.444444444444445</v>
      </c>
      <c r="M9" s="1">
        <f t="shared" si="1"/>
        <v>2</v>
      </c>
      <c r="O9" s="21">
        <f>L9-'1 семестр'!L9</f>
        <v>10.444444444444445</v>
      </c>
    </row>
    <row r="10" spans="1:15" x14ac:dyDescent="0.25">
      <c r="A10" s="4">
        <v>8</v>
      </c>
      <c r="B10" s="1" t="s">
        <v>22</v>
      </c>
      <c r="C10" s="1">
        <v>5</v>
      </c>
      <c r="D10" s="1">
        <v>6</v>
      </c>
      <c r="E10" s="1">
        <v>4</v>
      </c>
      <c r="F10" s="1">
        <v>6</v>
      </c>
      <c r="G10" s="1">
        <v>6</v>
      </c>
      <c r="H10" s="1">
        <v>8</v>
      </c>
      <c r="I10" s="1">
        <v>11</v>
      </c>
      <c r="J10" s="1">
        <v>9</v>
      </c>
      <c r="K10" s="1">
        <v>9</v>
      </c>
      <c r="L10" s="8">
        <f t="shared" si="0"/>
        <v>7.1111111111111107</v>
      </c>
      <c r="M10" s="1">
        <f t="shared" si="1"/>
        <v>9</v>
      </c>
      <c r="O10" s="21">
        <f>L10-'1 семестр'!L10</f>
        <v>7.1111111111111107</v>
      </c>
    </row>
    <row r="11" spans="1:15" x14ac:dyDescent="0.25">
      <c r="A11" s="4">
        <v>9</v>
      </c>
      <c r="B11" s="1" t="s">
        <v>23</v>
      </c>
      <c r="C11" s="1">
        <v>5</v>
      </c>
      <c r="D11" s="1">
        <v>6</v>
      </c>
      <c r="E11" s="1">
        <v>6</v>
      </c>
      <c r="F11" s="1">
        <v>3</v>
      </c>
      <c r="G11" s="1">
        <v>8</v>
      </c>
      <c r="H11" s="1">
        <v>8</v>
      </c>
      <c r="I11" s="1">
        <v>9</v>
      </c>
      <c r="J11" s="1">
        <v>9</v>
      </c>
      <c r="K11" s="1">
        <v>10</v>
      </c>
      <c r="L11" s="8">
        <f t="shared" si="0"/>
        <v>7.1111111111111107</v>
      </c>
      <c r="M11" s="1">
        <f t="shared" si="1"/>
        <v>9</v>
      </c>
      <c r="O11" s="21">
        <f>L11-'1 семестр'!L11</f>
        <v>7.1111111111111107</v>
      </c>
    </row>
    <row r="12" spans="1:15" x14ac:dyDescent="0.25">
      <c r="A12" s="4">
        <v>10</v>
      </c>
      <c r="B12" s="1" t="s">
        <v>24</v>
      </c>
      <c r="C12" s="1">
        <v>5</v>
      </c>
      <c r="D12" s="1">
        <v>9</v>
      </c>
      <c r="E12" s="1">
        <v>9</v>
      </c>
      <c r="F12" s="1">
        <v>10</v>
      </c>
      <c r="G12" s="1">
        <v>10</v>
      </c>
      <c r="H12" s="1">
        <v>10</v>
      </c>
      <c r="I12" s="1">
        <v>11</v>
      </c>
      <c r="J12" s="1">
        <v>10</v>
      </c>
      <c r="K12" s="1">
        <v>10</v>
      </c>
      <c r="L12" s="8">
        <f t="shared" si="0"/>
        <v>9.3333333333333339</v>
      </c>
      <c r="M12" s="1">
        <f t="shared" si="1"/>
        <v>5</v>
      </c>
      <c r="O12" s="21">
        <f>L12-'1 семестр'!L12</f>
        <v>9.3333333333333339</v>
      </c>
    </row>
    <row r="13" spans="1: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5" x14ac:dyDescent="0.25">
      <c r="A14" s="1"/>
      <c r="B14" s="9" t="s">
        <v>25</v>
      </c>
      <c r="C14" s="8">
        <f t="shared" ref="C14:L14" si="2">AVERAGE(C3:C12)</f>
        <v>6.6</v>
      </c>
      <c r="D14" s="8">
        <f t="shared" si="2"/>
        <v>8.6999999999999993</v>
      </c>
      <c r="E14" s="8">
        <f t="shared" si="2"/>
        <v>7.7</v>
      </c>
      <c r="F14" s="8">
        <f t="shared" si="2"/>
        <v>7.9</v>
      </c>
      <c r="G14" s="8">
        <f t="shared" si="2"/>
        <v>8.9</v>
      </c>
      <c r="H14" s="8">
        <f t="shared" si="2"/>
        <v>9.1999999999999993</v>
      </c>
      <c r="I14" s="8">
        <f t="shared" si="2"/>
        <v>10.8</v>
      </c>
      <c r="J14" s="8">
        <f t="shared" si="2"/>
        <v>10.3</v>
      </c>
      <c r="K14" s="8">
        <f t="shared" si="2"/>
        <v>9.8000000000000007</v>
      </c>
      <c r="L14" s="8">
        <f t="shared" si="2"/>
        <v>8.8777777777777782</v>
      </c>
      <c r="M14" s="1"/>
    </row>
    <row r="15" spans="1:15" x14ac:dyDescent="0.25">
      <c r="A15" s="1"/>
      <c r="B15" s="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5" x14ac:dyDescent="0.25">
      <c r="A16" s="1"/>
      <c r="B16" s="9" t="s">
        <v>26</v>
      </c>
      <c r="C16" s="1">
        <f t="shared" ref="C16:K16" si="3">COUNTIFS(C3:C12,"&lt;4")</f>
        <v>1</v>
      </c>
      <c r="D16" s="1">
        <f t="shared" si="3"/>
        <v>0</v>
      </c>
      <c r="E16" s="1">
        <f t="shared" si="3"/>
        <v>0</v>
      </c>
      <c r="F16" s="1">
        <f t="shared" si="3"/>
        <v>1</v>
      </c>
      <c r="G16" s="1">
        <f t="shared" si="3"/>
        <v>0</v>
      </c>
      <c r="H16" s="1">
        <f t="shared" si="3"/>
        <v>0</v>
      </c>
      <c r="I16" s="1">
        <f t="shared" si="3"/>
        <v>0</v>
      </c>
      <c r="J16" s="1">
        <f t="shared" si="3"/>
        <v>0</v>
      </c>
      <c r="K16" s="1">
        <f t="shared" si="3"/>
        <v>0</v>
      </c>
      <c r="L16" s="1"/>
      <c r="M16" s="1"/>
    </row>
    <row r="17" spans="1:13" x14ac:dyDescent="0.25">
      <c r="A17" s="1"/>
      <c r="B17" s="9" t="s">
        <v>27</v>
      </c>
      <c r="C17" s="11">
        <f t="shared" ref="C17:K17" si="4">C16/$A$12</f>
        <v>0.1</v>
      </c>
      <c r="D17" s="11">
        <f t="shared" si="4"/>
        <v>0</v>
      </c>
      <c r="E17" s="11">
        <f t="shared" si="4"/>
        <v>0</v>
      </c>
      <c r="F17" s="11">
        <f t="shared" si="4"/>
        <v>0.1</v>
      </c>
      <c r="G17" s="11">
        <f t="shared" si="4"/>
        <v>0</v>
      </c>
      <c r="H17" s="11">
        <f t="shared" si="4"/>
        <v>0</v>
      </c>
      <c r="I17" s="11">
        <f t="shared" si="4"/>
        <v>0</v>
      </c>
      <c r="J17" s="11">
        <f t="shared" si="4"/>
        <v>0</v>
      </c>
      <c r="K17" s="11">
        <f t="shared" si="4"/>
        <v>0</v>
      </c>
      <c r="L17" s="11"/>
      <c r="M17" s="1"/>
    </row>
    <row r="18" spans="1:13" x14ac:dyDescent="0.25">
      <c r="A18" s="1"/>
      <c r="B18" s="9" t="s">
        <v>28</v>
      </c>
      <c r="C18" s="1">
        <f t="shared" ref="C18:K18" si="5">COUNTIFS(C3:C12,"&gt;3",C3:C12,"&lt;7")</f>
        <v>4</v>
      </c>
      <c r="D18" s="1">
        <f t="shared" si="5"/>
        <v>2</v>
      </c>
      <c r="E18" s="1">
        <f t="shared" si="5"/>
        <v>4</v>
      </c>
      <c r="F18" s="1">
        <f t="shared" si="5"/>
        <v>3</v>
      </c>
      <c r="G18" s="1">
        <f t="shared" si="5"/>
        <v>1</v>
      </c>
      <c r="H18" s="1">
        <f t="shared" si="5"/>
        <v>0</v>
      </c>
      <c r="I18" s="1">
        <f t="shared" si="5"/>
        <v>0</v>
      </c>
      <c r="J18" s="1">
        <f t="shared" si="5"/>
        <v>0</v>
      </c>
      <c r="K18" s="1">
        <f t="shared" si="5"/>
        <v>0</v>
      </c>
      <c r="L18" s="1"/>
      <c r="M18" s="1"/>
    </row>
    <row r="19" spans="1:13" x14ac:dyDescent="0.25">
      <c r="A19" s="1"/>
      <c r="B19" s="9" t="s">
        <v>29</v>
      </c>
      <c r="C19" s="11">
        <f t="shared" ref="C19:K19" si="6">C18/$A$12</f>
        <v>0.4</v>
      </c>
      <c r="D19" s="11">
        <f t="shared" si="6"/>
        <v>0.2</v>
      </c>
      <c r="E19" s="11">
        <f t="shared" si="6"/>
        <v>0.4</v>
      </c>
      <c r="F19" s="11">
        <f t="shared" si="6"/>
        <v>0.3</v>
      </c>
      <c r="G19" s="11">
        <f t="shared" si="6"/>
        <v>0.1</v>
      </c>
      <c r="H19" s="11">
        <f t="shared" si="6"/>
        <v>0</v>
      </c>
      <c r="I19" s="11">
        <f t="shared" si="6"/>
        <v>0</v>
      </c>
      <c r="J19" s="11">
        <f t="shared" si="6"/>
        <v>0</v>
      </c>
      <c r="K19" s="11">
        <f t="shared" si="6"/>
        <v>0</v>
      </c>
      <c r="L19" s="11"/>
      <c r="M19" s="1"/>
    </row>
    <row r="20" spans="1:13" x14ac:dyDescent="0.25">
      <c r="A20" s="1"/>
      <c r="B20" s="9" t="s">
        <v>30</v>
      </c>
      <c r="C20" s="1">
        <f t="shared" ref="C20:K20" si="7">COUNTIFS(C3:C12,"&gt;6",C3:C12,"&lt;10")</f>
        <v>4</v>
      </c>
      <c r="D20" s="1">
        <f t="shared" si="7"/>
        <v>5</v>
      </c>
      <c r="E20" s="1">
        <f t="shared" si="7"/>
        <v>4</v>
      </c>
      <c r="F20" s="1">
        <f t="shared" si="7"/>
        <v>1</v>
      </c>
      <c r="G20" s="1">
        <f t="shared" si="7"/>
        <v>5</v>
      </c>
      <c r="H20" s="1">
        <f t="shared" si="7"/>
        <v>6</v>
      </c>
      <c r="I20" s="1">
        <f t="shared" si="7"/>
        <v>1</v>
      </c>
      <c r="J20" s="1">
        <f t="shared" si="7"/>
        <v>3</v>
      </c>
      <c r="K20" s="1">
        <f t="shared" si="7"/>
        <v>5</v>
      </c>
      <c r="L20" s="1"/>
      <c r="M20" s="1"/>
    </row>
    <row r="21" spans="1:13" ht="15.75" customHeight="1" x14ac:dyDescent="0.25">
      <c r="A21" s="1"/>
      <c r="B21" s="9" t="s">
        <v>31</v>
      </c>
      <c r="C21" s="11">
        <f t="shared" ref="C21:K21" si="8">C20/$A$12</f>
        <v>0.4</v>
      </c>
      <c r="D21" s="11">
        <f t="shared" si="8"/>
        <v>0.5</v>
      </c>
      <c r="E21" s="11">
        <f t="shared" si="8"/>
        <v>0.4</v>
      </c>
      <c r="F21" s="11">
        <f t="shared" si="8"/>
        <v>0.1</v>
      </c>
      <c r="G21" s="11">
        <f t="shared" si="8"/>
        <v>0.5</v>
      </c>
      <c r="H21" s="11">
        <f t="shared" si="8"/>
        <v>0.6</v>
      </c>
      <c r="I21" s="11">
        <f t="shared" si="8"/>
        <v>0.1</v>
      </c>
      <c r="J21" s="11">
        <f t="shared" si="8"/>
        <v>0.3</v>
      </c>
      <c r="K21" s="11">
        <f t="shared" si="8"/>
        <v>0.5</v>
      </c>
      <c r="L21" s="1"/>
      <c r="M21" s="1"/>
    </row>
    <row r="22" spans="1:13" ht="15.75" customHeight="1" x14ac:dyDescent="0.25">
      <c r="A22" s="1"/>
      <c r="B22" s="10" t="s">
        <v>32</v>
      </c>
      <c r="C22" s="1">
        <f t="shared" ref="C22:K22" si="9">COUNTIFS(C3:C12,"&gt;9")</f>
        <v>1</v>
      </c>
      <c r="D22" s="1">
        <f t="shared" si="9"/>
        <v>3</v>
      </c>
      <c r="E22" s="1">
        <f t="shared" si="9"/>
        <v>2</v>
      </c>
      <c r="F22" s="1">
        <f t="shared" si="9"/>
        <v>5</v>
      </c>
      <c r="G22" s="1">
        <f t="shared" si="9"/>
        <v>4</v>
      </c>
      <c r="H22" s="1">
        <f t="shared" si="9"/>
        <v>4</v>
      </c>
      <c r="I22" s="1">
        <f t="shared" si="9"/>
        <v>9</v>
      </c>
      <c r="J22" s="1">
        <f t="shared" si="9"/>
        <v>7</v>
      </c>
      <c r="K22" s="1">
        <f t="shared" si="9"/>
        <v>5</v>
      </c>
      <c r="L22" s="1"/>
      <c r="M22" s="1"/>
    </row>
    <row r="23" spans="1:13" ht="15.75" customHeight="1" x14ac:dyDescent="0.25">
      <c r="A23" s="1"/>
      <c r="B23" s="10" t="s">
        <v>33</v>
      </c>
      <c r="C23" s="11">
        <f t="shared" ref="C23:K23" si="10">C22/$A$12</f>
        <v>0.1</v>
      </c>
      <c r="D23" s="11">
        <f t="shared" si="10"/>
        <v>0.3</v>
      </c>
      <c r="E23" s="11">
        <f t="shared" si="10"/>
        <v>0.2</v>
      </c>
      <c r="F23" s="11">
        <f t="shared" si="10"/>
        <v>0.5</v>
      </c>
      <c r="G23" s="11">
        <f t="shared" si="10"/>
        <v>0.4</v>
      </c>
      <c r="H23" s="11">
        <f t="shared" si="10"/>
        <v>0.4</v>
      </c>
      <c r="I23" s="11">
        <f t="shared" si="10"/>
        <v>0.9</v>
      </c>
      <c r="J23" s="11">
        <f t="shared" si="10"/>
        <v>0.7</v>
      </c>
      <c r="K23" s="11">
        <f t="shared" si="10"/>
        <v>0.5</v>
      </c>
      <c r="L23" s="1"/>
      <c r="M23" s="1"/>
    </row>
    <row r="24" spans="1:13" ht="15.75" customHeight="1" x14ac:dyDescent="0.25">
      <c r="A24" s="1"/>
      <c r="B24" s="10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30" customHeight="1" x14ac:dyDescent="0.25">
      <c r="A25" s="1"/>
      <c r="B25" s="9" t="s">
        <v>34</v>
      </c>
      <c r="C25" s="11">
        <f t="shared" ref="C25:K25" si="11">C19+C21+C23</f>
        <v>0.9</v>
      </c>
      <c r="D25" s="11">
        <f t="shared" si="11"/>
        <v>1</v>
      </c>
      <c r="E25" s="11">
        <f t="shared" si="11"/>
        <v>1</v>
      </c>
      <c r="F25" s="11">
        <f t="shared" si="11"/>
        <v>0.9</v>
      </c>
      <c r="G25" s="11">
        <f t="shared" si="11"/>
        <v>1</v>
      </c>
      <c r="H25" s="11">
        <f t="shared" si="11"/>
        <v>1</v>
      </c>
      <c r="I25" s="11">
        <f t="shared" si="11"/>
        <v>1</v>
      </c>
      <c r="J25" s="11">
        <f t="shared" si="11"/>
        <v>1</v>
      </c>
      <c r="K25" s="11">
        <f t="shared" si="11"/>
        <v>1</v>
      </c>
      <c r="L25" s="11"/>
      <c r="M25" s="1"/>
    </row>
    <row r="26" spans="1:13" ht="15.75" customHeight="1" x14ac:dyDescent="0.25">
      <c r="A26" s="1"/>
      <c r="B26" s="10" t="s">
        <v>35</v>
      </c>
      <c r="C26" s="11">
        <f t="shared" ref="C26:K26" si="12">C21+C23</f>
        <v>0.5</v>
      </c>
      <c r="D26" s="11">
        <f t="shared" si="12"/>
        <v>0.8</v>
      </c>
      <c r="E26" s="11">
        <f t="shared" si="12"/>
        <v>0.60000000000000009</v>
      </c>
      <c r="F26" s="11">
        <f t="shared" si="12"/>
        <v>0.6</v>
      </c>
      <c r="G26" s="11">
        <f t="shared" si="12"/>
        <v>0.9</v>
      </c>
      <c r="H26" s="11">
        <f t="shared" si="12"/>
        <v>1</v>
      </c>
      <c r="I26" s="11">
        <f t="shared" si="12"/>
        <v>1</v>
      </c>
      <c r="J26" s="11">
        <f t="shared" si="12"/>
        <v>1</v>
      </c>
      <c r="K26" s="11">
        <f t="shared" si="12"/>
        <v>1</v>
      </c>
      <c r="L26" s="1"/>
      <c r="M26" s="1"/>
    </row>
    <row r="27" spans="1:13" ht="15.75" customHeight="1" x14ac:dyDescent="0.25">
      <c r="A27" s="1"/>
      <c r="B27" s="10" t="s">
        <v>36</v>
      </c>
      <c r="C27" s="8">
        <f t="shared" ref="C27:K27" si="13">(C16*16+C18*36+C20*64+C22*100)/$A$12</f>
        <v>51.6</v>
      </c>
      <c r="D27" s="8">
        <f t="shared" si="13"/>
        <v>69.2</v>
      </c>
      <c r="E27" s="8">
        <f t="shared" si="13"/>
        <v>60</v>
      </c>
      <c r="F27" s="8">
        <f t="shared" si="13"/>
        <v>68.8</v>
      </c>
      <c r="G27" s="8">
        <f t="shared" si="13"/>
        <v>75.599999999999994</v>
      </c>
      <c r="H27" s="8">
        <f t="shared" si="13"/>
        <v>78.400000000000006</v>
      </c>
      <c r="I27" s="8">
        <f t="shared" si="13"/>
        <v>96.4</v>
      </c>
      <c r="J27" s="8">
        <f t="shared" si="13"/>
        <v>89.2</v>
      </c>
      <c r="K27" s="8">
        <f t="shared" si="13"/>
        <v>82</v>
      </c>
      <c r="L27" s="1"/>
      <c r="M27" s="1"/>
    </row>
    <row r="28" spans="1:13" ht="15.75" customHeight="1" x14ac:dyDescent="0.25"/>
    <row r="29" spans="1:13" ht="15.75" customHeight="1" x14ac:dyDescent="0.25"/>
    <row r="30" spans="1:13" ht="15.75" customHeight="1" x14ac:dyDescent="0.25"/>
    <row r="31" spans="1:13" ht="15.75" customHeight="1" x14ac:dyDescent="0.25"/>
    <row r="32" spans="1:1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M1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26" width="8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C4" sqref="C4"/>
    </sheetView>
  </sheetViews>
  <sheetFormatPr defaultRowHeight="15" x14ac:dyDescent="0.25"/>
  <cols>
    <col min="1" max="1" width="7" customWidth="1"/>
    <col min="2" max="2" width="21.140625" customWidth="1"/>
  </cols>
  <sheetData>
    <row r="1" spans="1:13" x14ac:dyDescent="0.25">
      <c r="A1" s="95" t="s">
        <v>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ht="56.25" x14ac:dyDescent="0.25">
      <c r="A2" s="5" t="s">
        <v>1</v>
      </c>
      <c r="B2" s="6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7" t="s">
        <v>11</v>
      </c>
      <c r="K2" s="7" t="s">
        <v>12</v>
      </c>
      <c r="L2" s="7" t="s">
        <v>13</v>
      </c>
      <c r="M2" s="7" t="s">
        <v>14</v>
      </c>
    </row>
    <row r="3" spans="1:13" x14ac:dyDescent="0.25">
      <c r="A3" s="4">
        <v>1</v>
      </c>
      <c r="B3" s="1" t="s">
        <v>15</v>
      </c>
      <c r="C3" s="1">
        <v>8</v>
      </c>
      <c r="D3" s="1">
        <v>10</v>
      </c>
      <c r="E3" s="1">
        <v>9</v>
      </c>
      <c r="F3" s="1">
        <v>10</v>
      </c>
      <c r="G3" s="1">
        <v>9</v>
      </c>
      <c r="H3" s="1">
        <v>10</v>
      </c>
      <c r="I3" s="1">
        <v>10</v>
      </c>
      <c r="J3" s="1">
        <v>11</v>
      </c>
      <c r="K3" s="1">
        <v>10</v>
      </c>
      <c r="L3" s="8">
        <f>AVERAGE(C3:K3)</f>
        <v>9.6666666666666661</v>
      </c>
      <c r="M3" s="1">
        <f>_xlfn.RANK.AVG(L3,$L$3:$L$12)</f>
        <v>3</v>
      </c>
    </row>
    <row r="4" spans="1:13" x14ac:dyDescent="0.25">
      <c r="A4" s="4">
        <v>2</v>
      </c>
      <c r="B4" s="1" t="s">
        <v>16</v>
      </c>
      <c r="C4" s="1">
        <v>10</v>
      </c>
      <c r="D4" s="1">
        <v>10</v>
      </c>
      <c r="E4" s="1">
        <v>9</v>
      </c>
      <c r="F4" s="1">
        <v>8</v>
      </c>
      <c r="G4" s="1">
        <v>10</v>
      </c>
      <c r="H4" s="1">
        <v>11</v>
      </c>
      <c r="I4" s="1">
        <v>10</v>
      </c>
      <c r="J4" s="1">
        <v>11</v>
      </c>
      <c r="K4" s="1">
        <v>10</v>
      </c>
      <c r="L4" s="8">
        <f>AVERAGE(C4:K4)</f>
        <v>9.8888888888888893</v>
      </c>
      <c r="M4" s="1">
        <f t="shared" ref="M4:M12" si="0">_xlfn.RANK.AVG(L4,$L$3:$L$12)</f>
        <v>2</v>
      </c>
    </row>
    <row r="5" spans="1:13" x14ac:dyDescent="0.25">
      <c r="A5" s="4">
        <v>3</v>
      </c>
      <c r="B5" s="1" t="s">
        <v>17</v>
      </c>
      <c r="C5" s="1">
        <v>8</v>
      </c>
      <c r="D5" s="1">
        <v>9</v>
      </c>
      <c r="E5" s="1">
        <v>8</v>
      </c>
      <c r="F5" s="1">
        <v>10</v>
      </c>
      <c r="G5" s="1">
        <v>9</v>
      </c>
      <c r="H5" s="1">
        <v>9</v>
      </c>
      <c r="I5" s="1">
        <v>12</v>
      </c>
      <c r="J5" s="1">
        <v>12</v>
      </c>
      <c r="K5" s="1">
        <v>9</v>
      </c>
      <c r="L5" s="8">
        <f>AVERAGE(C5:K5)</f>
        <v>9.5555555555555554</v>
      </c>
      <c r="M5" s="1">
        <f t="shared" si="0"/>
        <v>4</v>
      </c>
    </row>
    <row r="6" spans="1:13" x14ac:dyDescent="0.25">
      <c r="A6" s="4">
        <v>4</v>
      </c>
      <c r="B6" s="1" t="s">
        <v>18</v>
      </c>
      <c r="C6" s="1">
        <v>8</v>
      </c>
      <c r="D6" s="1">
        <v>9</v>
      </c>
      <c r="E6" s="1">
        <v>8</v>
      </c>
      <c r="F6" s="1">
        <v>8</v>
      </c>
      <c r="G6" s="1">
        <v>8</v>
      </c>
      <c r="H6" s="1">
        <v>9</v>
      </c>
      <c r="I6" s="1">
        <v>12</v>
      </c>
      <c r="J6" s="1">
        <v>10</v>
      </c>
      <c r="K6" s="1">
        <v>9</v>
      </c>
      <c r="L6" s="8">
        <f t="shared" ref="L6:L12" si="1">AVERAGE(C6:K6)</f>
        <v>9</v>
      </c>
      <c r="M6" s="1">
        <f t="shared" si="0"/>
        <v>6</v>
      </c>
    </row>
    <row r="7" spans="1:13" x14ac:dyDescent="0.25">
      <c r="A7" s="4">
        <v>5</v>
      </c>
      <c r="B7" s="1" t="s">
        <v>19</v>
      </c>
      <c r="C7" s="1">
        <v>7</v>
      </c>
      <c r="D7" s="1">
        <v>9</v>
      </c>
      <c r="E7" s="1">
        <v>6</v>
      </c>
      <c r="F7" s="1">
        <v>7</v>
      </c>
      <c r="G7" s="1">
        <v>10</v>
      </c>
      <c r="H7" s="1">
        <v>9</v>
      </c>
      <c r="I7" s="1">
        <v>11</v>
      </c>
      <c r="J7" s="1">
        <v>11</v>
      </c>
      <c r="K7" s="1">
        <v>8</v>
      </c>
      <c r="L7" s="8">
        <f t="shared" si="1"/>
        <v>8.6666666666666661</v>
      </c>
      <c r="M7" s="1">
        <f t="shared" si="0"/>
        <v>7</v>
      </c>
    </row>
    <row r="8" spans="1:13" x14ac:dyDescent="0.25">
      <c r="A8" s="4">
        <v>6</v>
      </c>
      <c r="B8" s="1" t="s">
        <v>20</v>
      </c>
      <c r="C8" s="1">
        <v>3</v>
      </c>
      <c r="D8" s="1">
        <v>7</v>
      </c>
      <c r="E8" s="1">
        <v>6</v>
      </c>
      <c r="F8" s="1">
        <v>6</v>
      </c>
      <c r="G8" s="1">
        <v>8</v>
      </c>
      <c r="H8" s="1">
        <v>8</v>
      </c>
      <c r="I8" s="1">
        <v>12</v>
      </c>
      <c r="J8" s="1">
        <v>9</v>
      </c>
      <c r="K8" s="1">
        <v>8</v>
      </c>
      <c r="L8" s="8">
        <f t="shared" si="1"/>
        <v>7.4444444444444446</v>
      </c>
      <c r="M8" s="1">
        <f t="shared" si="0"/>
        <v>8</v>
      </c>
    </row>
    <row r="9" spans="1:13" x14ac:dyDescent="0.25">
      <c r="A9" s="4">
        <v>7</v>
      </c>
      <c r="B9" s="1" t="s">
        <v>21</v>
      </c>
      <c r="C9" s="1">
        <v>9</v>
      </c>
      <c r="D9" s="1">
        <v>11</v>
      </c>
      <c r="E9" s="1">
        <v>10</v>
      </c>
      <c r="F9" s="1">
        <v>10</v>
      </c>
      <c r="G9" s="1">
        <v>10</v>
      </c>
      <c r="H9" s="1">
        <v>10</v>
      </c>
      <c r="I9" s="1">
        <v>10</v>
      </c>
      <c r="J9" s="1">
        <v>11</v>
      </c>
      <c r="K9" s="1">
        <v>12</v>
      </c>
      <c r="L9" s="8">
        <f>AVERAGE(C9:K9)</f>
        <v>10.333333333333334</v>
      </c>
      <c r="M9" s="1">
        <f t="shared" si="0"/>
        <v>1</v>
      </c>
    </row>
    <row r="10" spans="1:13" x14ac:dyDescent="0.25">
      <c r="A10" s="4">
        <v>8</v>
      </c>
      <c r="B10" s="1" t="s">
        <v>22</v>
      </c>
      <c r="C10" s="1">
        <v>5</v>
      </c>
      <c r="D10" s="1">
        <v>6</v>
      </c>
      <c r="E10" s="1">
        <v>5</v>
      </c>
      <c r="F10" s="1">
        <v>7</v>
      </c>
      <c r="G10" s="1">
        <v>6</v>
      </c>
      <c r="H10" s="1">
        <v>8</v>
      </c>
      <c r="I10" s="1">
        <v>10</v>
      </c>
      <c r="J10" s="1">
        <v>9</v>
      </c>
      <c r="K10" s="1">
        <v>9</v>
      </c>
      <c r="L10" s="8">
        <f t="shared" si="1"/>
        <v>7.2222222222222223</v>
      </c>
      <c r="M10" s="1">
        <f t="shared" si="0"/>
        <v>9</v>
      </c>
    </row>
    <row r="11" spans="1:13" x14ac:dyDescent="0.25">
      <c r="A11" s="4">
        <v>9</v>
      </c>
      <c r="B11" s="1" t="s">
        <v>23</v>
      </c>
      <c r="C11" s="1">
        <v>5</v>
      </c>
      <c r="D11" s="1">
        <v>6</v>
      </c>
      <c r="E11" s="1">
        <v>6</v>
      </c>
      <c r="F11" s="1">
        <v>3</v>
      </c>
      <c r="G11" s="1">
        <v>7</v>
      </c>
      <c r="H11" s="1">
        <v>7</v>
      </c>
      <c r="I11" s="1">
        <v>9</v>
      </c>
      <c r="J11" s="1">
        <v>9</v>
      </c>
      <c r="K11" s="1">
        <v>10</v>
      </c>
      <c r="L11" s="8">
        <f t="shared" si="1"/>
        <v>6.8888888888888893</v>
      </c>
      <c r="M11" s="1">
        <f t="shared" si="0"/>
        <v>10</v>
      </c>
    </row>
    <row r="12" spans="1:13" x14ac:dyDescent="0.25">
      <c r="A12" s="4">
        <v>10</v>
      </c>
      <c r="B12" s="1" t="s">
        <v>24</v>
      </c>
      <c r="C12" s="1">
        <v>5</v>
      </c>
      <c r="D12" s="1">
        <v>9</v>
      </c>
      <c r="E12" s="1">
        <v>9</v>
      </c>
      <c r="F12" s="1">
        <v>10</v>
      </c>
      <c r="G12" s="1">
        <v>10</v>
      </c>
      <c r="H12" s="1">
        <v>10</v>
      </c>
      <c r="I12" s="1">
        <v>11</v>
      </c>
      <c r="J12" s="1">
        <v>10</v>
      </c>
      <c r="K12" s="1">
        <v>10</v>
      </c>
      <c r="L12" s="8">
        <f t="shared" si="1"/>
        <v>9.3333333333333339</v>
      </c>
      <c r="M12" s="1">
        <f t="shared" si="0"/>
        <v>5</v>
      </c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"/>
      <c r="B14" s="9" t="s">
        <v>25</v>
      </c>
      <c r="C14" s="1">
        <f>AVERAGE(C3:C12)</f>
        <v>6.8</v>
      </c>
      <c r="D14" s="1">
        <f>AVERAGE(D3:D12)</f>
        <v>8.6</v>
      </c>
      <c r="E14" s="1">
        <f>AVERAGE(E3:E12)</f>
        <v>7.6</v>
      </c>
      <c r="F14" s="1">
        <f>AVERAGE(F3:F12)</f>
        <v>7.9</v>
      </c>
      <c r="G14" s="1">
        <f>AVERAGE(G3:G12)</f>
        <v>8.6999999999999993</v>
      </c>
      <c r="H14" s="1">
        <f>AVERAGE(I3:I12)</f>
        <v>10.7</v>
      </c>
      <c r="I14" s="1">
        <f>AVERAGE(I3:I12)</f>
        <v>10.7</v>
      </c>
      <c r="J14" s="1">
        <f>AVERAGE(J3:J12)</f>
        <v>10.3</v>
      </c>
      <c r="K14" s="1">
        <f>AVERAGE(K3:K12)</f>
        <v>9.5</v>
      </c>
      <c r="L14" s="1">
        <f>AVERAGE(L3:L12)</f>
        <v>8.8000000000000007</v>
      </c>
      <c r="M14" s="1"/>
    </row>
    <row r="15" spans="1:13" x14ac:dyDescent="0.25">
      <c r="A15" s="1"/>
      <c r="B15" s="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/>
      <c r="B16" s="9" t="s">
        <v>26</v>
      </c>
      <c r="C16" s="1">
        <f>COUNTIF(C3:C12,"&lt;=3")</f>
        <v>1</v>
      </c>
      <c r="D16" s="1">
        <f t="shared" ref="D16:K16" si="2">COUNTIF(D3:D12,"&lt;=3")</f>
        <v>0</v>
      </c>
      <c r="E16" s="1">
        <f t="shared" si="2"/>
        <v>0</v>
      </c>
      <c r="F16" s="1">
        <f t="shared" si="2"/>
        <v>1</v>
      </c>
      <c r="G16" s="1">
        <f t="shared" si="2"/>
        <v>0</v>
      </c>
      <c r="H16" s="1">
        <f t="shared" si="2"/>
        <v>0</v>
      </c>
      <c r="I16" s="1">
        <f t="shared" si="2"/>
        <v>0</v>
      </c>
      <c r="J16" s="1">
        <f t="shared" si="2"/>
        <v>0</v>
      </c>
      <c r="K16" s="1">
        <f t="shared" si="2"/>
        <v>0</v>
      </c>
      <c r="L16" s="1"/>
      <c r="M16" s="1"/>
    </row>
    <row r="17" spans="1:13" x14ac:dyDescent="0.25">
      <c r="A17" s="1"/>
      <c r="B17" s="9" t="s">
        <v>27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/>
      <c r="B18" s="9" t="s">
        <v>28</v>
      </c>
      <c r="C18" s="1">
        <f>COUNTIFS(C3:C12,"&gt;3",C3:C12,"&lt;=6")</f>
        <v>3</v>
      </c>
      <c r="D18" s="1">
        <f t="shared" ref="D18:K18" si="3">COUNTIFS(D3:D12,"&gt;3",D3:D12,"&lt;=6")</f>
        <v>2</v>
      </c>
      <c r="E18" s="1">
        <f t="shared" si="3"/>
        <v>4</v>
      </c>
      <c r="F18" s="1">
        <f t="shared" si="3"/>
        <v>1</v>
      </c>
      <c r="G18" s="1">
        <f t="shared" si="3"/>
        <v>1</v>
      </c>
      <c r="H18" s="1">
        <f t="shared" si="3"/>
        <v>0</v>
      </c>
      <c r="I18" s="1">
        <f t="shared" si="3"/>
        <v>0</v>
      </c>
      <c r="J18" s="1">
        <f t="shared" si="3"/>
        <v>0</v>
      </c>
      <c r="K18" s="1">
        <f t="shared" si="3"/>
        <v>0</v>
      </c>
      <c r="L18" s="1"/>
      <c r="M18" s="1"/>
    </row>
    <row r="19" spans="1:13" x14ac:dyDescent="0.25">
      <c r="A19" s="1"/>
      <c r="B19" s="9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9" t="s">
        <v>30</v>
      </c>
      <c r="C20" s="1">
        <f>COUNTIFS(C3:C12,"&gt;6",C3:C12,"&lt;=9")</f>
        <v>5</v>
      </c>
      <c r="D20" s="1">
        <f t="shared" ref="D20:K20" si="4">COUNTIFS(D3:D12,"&gt;6",D3:D12,"&lt;=9")</f>
        <v>5</v>
      </c>
      <c r="E20" s="1">
        <f t="shared" si="4"/>
        <v>5</v>
      </c>
      <c r="F20" s="1">
        <f t="shared" si="4"/>
        <v>4</v>
      </c>
      <c r="G20" s="1">
        <f t="shared" si="4"/>
        <v>5</v>
      </c>
      <c r="H20" s="1">
        <f t="shared" si="4"/>
        <v>6</v>
      </c>
      <c r="I20" s="1">
        <f t="shared" si="4"/>
        <v>1</v>
      </c>
      <c r="J20" s="1">
        <f t="shared" si="4"/>
        <v>3</v>
      </c>
      <c r="K20" s="1">
        <f t="shared" si="4"/>
        <v>5</v>
      </c>
      <c r="L20" s="1"/>
      <c r="M20" s="1"/>
    </row>
    <row r="21" spans="1:13" x14ac:dyDescent="0.25">
      <c r="A21" s="1"/>
      <c r="B21" s="9" t="s">
        <v>31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0" t="s">
        <v>32</v>
      </c>
      <c r="C22" s="1">
        <f>COUNTIF(C3:C12,"&gt;9")</f>
        <v>1</v>
      </c>
      <c r="D22" s="1">
        <f t="shared" ref="D22:K22" si="5">COUNTIF(D3:D12,"&gt;9")</f>
        <v>3</v>
      </c>
      <c r="E22" s="1">
        <f t="shared" si="5"/>
        <v>1</v>
      </c>
      <c r="F22" s="1">
        <f t="shared" si="5"/>
        <v>4</v>
      </c>
      <c r="G22" s="1">
        <f t="shared" si="5"/>
        <v>4</v>
      </c>
      <c r="H22" s="1">
        <f t="shared" si="5"/>
        <v>4</v>
      </c>
      <c r="I22" s="1">
        <f t="shared" si="5"/>
        <v>9</v>
      </c>
      <c r="J22" s="1">
        <f t="shared" si="5"/>
        <v>7</v>
      </c>
      <c r="K22" s="1">
        <f t="shared" si="5"/>
        <v>5</v>
      </c>
      <c r="L22" s="1"/>
      <c r="M22" s="1"/>
    </row>
    <row r="23" spans="1:13" x14ac:dyDescent="0.25">
      <c r="A23" s="1"/>
      <c r="B23" s="10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/>
      <c r="B24" s="10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30" x14ac:dyDescent="0.25">
      <c r="A25" s="1"/>
      <c r="B25" s="9" t="s">
        <v>34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"/>
      <c r="B26" s="10" t="s">
        <v>35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0" t="s">
        <v>36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семестр</vt:lpstr>
      <vt:lpstr>2 семестр</vt:lpstr>
      <vt:lpstr>Лист3</vt:lpstr>
      <vt:lpstr>6 rkfc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Vasya</dc:creator>
  <cp:lastModifiedBy>Школа</cp:lastModifiedBy>
  <dcterms:created xsi:type="dcterms:W3CDTF">2018-10-19T06:03:19Z</dcterms:created>
  <dcterms:modified xsi:type="dcterms:W3CDTF">2021-10-07T07:11:17Z</dcterms:modified>
</cp:coreProperties>
</file>