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рослав Романович\Desktop\МОНІТОРИНГ\"/>
    </mc:Choice>
  </mc:AlternateContent>
  <xr:revisionPtr revIDLastSave="0" documentId="13_ncr:1_{2A9E5FD9-9D03-4F1C-9B8C-E11BBAC4F71F}" xr6:coauthVersionLast="47" xr6:coauthVersionMax="47" xr10:uidLastSave="{00000000-0000-0000-0000-000000000000}"/>
  <bookViews>
    <workbookView xWindow="-120" yWindow="-120" windowWidth="29040" windowHeight="15990" activeTab="5" xr2:uid="{00000000-000D-0000-FFFF-FFFF00000000}"/>
  </bookViews>
  <sheets>
    <sheet name="4 КЛАС" sheetId="1" r:id="rId1"/>
    <sheet name="5 КЛАС" sheetId="6" r:id="rId2"/>
    <sheet name="6 КЛАС" sheetId="7" r:id="rId3"/>
    <sheet name="7 КЛАС" sheetId="8" r:id="rId4"/>
    <sheet name="8 КЛАС" sheetId="9" r:id="rId5"/>
    <sheet name="9 КЛАС" sheetId="10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" i="10" l="1"/>
  <c r="B5" i="10" s="1"/>
  <c r="X6" i="10"/>
  <c r="B6" i="10" s="1"/>
  <c r="X7" i="10"/>
  <c r="B7" i="10" s="1"/>
  <c r="X8" i="10"/>
  <c r="B8" i="10" s="1"/>
  <c r="X9" i="10"/>
  <c r="B9" i="10" s="1"/>
  <c r="X10" i="10"/>
  <c r="B10" i="10" s="1"/>
  <c r="X11" i="10"/>
  <c r="B11" i="10" s="1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X5" i="9" l="1"/>
  <c r="B5" i="9" s="1"/>
  <c r="X6" i="9"/>
  <c r="B6" i="9" s="1"/>
  <c r="X7" i="9"/>
  <c r="B7" i="9" s="1"/>
  <c r="X8" i="9"/>
  <c r="B8" i="9" s="1"/>
  <c r="B10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B11" i="9" l="1"/>
  <c r="B9" i="9"/>
  <c r="X5" i="8"/>
  <c r="B5" i="8" s="1"/>
  <c r="X6" i="8"/>
  <c r="B6" i="8" s="1"/>
  <c r="X7" i="8"/>
  <c r="B7" i="8" s="1"/>
  <c r="X8" i="8"/>
  <c r="B8" i="8" s="1"/>
  <c r="X9" i="8"/>
  <c r="B9" i="8" s="1"/>
  <c r="X10" i="8"/>
  <c r="B10" i="8" s="1"/>
  <c r="X11" i="8"/>
  <c r="B11" i="8" s="1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C15" i="6" l="1"/>
  <c r="D15" i="6"/>
  <c r="E15" i="6"/>
  <c r="F15" i="6"/>
  <c r="G15" i="6"/>
  <c r="H15" i="6"/>
  <c r="I15" i="6"/>
  <c r="K15" i="6"/>
  <c r="L15" i="6"/>
  <c r="M15" i="6"/>
  <c r="C16" i="6"/>
  <c r="D16" i="6"/>
  <c r="E16" i="6"/>
  <c r="F16" i="6"/>
  <c r="G16" i="6"/>
  <c r="H16" i="6"/>
  <c r="I16" i="6"/>
  <c r="K16" i="6"/>
  <c r="L16" i="6"/>
  <c r="M16" i="6"/>
  <c r="N16" i="6"/>
  <c r="O16" i="6"/>
  <c r="C17" i="6"/>
  <c r="D17" i="6"/>
  <c r="E17" i="6"/>
  <c r="F17" i="6"/>
  <c r="G17" i="6"/>
  <c r="H17" i="6"/>
  <c r="I17" i="6"/>
  <c r="C18" i="6"/>
  <c r="D18" i="6"/>
  <c r="E18" i="6"/>
  <c r="F18" i="6"/>
  <c r="G18" i="6"/>
  <c r="H18" i="6"/>
  <c r="I18" i="6"/>
  <c r="K18" i="6"/>
  <c r="C19" i="6"/>
  <c r="D19" i="6"/>
  <c r="E19" i="6"/>
  <c r="F19" i="6"/>
  <c r="G19" i="6"/>
  <c r="H19" i="6"/>
  <c r="K19" i="6"/>
  <c r="C20" i="6"/>
  <c r="D20" i="6"/>
  <c r="E20" i="6"/>
  <c r="F20" i="6"/>
  <c r="G20" i="6"/>
  <c r="H20" i="6"/>
  <c r="I20" i="6"/>
  <c r="K20" i="6"/>
  <c r="C21" i="6"/>
  <c r="D21" i="6"/>
  <c r="E21" i="6"/>
  <c r="F21" i="6"/>
  <c r="F25" i="6" s="1"/>
  <c r="G21" i="6"/>
  <c r="H21" i="6"/>
  <c r="H25" i="6" s="1"/>
  <c r="I21" i="6"/>
  <c r="K21" i="6"/>
  <c r="C22" i="6"/>
  <c r="D22" i="6"/>
  <c r="E22" i="6"/>
  <c r="F22" i="6"/>
  <c r="G22" i="6"/>
  <c r="H22" i="6"/>
  <c r="I22" i="6"/>
  <c r="K22" i="6"/>
  <c r="C23" i="6"/>
  <c r="D23" i="6"/>
  <c r="E23" i="6"/>
  <c r="F23" i="6"/>
  <c r="G23" i="6"/>
  <c r="H23" i="6"/>
  <c r="I23" i="6"/>
  <c r="K23" i="6"/>
  <c r="G25" i="6"/>
  <c r="G26" i="6"/>
  <c r="G14" i="1" l="1"/>
  <c r="F14" i="1"/>
  <c r="E14" i="1"/>
  <c r="D14" i="1"/>
  <c r="C14" i="1"/>
  <c r="G18" i="1" l="1"/>
  <c r="G19" i="1" s="1"/>
  <c r="F20" i="1"/>
  <c r="F21" i="1" s="1"/>
  <c r="F18" i="1"/>
  <c r="F19" i="1" s="1"/>
  <c r="E22" i="1"/>
  <c r="E23" i="1" s="1"/>
  <c r="E20" i="1"/>
  <c r="E21" i="1" s="1"/>
  <c r="E18" i="1"/>
  <c r="E19" i="1" s="1"/>
  <c r="D21" i="1"/>
  <c r="D20" i="1"/>
  <c r="C18" i="1"/>
  <c r="D18" i="1"/>
  <c r="D19" i="1" s="1"/>
  <c r="N4" i="1"/>
  <c r="L8" i="1"/>
  <c r="L5" i="1"/>
  <c r="N5" i="1" s="1"/>
  <c r="L3" i="1"/>
  <c r="N3" i="1" s="1"/>
  <c r="D22" i="1"/>
  <c r="D23" i="1" s="1"/>
  <c r="F22" i="1"/>
  <c r="F23" i="1" s="1"/>
  <c r="G22" i="1"/>
  <c r="G23" i="1" s="1"/>
  <c r="C22" i="1"/>
  <c r="G20" i="1"/>
  <c r="G21" i="1" s="1"/>
  <c r="C20" i="1"/>
  <c r="C21" i="1" s="1"/>
  <c r="C23" i="1" s="1"/>
  <c r="D16" i="1"/>
  <c r="E16" i="1"/>
  <c r="F16" i="1"/>
  <c r="G16" i="1"/>
  <c r="L6" i="1"/>
  <c r="L7" i="1"/>
  <c r="N7" i="1" s="1"/>
  <c r="D27" i="1" l="1"/>
  <c r="F27" i="1"/>
  <c r="G27" i="1"/>
  <c r="G26" i="1"/>
  <c r="F25" i="1"/>
  <c r="E27" i="1"/>
  <c r="C27" i="1"/>
  <c r="M7" i="1"/>
  <c r="C19" i="1"/>
  <c r="C25" i="1" s="1"/>
  <c r="D25" i="1"/>
  <c r="G25" i="1"/>
  <c r="F26" i="1"/>
  <c r="E26" i="1"/>
  <c r="E25" i="1"/>
  <c r="D26" i="1"/>
  <c r="N8" i="1"/>
  <c r="N6" i="1"/>
  <c r="C26" i="1"/>
  <c r="L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Школа</author>
  </authors>
  <commentList>
    <comment ref="AA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Школа: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<sst xmlns="http://schemas.openxmlformats.org/spreadsheetml/2006/main" count="254" uniqueCount="118">
  <si>
    <t>№з/п</t>
  </si>
  <si>
    <t>ПІП учня</t>
  </si>
  <si>
    <t>укр мова</t>
  </si>
  <si>
    <t>укр л-ра</t>
  </si>
  <si>
    <t>англ мова</t>
  </si>
  <si>
    <t>математика</t>
  </si>
  <si>
    <t>історія</t>
  </si>
  <si>
    <t>природознавство</t>
  </si>
  <si>
    <t xml:space="preserve">середній бал </t>
  </si>
  <si>
    <t>Рейтинг</t>
  </si>
  <si>
    <t>середній бал</t>
  </si>
  <si>
    <t>початковий</t>
  </si>
  <si>
    <t>початковий, %</t>
  </si>
  <si>
    <t>середній</t>
  </si>
  <si>
    <t>середній, %</t>
  </si>
  <si>
    <t>достатній</t>
  </si>
  <si>
    <t>достатній, %</t>
  </si>
  <si>
    <t>високий</t>
  </si>
  <si>
    <t>високий, %</t>
  </si>
  <si>
    <t>результативність навчання</t>
  </si>
  <si>
    <t>якість навчання</t>
  </si>
  <si>
    <t>ПЯН</t>
  </si>
  <si>
    <t>рівні навчальних досягнень</t>
  </si>
  <si>
    <t>літературне читання</t>
  </si>
  <si>
    <t xml:space="preserve">Таблиця успішності учнів 4 класу </t>
  </si>
  <si>
    <t xml:space="preserve">Антонович Марія </t>
  </si>
  <si>
    <t>Малтиз Софія</t>
  </si>
  <si>
    <t>Меленюк Данило</t>
  </si>
  <si>
    <t>Носаль Катерина</t>
  </si>
  <si>
    <t>Слойка Антон</t>
  </si>
  <si>
    <t>Старик Евеліна</t>
  </si>
  <si>
    <t>Чорний Андрій</t>
  </si>
  <si>
    <t>Шинківський Олег</t>
  </si>
  <si>
    <t xml:space="preserve">Таблиця успішності учнів 5 класу </t>
  </si>
  <si>
    <t xml:space="preserve">зарубіжна </t>
  </si>
  <si>
    <t>АНГЛІЙСЬКА МОВА</t>
  </si>
  <si>
    <t>МАТЕМАТИКА</t>
  </si>
  <si>
    <t xml:space="preserve"> </t>
  </si>
  <si>
    <t xml:space="preserve">МУЗИНЕ МИСТЕЦТВО </t>
  </si>
  <si>
    <t xml:space="preserve">ОБРАЗОТВОРЧЕ </t>
  </si>
  <si>
    <t xml:space="preserve">ІНОРМАТИКА </t>
  </si>
  <si>
    <t xml:space="preserve">Трудове навчання </t>
  </si>
  <si>
    <t xml:space="preserve">основи здоров'я </t>
  </si>
  <si>
    <t>фізична культура</t>
  </si>
  <si>
    <t>ОХЕ</t>
  </si>
  <si>
    <t>Єлісєєв Іван</t>
  </si>
  <si>
    <t>Іванців Денис</t>
  </si>
  <si>
    <t>Куклін Маріанна</t>
  </si>
  <si>
    <t>Куніцький Андрій</t>
  </si>
  <si>
    <t>Шинківська Христина</t>
  </si>
  <si>
    <t>Шинкарчук Назар</t>
  </si>
  <si>
    <t>Петрик Анастасія</t>
  </si>
  <si>
    <t>Дідух Роман</t>
  </si>
  <si>
    <t>Дворська Юліана</t>
  </si>
  <si>
    <t>Вдовин Анастасія</t>
  </si>
  <si>
    <t>хімія</t>
  </si>
  <si>
    <t>фізика</t>
  </si>
  <si>
    <t xml:space="preserve">ГЕОГРАФІЯ </t>
  </si>
  <si>
    <t>БІОЛОГІЯ</t>
  </si>
  <si>
    <t xml:space="preserve">геометрія </t>
  </si>
  <si>
    <t xml:space="preserve">алгебра </t>
  </si>
  <si>
    <t xml:space="preserve">всесвітня історія </t>
  </si>
  <si>
    <t xml:space="preserve">історія України </t>
  </si>
  <si>
    <t>№</t>
  </si>
  <si>
    <t xml:space="preserve">Таблиця успішності учнів 6 класу   </t>
  </si>
  <si>
    <t>6,9</t>
  </si>
  <si>
    <t>СЕРЕДНІЙ  БАЛ</t>
  </si>
  <si>
    <t>Шинківська Анастасія</t>
  </si>
  <si>
    <t>Чорна Маріанна</t>
  </si>
  <si>
    <t>Ряпич Святослав</t>
  </si>
  <si>
    <t>Славітинський Віталій</t>
  </si>
  <si>
    <t>Парацій христина</t>
  </si>
  <si>
    <t>Парацій Христина</t>
  </si>
  <si>
    <t>Панас Олександр</t>
  </si>
  <si>
    <t>Палига Уляна</t>
  </si>
  <si>
    <t>Медвідь Ірина</t>
  </si>
  <si>
    <t>Прізвище та ім'я</t>
  </si>
  <si>
    <t>№ з/п</t>
  </si>
  <si>
    <t>Середній бал</t>
  </si>
  <si>
    <t>Образотворче мистецтво</t>
  </si>
  <si>
    <t>Основи здоров’я</t>
  </si>
  <si>
    <t>Музичне мистецтво</t>
  </si>
  <si>
    <t>Інформатика</t>
  </si>
  <si>
    <t>Трудове навчання</t>
  </si>
  <si>
    <t>Хімія</t>
  </si>
  <si>
    <t>Фізика</t>
  </si>
  <si>
    <t>Географія</t>
  </si>
  <si>
    <t>Біологія</t>
  </si>
  <si>
    <t>Правознавство</t>
  </si>
  <si>
    <t>Всесвітня історія</t>
  </si>
  <si>
    <t>Історія України</t>
  </si>
  <si>
    <t>Геометрія</t>
  </si>
  <si>
    <t>Алгебра</t>
  </si>
  <si>
    <t>Англійська мова</t>
  </si>
  <si>
    <t>Фізична культура</t>
  </si>
  <si>
    <t>Зарубіжна література</t>
  </si>
  <si>
    <t>Українська література</t>
  </si>
  <si>
    <t>Українська мова</t>
  </si>
  <si>
    <t>Прізвище предмет</t>
  </si>
  <si>
    <t>Rank</t>
  </si>
  <si>
    <t>Рейтингова таблиця</t>
  </si>
  <si>
    <t>Навчальні досягнення учнів 7 класу</t>
  </si>
  <si>
    <t>Тиліщак Марія</t>
  </si>
  <si>
    <t>Демків Назар</t>
  </si>
  <si>
    <t>Гнатів Софія</t>
  </si>
  <si>
    <t>Брашко Вероніка</t>
  </si>
  <si>
    <t>Німецька мова</t>
  </si>
  <si>
    <t xml:space="preserve">Навчальні досягнення учнів 8 класу  </t>
  </si>
  <si>
    <t>Шановні колеги! Будь-ласка, не редагуйте таблиці на диску Google! Скачайте файл на свій комп'ютер і вже тоді починайте редагувати.</t>
  </si>
  <si>
    <t>Чорний Ігор</t>
  </si>
  <si>
    <t>Старик Віталій</t>
  </si>
  <si>
    <t>Сухецька Сніжана</t>
  </si>
  <si>
    <t>Смерека Вікторія</t>
  </si>
  <si>
    <t>Позняк Віталій</t>
  </si>
  <si>
    <t>Вівчар Олександр</t>
  </si>
  <si>
    <t>Вівчар Марія</t>
  </si>
  <si>
    <t>Мистецтво</t>
  </si>
  <si>
    <t>Навчальні досягнення учнів 9 класу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</si>
</sst>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9"/>
      <color rgb="FF000000"/>
      <name val="Calibri"/>
      <family val="2"/>
      <charset val="204"/>
    </font>
    <font>
      <sz val="16"/>
      <color theme="1"/>
      <name val="Aharoni"/>
      <charset val="177"/>
    </font>
    <font>
      <sz val="14"/>
      <color theme="1"/>
      <name val="Calibri"/>
      <family val="2"/>
      <charset val="204"/>
      <scheme val="minor"/>
    </font>
    <font>
      <b/>
      <sz val="8"/>
      <color rgb="FF000000"/>
      <name val="Times New Roman"/>
    </font>
    <font>
      <sz val="8"/>
      <color rgb="FF000000"/>
      <name val="Times New Roman"/>
    </font>
    <font>
      <b/>
      <sz val="8"/>
      <color rgb="FFE36C09"/>
      <name val="Times New Roman"/>
    </font>
    <font>
      <b/>
      <sz val="12"/>
      <color rgb="FFE36C09"/>
      <name val="Times New Roman"/>
    </font>
    <font>
      <b/>
      <sz val="8"/>
      <color rgb="FF17365D"/>
      <name val="Times New Roman"/>
    </font>
    <font>
      <b/>
      <sz val="12"/>
      <color rgb="FF17365D"/>
      <name val="Times New Roman"/>
    </font>
    <font>
      <b/>
      <sz val="8"/>
      <color rgb="FF006600"/>
      <name val="Times New Roman"/>
    </font>
    <font>
      <b/>
      <sz val="12"/>
      <color rgb="FF006600"/>
      <name val="Times New Roman"/>
    </font>
    <font>
      <b/>
      <sz val="8"/>
      <color rgb="FFC00000"/>
      <name val="Times New Roman"/>
    </font>
    <font>
      <b/>
      <sz val="12"/>
      <color rgb="FFC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Calibri"/>
    </font>
    <font>
      <b/>
      <sz val="12"/>
      <color rgb="FF000000"/>
      <name val="Times New Roman"/>
    </font>
    <font>
      <b/>
      <sz val="10"/>
      <color rgb="FF000000"/>
      <name val="Times New Roman"/>
    </font>
    <font>
      <b/>
      <sz val="22"/>
      <color rgb="FFC00000"/>
      <name val="Calibri"/>
    </font>
    <font>
      <b/>
      <sz val="22"/>
      <color rgb="FF002060"/>
      <name val="Calibri"/>
    </font>
    <font>
      <b/>
      <sz val="18"/>
      <color rgb="FFFF0000"/>
      <name val="Times New Roman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45">
        <stop position="0">
          <color theme="0"/>
        </stop>
        <stop position="1">
          <color theme="9" tint="0.59999389629810485"/>
        </stop>
      </gradientFill>
    </fill>
    <fill>
      <gradientFill degree="135">
        <stop position="0">
          <color theme="0"/>
        </stop>
        <stop position="1">
          <color theme="5" tint="0.59999389629810485"/>
        </stop>
      </gradientFill>
    </fill>
    <fill>
      <gradientFill degree="90">
        <stop position="0">
          <color theme="0"/>
        </stop>
        <stop position="1">
          <color theme="6" tint="0.40000610370189521"/>
        </stop>
      </gradientFill>
    </fill>
    <fill>
      <gradientFill type="path">
        <stop position="0">
          <color theme="0"/>
        </stop>
        <stop position="1">
          <color theme="3" tint="0.40000610370189521"/>
        </stop>
      </gradientFill>
    </fill>
    <fill>
      <gradientFill type="path">
        <stop position="0">
          <color theme="0"/>
        </stop>
        <stop position="1">
          <color theme="7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gradientFill type="path">
        <stop position="0">
          <color theme="0"/>
        </stop>
        <stop position="1">
          <color theme="8" tint="0.59999389629810485"/>
        </stop>
      </gradientFill>
    </fill>
    <fill>
      <patternFill patternType="lightDown">
        <bgColor rgb="FFCC99FF"/>
      </patternFill>
    </fill>
    <fill>
      <patternFill patternType="solid">
        <fgColor rgb="FFFF006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99FF"/>
        <bgColor auto="1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auto="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auto="1"/>
      </patternFill>
    </fill>
    <fill>
      <patternFill patternType="lightDown">
        <bgColor theme="9" tint="-0.249977111117893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Down">
        <bgColor theme="3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E0E0E0"/>
        <bgColor rgb="FFE0E0E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</cellStyleXfs>
  <cellXfs count="214">
    <xf numFmtId="0" fontId="0" fillId="0" borderId="0" xfId="0" applyFont="1" applyAlignment="1"/>
    <xf numFmtId="0" fontId="0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textRotation="90" wrapText="1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/>
    <xf numFmtId="0" fontId="0" fillId="5" borderId="1" xfId="0" applyFont="1" applyFill="1" applyBorder="1" applyAlignment="1"/>
    <xf numFmtId="164" fontId="0" fillId="6" borderId="1" xfId="0" applyNumberFormat="1" applyFont="1" applyFill="1" applyBorder="1" applyAlignment="1"/>
    <xf numFmtId="0" fontId="0" fillId="7" borderId="1" xfId="0" applyFont="1" applyFill="1" applyBorder="1" applyAlignment="1"/>
    <xf numFmtId="0" fontId="2" fillId="8" borderId="1" xfId="0" applyFont="1" applyFill="1" applyBorder="1" applyAlignment="1">
      <alignment wrapText="1"/>
    </xf>
    <xf numFmtId="0" fontId="0" fillId="8" borderId="1" xfId="0" applyFont="1" applyFill="1" applyBorder="1" applyAlignment="1"/>
    <xf numFmtId="0" fontId="2" fillId="9" borderId="1" xfId="0" applyFont="1" applyFill="1" applyBorder="1" applyAlignment="1">
      <alignment wrapText="1"/>
    </xf>
    <xf numFmtId="0" fontId="0" fillId="9" borderId="1" xfId="0" applyFont="1" applyFill="1" applyBorder="1" applyAlignment="1"/>
    <xf numFmtId="0" fontId="2" fillId="9" borderId="1" xfId="0" applyFont="1" applyFill="1" applyBorder="1" applyAlignment="1"/>
    <xf numFmtId="0" fontId="2" fillId="10" borderId="1" xfId="0" applyFont="1" applyFill="1" applyBorder="1" applyAlignment="1">
      <alignment wrapText="1"/>
    </xf>
    <xf numFmtId="9" fontId="0" fillId="10" borderId="1" xfId="1" applyFont="1" applyFill="1" applyBorder="1" applyAlignment="1"/>
    <xf numFmtId="0" fontId="2" fillId="10" borderId="1" xfId="0" applyFont="1" applyFill="1" applyBorder="1" applyAlignment="1"/>
    <xf numFmtId="0" fontId="2" fillId="11" borderId="1" xfId="0" applyFont="1" applyFill="1" applyBorder="1" applyAlignment="1">
      <alignment wrapText="1"/>
    </xf>
    <xf numFmtId="9" fontId="0" fillId="11" borderId="1" xfId="0" applyNumberFormat="1" applyFont="1" applyFill="1" applyBorder="1" applyAlignment="1"/>
    <xf numFmtId="0" fontId="2" fillId="12" borderId="1" xfId="0" applyFont="1" applyFill="1" applyBorder="1" applyAlignment="1"/>
    <xf numFmtId="9" fontId="0" fillId="12" borderId="1" xfId="0" applyNumberFormat="1" applyFont="1" applyFill="1" applyBorder="1" applyAlignment="1"/>
    <xf numFmtId="0" fontId="2" fillId="13" borderId="1" xfId="0" applyFont="1" applyFill="1" applyBorder="1" applyAlignment="1"/>
    <xf numFmtId="0" fontId="0" fillId="13" borderId="1" xfId="0" applyFont="1" applyFill="1" applyBorder="1" applyAlignment="1"/>
    <xf numFmtId="0" fontId="4" fillId="0" borderId="0" xfId="0" applyFont="1" applyAlignment="1"/>
    <xf numFmtId="0" fontId="4" fillId="0" borderId="0" xfId="0" applyFont="1" applyAlignment="1">
      <alignment horizontal="center" vertical="center" textRotation="90" wrapText="1"/>
    </xf>
    <xf numFmtId="0" fontId="4" fillId="4" borderId="1" xfId="0" applyFont="1" applyFill="1" applyBorder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textRotation="90" wrapText="1"/>
    </xf>
    <xf numFmtId="0" fontId="2" fillId="9" borderId="1" xfId="0" applyFont="1" applyFill="1" applyBorder="1" applyAlignment="1">
      <alignment wrapText="1"/>
    </xf>
    <xf numFmtId="0" fontId="2" fillId="15" borderId="1" xfId="0" applyFont="1" applyFill="1" applyBorder="1" applyAlignment="1">
      <alignment horizontal="left" textRotation="90" wrapText="1"/>
    </xf>
    <xf numFmtId="0" fontId="2" fillId="16" borderId="1" xfId="0" applyFont="1" applyFill="1" applyBorder="1" applyAlignment="1">
      <alignment wrapText="1"/>
    </xf>
    <xf numFmtId="0" fontId="2" fillId="18" borderId="1" xfId="0" applyFont="1" applyFill="1" applyBorder="1" applyAlignment="1">
      <alignment wrapText="1"/>
    </xf>
    <xf numFmtId="0" fontId="2" fillId="2" borderId="5" xfId="0" applyFont="1" applyFill="1" applyBorder="1" applyAlignment="1">
      <alignment horizontal="left" textRotation="90" wrapText="1"/>
    </xf>
    <xf numFmtId="0" fontId="0" fillId="21" borderId="6" xfId="0" applyFill="1" applyBorder="1"/>
    <xf numFmtId="0" fontId="2" fillId="22" borderId="3" xfId="0" applyFont="1" applyFill="1" applyBorder="1" applyAlignment="1">
      <alignment horizontal="left" textRotation="90" wrapText="1"/>
    </xf>
    <xf numFmtId="0" fontId="0" fillId="22" borderId="3" xfId="0" applyFill="1" applyBorder="1"/>
    <xf numFmtId="0" fontId="4" fillId="0" borderId="3" xfId="0" applyFont="1" applyBorder="1" applyAlignment="1">
      <alignment horizontal="center" vertical="center" textRotation="90" wrapText="1"/>
    </xf>
    <xf numFmtId="9" fontId="0" fillId="16" borderId="1" xfId="1" applyFont="1" applyFill="1" applyBorder="1" applyAlignment="1"/>
    <xf numFmtId="0" fontId="2" fillId="25" borderId="1" xfId="0" applyFont="1" applyFill="1" applyBorder="1" applyAlignment="1">
      <alignment wrapText="1"/>
    </xf>
    <xf numFmtId="9" fontId="0" fillId="25" borderId="1" xfId="1" applyFont="1" applyFill="1" applyBorder="1" applyAlignment="1"/>
    <xf numFmtId="0" fontId="2" fillId="26" borderId="1" xfId="0" applyFont="1" applyFill="1" applyBorder="1" applyAlignment="1">
      <alignment wrapText="1"/>
    </xf>
    <xf numFmtId="0" fontId="4" fillId="30" borderId="1" xfId="0" applyFont="1" applyFill="1" applyBorder="1" applyAlignment="1">
      <alignment wrapText="1"/>
    </xf>
    <xf numFmtId="0" fontId="0" fillId="15" borderId="3" xfId="0" applyFill="1" applyBorder="1"/>
    <xf numFmtId="0" fontId="0" fillId="15" borderId="0" xfId="0" applyFill="1"/>
    <xf numFmtId="10" fontId="0" fillId="29" borderId="3" xfId="0" applyNumberFormat="1" applyFill="1" applyBorder="1"/>
    <xf numFmtId="9" fontId="0" fillId="29" borderId="3" xfId="0" applyNumberFormat="1" applyFill="1" applyBorder="1"/>
    <xf numFmtId="10" fontId="0" fillId="29" borderId="4" xfId="0" applyNumberFormat="1" applyFill="1" applyBorder="1"/>
    <xf numFmtId="10" fontId="0" fillId="29" borderId="1" xfId="0" applyNumberFormat="1" applyFill="1" applyBorder="1"/>
    <xf numFmtId="9" fontId="0" fillId="29" borderId="1" xfId="0" applyNumberFormat="1" applyFill="1" applyBorder="1"/>
    <xf numFmtId="0" fontId="2" fillId="29" borderId="1" xfId="0" applyFont="1" applyFill="1" applyBorder="1"/>
    <xf numFmtId="0" fontId="0" fillId="0" borderId="1" xfId="0" applyBorder="1"/>
    <xf numFmtId="9" fontId="0" fillId="28" borderId="3" xfId="0" applyNumberFormat="1" applyFill="1" applyBorder="1"/>
    <xf numFmtId="9" fontId="0" fillId="28" borderId="4" xfId="0" applyNumberFormat="1" applyFill="1" applyBorder="1"/>
    <xf numFmtId="9" fontId="0" fillId="28" borderId="1" xfId="0" applyNumberFormat="1" applyFill="1" applyBorder="1"/>
    <xf numFmtId="0" fontId="2" fillId="28" borderId="1" xfId="0" applyFont="1" applyFill="1" applyBorder="1"/>
    <xf numFmtId="9" fontId="0" fillId="27" borderId="3" xfId="0" applyNumberFormat="1" applyFill="1" applyBorder="1"/>
    <xf numFmtId="9" fontId="0" fillId="27" borderId="4" xfId="0" applyNumberFormat="1" applyFill="1" applyBorder="1"/>
    <xf numFmtId="9" fontId="0" fillId="27" borderId="1" xfId="0" applyNumberFormat="1" applyFill="1" applyBorder="1"/>
    <xf numFmtId="9" fontId="0" fillId="26" borderId="1" xfId="0" applyNumberFormat="1" applyFill="1" applyBorder="1"/>
    <xf numFmtId="0" fontId="0" fillId="15" borderId="4" xfId="0" applyFill="1" applyBorder="1"/>
    <xf numFmtId="0" fontId="0" fillId="15" borderId="1" xfId="0" applyFill="1" applyBorder="1"/>
    <xf numFmtId="0" fontId="2" fillId="0" borderId="1" xfId="0" applyFont="1" applyBorder="1"/>
    <xf numFmtId="0" fontId="0" fillId="17" borderId="0" xfId="0" applyFill="1"/>
    <xf numFmtId="9" fontId="0" fillId="17" borderId="3" xfId="0" applyNumberFormat="1" applyFill="1" applyBorder="1"/>
    <xf numFmtId="9" fontId="0" fillId="17" borderId="4" xfId="0" applyNumberFormat="1" applyFill="1" applyBorder="1"/>
    <xf numFmtId="9" fontId="0" fillId="17" borderId="1" xfId="0" applyNumberFormat="1" applyFill="1" applyBorder="1"/>
    <xf numFmtId="0" fontId="2" fillId="16" borderId="1" xfId="0" applyFont="1" applyFill="1" applyBorder="1"/>
    <xf numFmtId="0" fontId="0" fillId="17" borderId="1" xfId="0" applyFill="1" applyBorder="1"/>
    <xf numFmtId="0" fontId="0" fillId="9" borderId="1" xfId="0" applyFill="1" applyBorder="1"/>
    <xf numFmtId="0" fontId="2" fillId="9" borderId="1" xfId="0" applyFont="1" applyFill="1" applyBorder="1"/>
    <xf numFmtId="0" fontId="0" fillId="24" borderId="0" xfId="0" applyFill="1"/>
    <xf numFmtId="9" fontId="0" fillId="24" borderId="3" xfId="0" applyNumberFormat="1" applyFill="1" applyBorder="1"/>
    <xf numFmtId="9" fontId="0" fillId="24" borderId="4" xfId="0" applyNumberFormat="1" applyFill="1" applyBorder="1"/>
    <xf numFmtId="9" fontId="0" fillId="24" borderId="1" xfId="0" applyNumberFormat="1" applyFill="1" applyBorder="1"/>
    <xf numFmtId="0" fontId="0" fillId="24" borderId="1" xfId="0" applyFill="1" applyBorder="1"/>
    <xf numFmtId="0" fontId="0" fillId="19" borderId="3" xfId="0" applyFill="1" applyBorder="1"/>
    <xf numFmtId="0" fontId="0" fillId="19" borderId="4" xfId="0" applyFill="1" applyBorder="1"/>
    <xf numFmtId="0" fontId="0" fillId="18" borderId="1" xfId="0" applyFill="1" applyBorder="1"/>
    <xf numFmtId="0" fontId="0" fillId="0" borderId="8" xfId="0" applyBorder="1"/>
    <xf numFmtId="0" fontId="0" fillId="23" borderId="8" xfId="0" applyFill="1" applyBorder="1"/>
    <xf numFmtId="164" fontId="0" fillId="20" borderId="7" xfId="0" applyNumberFormat="1" applyFill="1" applyBorder="1"/>
    <xf numFmtId="0" fontId="0" fillId="30" borderId="3" xfId="0" applyFill="1" applyBorder="1"/>
    <xf numFmtId="0" fontId="0" fillId="30" borderId="4" xfId="0" applyFill="1" applyBorder="1"/>
    <xf numFmtId="0" fontId="0" fillId="30" borderId="1" xfId="0" applyFill="1" applyBorder="1"/>
    <xf numFmtId="0" fontId="4" fillId="30" borderId="1" xfId="0" applyFont="1" applyFill="1" applyBorder="1"/>
    <xf numFmtId="0" fontId="0" fillId="30" borderId="1" xfId="0" applyFill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4" fillId="15" borderId="3" xfId="0" applyFont="1" applyFill="1" applyBorder="1"/>
    <xf numFmtId="0" fontId="0" fillId="14" borderId="4" xfId="0" applyFill="1" applyBorder="1"/>
    <xf numFmtId="0" fontId="0" fillId="14" borderId="1" xfId="0" applyFill="1" applyBorder="1"/>
    <xf numFmtId="0" fontId="0" fillId="5" borderId="1" xfId="0" applyFill="1" applyBorder="1"/>
    <xf numFmtId="0" fontId="4" fillId="4" borderId="1" xfId="0" applyFont="1" applyFill="1" applyBorder="1"/>
    <xf numFmtId="0" fontId="0" fillId="3" borderId="1" xfId="0" applyFill="1" applyBorder="1" applyAlignment="1">
      <alignment horizontal="center"/>
    </xf>
    <xf numFmtId="0" fontId="0" fillId="23" borderId="3" xfId="0" applyFill="1" applyBorder="1"/>
    <xf numFmtId="164" fontId="0" fillId="20" borderId="6" xfId="0" applyNumberFormat="1" applyFill="1" applyBorder="1"/>
    <xf numFmtId="0" fontId="4" fillId="14" borderId="4" xfId="0" applyFont="1" applyFill="1" applyBorder="1"/>
    <xf numFmtId="0" fontId="4" fillId="14" borderId="1" xfId="0" applyFont="1" applyFill="1" applyBorder="1"/>
    <xf numFmtId="0" fontId="4" fillId="15" borderId="3" xfId="0" applyFont="1" applyFill="1" applyBorder="1" applyAlignment="1">
      <alignment horizontal="center" vertical="center" textRotation="90" wrapText="1"/>
    </xf>
    <xf numFmtId="0" fontId="2" fillId="15" borderId="3" xfId="0" applyFont="1" applyFill="1" applyBorder="1" applyAlignment="1">
      <alignment horizontal="center" vertical="center" textRotation="90" wrapText="1"/>
    </xf>
    <xf numFmtId="0" fontId="2" fillId="15" borderId="4" xfId="0" applyFont="1" applyFill="1" applyBorder="1" applyAlignment="1">
      <alignment horizontal="left" textRotation="90" wrapText="1"/>
    </xf>
    <xf numFmtId="0" fontId="0" fillId="2" borderId="1" xfId="0" applyFill="1" applyBorder="1" applyAlignment="1">
      <alignment horizontal="left"/>
    </xf>
    <xf numFmtId="0" fontId="1" fillId="0" borderId="0" xfId="2"/>
    <xf numFmtId="10" fontId="4" fillId="31" borderId="3" xfId="3" applyNumberFormat="1" applyFill="1" applyBorder="1"/>
    <xf numFmtId="9" fontId="4" fillId="31" borderId="3" xfId="3" applyNumberFormat="1" applyFill="1" applyBorder="1"/>
    <xf numFmtId="10" fontId="4" fillId="31" borderId="4" xfId="3" applyNumberFormat="1" applyFill="1" applyBorder="1"/>
    <xf numFmtId="10" fontId="4" fillId="31" borderId="1" xfId="3" applyNumberFormat="1" applyFill="1" applyBorder="1"/>
    <xf numFmtId="9" fontId="4" fillId="31" borderId="1" xfId="3" applyNumberFormat="1" applyFill="1" applyBorder="1"/>
    <xf numFmtId="0" fontId="2" fillId="31" borderId="1" xfId="3" applyFont="1" applyFill="1" applyBorder="1"/>
    <xf numFmtId="9" fontId="4" fillId="28" borderId="3" xfId="3" applyNumberFormat="1" applyFill="1" applyBorder="1"/>
    <xf numFmtId="9" fontId="4" fillId="21" borderId="3" xfId="3" applyNumberFormat="1" applyFill="1" applyBorder="1"/>
    <xf numFmtId="9" fontId="4" fillId="21" borderId="4" xfId="3" applyNumberFormat="1" applyFill="1" applyBorder="1"/>
    <xf numFmtId="9" fontId="4" fillId="21" borderId="1" xfId="3" applyNumberFormat="1" applyFill="1" applyBorder="1"/>
    <xf numFmtId="0" fontId="2" fillId="21" borderId="1" xfId="3" applyFont="1" applyFill="1" applyBorder="1"/>
    <xf numFmtId="9" fontId="4" fillId="32" borderId="3" xfId="3" applyNumberFormat="1" applyFill="1" applyBorder="1"/>
    <xf numFmtId="9" fontId="4" fillId="32" borderId="4" xfId="3" applyNumberFormat="1" applyFill="1" applyBorder="1"/>
    <xf numFmtId="9" fontId="4" fillId="32" borderId="1" xfId="3" applyNumberFormat="1" applyFill="1" applyBorder="1"/>
    <xf numFmtId="9" fontId="4" fillId="33" borderId="1" xfId="3" applyNumberFormat="1" applyFill="1" applyBorder="1"/>
    <xf numFmtId="0" fontId="2" fillId="33" borderId="1" xfId="3" applyFont="1" applyFill="1" applyBorder="1" applyAlignment="1">
      <alignment wrapText="1"/>
    </xf>
    <xf numFmtId="9" fontId="4" fillId="17" borderId="3" xfId="4" applyNumberFormat="1" applyFill="1" applyBorder="1"/>
    <xf numFmtId="9" fontId="4" fillId="17" borderId="4" xfId="4" applyNumberFormat="1" applyFill="1" applyBorder="1"/>
    <xf numFmtId="9" fontId="4" fillId="17" borderId="1" xfId="4" applyNumberFormat="1" applyFill="1" applyBorder="1"/>
    <xf numFmtId="9" fontId="4" fillId="16" borderId="1" xfId="5" applyFont="1" applyFill="1" applyBorder="1" applyAlignment="1"/>
    <xf numFmtId="0" fontId="2" fillId="16" borderId="1" xfId="4" applyFont="1" applyFill="1" applyBorder="1"/>
    <xf numFmtId="0" fontId="4" fillId="17" borderId="1" xfId="4" applyFill="1" applyBorder="1"/>
    <xf numFmtId="0" fontId="4" fillId="15" borderId="3" xfId="4" applyFill="1" applyBorder="1"/>
    <xf numFmtId="0" fontId="4" fillId="15" borderId="4" xfId="4" applyFill="1" applyBorder="1"/>
    <xf numFmtId="0" fontId="4" fillId="15" borderId="1" xfId="4" applyFill="1" applyBorder="1"/>
    <xf numFmtId="0" fontId="4" fillId="9" borderId="1" xfId="4" applyFill="1" applyBorder="1"/>
    <xf numFmtId="0" fontId="2" fillId="9" borderId="1" xfId="4" applyFont="1" applyFill="1" applyBorder="1"/>
    <xf numFmtId="0" fontId="4" fillId="0" borderId="1" xfId="4" applyBorder="1"/>
    <xf numFmtId="0" fontId="2" fillId="16" borderId="1" xfId="4" applyFont="1" applyFill="1" applyBorder="1" applyAlignment="1">
      <alignment wrapText="1"/>
    </xf>
    <xf numFmtId="0" fontId="2" fillId="9" borderId="1" xfId="4" applyFont="1" applyFill="1" applyBorder="1" applyAlignment="1">
      <alignment wrapText="1"/>
    </xf>
    <xf numFmtId="9" fontId="4" fillId="24" borderId="3" xfId="4" applyNumberFormat="1" applyFill="1" applyBorder="1"/>
    <xf numFmtId="9" fontId="4" fillId="24" borderId="4" xfId="4" applyNumberFormat="1" applyFill="1" applyBorder="1"/>
    <xf numFmtId="9" fontId="4" fillId="24" borderId="1" xfId="4" applyNumberFormat="1" applyFill="1" applyBorder="1"/>
    <xf numFmtId="9" fontId="4" fillId="25" borderId="1" xfId="5" applyFont="1" applyFill="1" applyBorder="1" applyAlignment="1"/>
    <xf numFmtId="0" fontId="2" fillId="25" borderId="1" xfId="4" applyFont="1" applyFill="1" applyBorder="1" applyAlignment="1">
      <alignment wrapText="1"/>
    </xf>
    <xf numFmtId="0" fontId="4" fillId="24" borderId="1" xfId="4" applyFill="1" applyBorder="1"/>
    <xf numFmtId="0" fontId="1" fillId="34" borderId="0" xfId="2" applyFill="1"/>
    <xf numFmtId="0" fontId="4" fillId="34" borderId="9" xfId="6" applyFill="1" applyBorder="1"/>
    <xf numFmtId="0" fontId="4" fillId="22" borderId="3" xfId="7" applyFill="1" applyBorder="1"/>
    <xf numFmtId="0" fontId="4" fillId="21" borderId="6" xfId="7" applyFill="1" applyBorder="1"/>
    <xf numFmtId="0" fontId="4" fillId="4" borderId="1" xfId="6" applyFill="1" applyBorder="1"/>
    <xf numFmtId="0" fontId="4" fillId="0" borderId="3" xfId="7" applyBorder="1"/>
    <xf numFmtId="0" fontId="4" fillId="23" borderId="3" xfId="7" applyFill="1" applyBorder="1"/>
    <xf numFmtId="164" fontId="4" fillId="20" borderId="6" xfId="7" applyNumberFormat="1" applyFill="1" applyBorder="1"/>
    <xf numFmtId="0" fontId="4" fillId="0" borderId="3" xfId="7" applyBorder="1" applyAlignment="1">
      <alignment horizontal="center" vertical="center" textRotation="90" wrapText="1"/>
    </xf>
    <xf numFmtId="0" fontId="2" fillId="22" borderId="3" xfId="7" applyFont="1" applyFill="1" applyBorder="1" applyAlignment="1">
      <alignment horizontal="left" textRotation="90" wrapText="1"/>
    </xf>
    <xf numFmtId="0" fontId="2" fillId="2" borderId="5" xfId="7" applyFont="1" applyFill="1" applyBorder="1" applyAlignment="1">
      <alignment horizontal="left" textRotation="90" wrapText="1"/>
    </xf>
    <xf numFmtId="0" fontId="4" fillId="32" borderId="3" xfId="8" applyFill="1" applyBorder="1" applyAlignment="1">
      <alignment horizontal="center" vertical="center" textRotation="90" wrapText="1"/>
    </xf>
    <xf numFmtId="0" fontId="2" fillId="32" borderId="3" xfId="8" applyFont="1" applyFill="1" applyBorder="1" applyAlignment="1">
      <alignment horizontal="center" vertical="center" textRotation="90" wrapText="1"/>
    </xf>
    <xf numFmtId="0" fontId="2" fillId="32" borderId="4" xfId="8" applyFont="1" applyFill="1" applyBorder="1" applyAlignment="1">
      <alignment horizontal="left" textRotation="90" wrapText="1"/>
    </xf>
    <xf numFmtId="0" fontId="2" fillId="32" borderId="1" xfId="8" applyFont="1" applyFill="1" applyBorder="1" applyAlignment="1">
      <alignment horizontal="left" textRotation="90" wrapText="1"/>
    </xf>
    <xf numFmtId="0" fontId="2" fillId="2" borderId="1" xfId="8" applyFont="1" applyFill="1" applyBorder="1" applyAlignment="1">
      <alignment horizontal="left" textRotation="90" wrapText="1"/>
    </xf>
    <xf numFmtId="0" fontId="2" fillId="2" borderId="9" xfId="9" applyFont="1" applyFill="1" applyBorder="1" applyAlignment="1">
      <alignment horizontal="left" textRotation="90" wrapText="1"/>
    </xf>
    <xf numFmtId="0" fontId="6" fillId="2" borderId="1" xfId="9" applyFont="1" applyFill="1" applyBorder="1" applyAlignment="1">
      <alignment horizontal="left" textRotation="90" wrapText="1"/>
    </xf>
    <xf numFmtId="0" fontId="2" fillId="2" borderId="9" xfId="10" applyFont="1" applyFill="1" applyBorder="1" applyAlignment="1">
      <alignment horizontal="left" textRotation="90" wrapText="1"/>
    </xf>
    <xf numFmtId="0" fontId="2" fillId="2" borderId="1" xfId="10" applyFont="1" applyFill="1" applyBorder="1" applyAlignment="1">
      <alignment horizontal="left" textRotation="90" wrapText="1"/>
    </xf>
    <xf numFmtId="0" fontId="2" fillId="2" borderId="1" xfId="10" applyFont="1" applyFill="1" applyBorder="1" applyAlignment="1">
      <alignment horizontal="left"/>
    </xf>
    <xf numFmtId="0" fontId="7" fillId="0" borderId="0" xfId="2" applyFont="1"/>
    <xf numFmtId="0" fontId="8" fillId="0" borderId="0" xfId="2" applyFont="1"/>
    <xf numFmtId="0" fontId="9" fillId="0" borderId="0" xfId="0" applyFont="1" applyAlignment="1">
      <alignment horizontal="center" vertical="center" wrapText="1"/>
    </xf>
    <xf numFmtId="164" fontId="9" fillId="35" borderId="10" xfId="0" applyNumberFormat="1" applyFont="1" applyFill="1" applyBorder="1" applyAlignment="1">
      <alignment horizontal="center" vertical="center" wrapText="1"/>
    </xf>
    <xf numFmtId="0" fontId="9" fillId="35" borderId="10" xfId="0" applyFont="1" applyFill="1" applyBorder="1" applyAlignment="1">
      <alignment horizontal="left" vertical="center" wrapText="1"/>
    </xf>
    <xf numFmtId="0" fontId="10" fillId="35" borderId="10" xfId="0" applyFont="1" applyFill="1" applyBorder="1" applyAlignment="1">
      <alignment horizontal="center" vertical="center" wrapText="1"/>
    </xf>
    <xf numFmtId="0" fontId="10" fillId="35" borderId="11" xfId="0" applyFont="1" applyFill="1" applyBorder="1" applyAlignment="1">
      <alignment horizontal="center" vertical="center" wrapText="1"/>
    </xf>
    <xf numFmtId="0" fontId="11" fillId="35" borderId="10" xfId="0" applyFont="1" applyFill="1" applyBorder="1" applyAlignment="1">
      <alignment horizontal="center" vertical="center" wrapText="1"/>
    </xf>
    <xf numFmtId="0" fontId="11" fillId="35" borderId="12" xfId="0" applyFont="1" applyFill="1" applyBorder="1" applyAlignment="1">
      <alignment horizontal="center" vertical="center" wrapText="1"/>
    </xf>
    <xf numFmtId="0" fontId="12" fillId="35" borderId="10" xfId="0" applyFont="1" applyFill="1" applyBorder="1" applyAlignment="1">
      <alignment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4" fillId="35" borderId="10" xfId="0" applyFont="1" applyFill="1" applyBorder="1" applyAlignment="1">
      <alignment vertical="center" wrapText="1"/>
    </xf>
    <xf numFmtId="0" fontId="15" fillId="35" borderId="10" xfId="0" applyFont="1" applyFill="1" applyBorder="1" applyAlignment="1">
      <alignment horizontal="center" vertical="center" wrapText="1"/>
    </xf>
    <xf numFmtId="0" fontId="16" fillId="35" borderId="10" xfId="0" applyFont="1" applyFill="1" applyBorder="1" applyAlignment="1">
      <alignment vertical="center" wrapText="1"/>
    </xf>
    <xf numFmtId="164" fontId="9" fillId="0" borderId="0" xfId="0" applyNumberFormat="1" applyFont="1" applyAlignment="1">
      <alignment horizontal="center" vertical="center" wrapText="1"/>
    </xf>
    <xf numFmtId="0" fontId="17" fillId="35" borderId="10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vertical="center" wrapText="1"/>
    </xf>
    <xf numFmtId="0" fontId="0" fillId="0" borderId="9" xfId="0" applyBorder="1"/>
    <xf numFmtId="0" fontId="0" fillId="0" borderId="13" xfId="0" applyBorder="1"/>
    <xf numFmtId="0" fontId="9" fillId="0" borderId="14" xfId="0" applyFont="1" applyBorder="1" applyAlignment="1">
      <alignment horizontal="center" vertical="center" wrapText="1"/>
    </xf>
    <xf numFmtId="0" fontId="0" fillId="0" borderId="15" xfId="0" applyBorder="1"/>
    <xf numFmtId="0" fontId="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 wrapText="1"/>
    </xf>
    <xf numFmtId="164" fontId="0" fillId="0" borderId="0" xfId="0" applyNumberFormat="1"/>
    <xf numFmtId="164" fontId="9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textRotation="90"/>
    </xf>
    <xf numFmtId="0" fontId="22" fillId="35" borderId="18" xfId="0" applyFont="1" applyFill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22" fillId="0" borderId="17" xfId="0" applyFont="1" applyBorder="1" applyAlignment="1">
      <alignment horizontal="center" vertical="center" wrapText="1"/>
    </xf>
    <xf numFmtId="0" fontId="22" fillId="35" borderId="0" xfId="0" applyFont="1" applyFill="1" applyAlignment="1">
      <alignment horizontal="center" vertical="center" textRotation="90" wrapText="1"/>
    </xf>
    <xf numFmtId="0" fontId="23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vertical="center"/>
    </xf>
    <xf numFmtId="0" fontId="0" fillId="0" borderId="0" xfId="0"/>
    <xf numFmtId="0" fontId="26" fillId="0" borderId="19" xfId="0" applyFont="1" applyBorder="1" applyAlignment="1">
      <alignment horizontal="center" vertical="center" wrapText="1"/>
    </xf>
  </cellXfs>
  <cellStyles count="11">
    <cellStyle name="Відсотковий" xfId="1" builtinId="5"/>
    <cellStyle name="Звичайний" xfId="0" builtinId="0"/>
    <cellStyle name="Звичайний 2" xfId="2" xr:uid="{ACB06945-5B7E-4A86-8528-EB0533569175}"/>
    <cellStyle name="Обычный 10" xfId="3" xr:uid="{D706B4E1-D9D7-4DAF-976B-BADE2945FFD4}"/>
    <cellStyle name="Обычный 3" xfId="10" xr:uid="{6654E961-0EF6-418E-8DC0-EC3CC4614468}"/>
    <cellStyle name="Обычный 4" xfId="9" xr:uid="{DCBF1C64-FF30-4D8A-B9A8-2F3E8E185A31}"/>
    <cellStyle name="Обычный 6" xfId="8" xr:uid="{83EC97F8-D099-42C5-BFA6-B2DD9527CE8B}"/>
    <cellStyle name="Обычный 7" xfId="7" xr:uid="{2B2E55B7-A0AF-4192-AE46-AB50B397A06B}"/>
    <cellStyle name="Обычный 8" xfId="6" xr:uid="{F3B348A0-A6FA-413F-B681-12229A466C7C}"/>
    <cellStyle name="Обычный 9" xfId="4" xr:uid="{02016615-1348-4A88-A48B-F49090CA5599}"/>
    <cellStyle name="Процентный 9" xfId="5" xr:uid="{17530A14-A154-4DFD-B14D-2B30E703CFDF}"/>
  </cellStyles>
  <dxfs count="3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2060"/>
      </font>
      <fill>
        <patternFill patternType="solid">
          <fgColor rgb="FF8DB3E2"/>
          <bgColor rgb="FF8DB3E2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DAEEF3"/>
          <bgColor rgb="FFDAEEF3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1F497D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2060"/>
      </font>
      <fill>
        <patternFill patternType="solid">
          <fgColor rgb="FF8DB3E2"/>
          <bgColor rgb="FF8DB3E2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DAEEF3"/>
          <bgColor rgb="FFDAEEF3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1F497D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2060"/>
      </font>
      <fill>
        <patternFill patternType="solid">
          <fgColor rgb="FF8DB3E2"/>
          <bgColor rgb="FF8DB3E2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DAEEF3"/>
          <bgColor rgb="FFDAEEF3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1F497D"/>
      </font>
      <fill>
        <patternFill patternType="solid">
          <fgColor rgb="FFFFFF00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66FF33"/>
      <color rgb="FFFF0066"/>
      <color rgb="FFCC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1семестр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 КЛАС'!$B$3:$B$12</c:f>
              <c:strCache>
                <c:ptCount val="8"/>
                <c:pt idx="0">
                  <c:v>Антонович Марія </c:v>
                </c:pt>
                <c:pt idx="1">
                  <c:v>Малтиз Софія</c:v>
                </c:pt>
                <c:pt idx="2">
                  <c:v>Меленюк Данило</c:v>
                </c:pt>
                <c:pt idx="3">
                  <c:v>Носаль Катерина</c:v>
                </c:pt>
                <c:pt idx="4">
                  <c:v>Слойка Антон</c:v>
                </c:pt>
                <c:pt idx="5">
                  <c:v>Старик Евеліна</c:v>
                </c:pt>
                <c:pt idx="6">
                  <c:v>Чорний Андрій</c:v>
                </c:pt>
                <c:pt idx="7">
                  <c:v>Шинківський Олег</c:v>
                </c:pt>
              </c:strCache>
            </c:strRef>
          </c:cat>
          <c:val>
            <c:numRef>
              <c:f>'4 КЛАС'!$L$3:$L$12</c:f>
              <c:numCache>
                <c:formatCode>0.0</c:formatCode>
                <c:ptCount val="10"/>
                <c:pt idx="0">
                  <c:v>8.4</c:v>
                </c:pt>
                <c:pt idx="1">
                  <c:v>9.4</c:v>
                </c:pt>
                <c:pt idx="2">
                  <c:v>10.6</c:v>
                </c:pt>
                <c:pt idx="3">
                  <c:v>7.4</c:v>
                </c:pt>
                <c:pt idx="4">
                  <c:v>9.1999999999999993</c:v>
                </c:pt>
                <c:pt idx="5">
                  <c:v>10.199999999999999</c:v>
                </c:pt>
                <c:pt idx="6">
                  <c:v>11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2B1-B710-0CB699162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95520"/>
        <c:axId val="75197056"/>
      </c:barChart>
      <c:catAx>
        <c:axId val="7519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197056"/>
        <c:crosses val="autoZero"/>
        <c:auto val="1"/>
        <c:lblAlgn val="ctr"/>
        <c:lblOffset val="100"/>
        <c:noMultiLvlLbl val="0"/>
      </c:catAx>
      <c:valAx>
        <c:axId val="751970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519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/>
              <a:t>Укр. мова</a:t>
            </a:r>
          </a:p>
          <a:p>
            <a:pPr>
              <a:defRPr/>
            </a:pP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97821027088591"/>
          <c:y val="0.16421139368791243"/>
          <c:w val="0.78212666351756155"/>
          <c:h val="0.3574777170237183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'4 КЛАС'!$B$3:$B$12</c:f>
              <c:strCache>
                <c:ptCount val="8"/>
                <c:pt idx="0">
                  <c:v>Антонович Марія </c:v>
                </c:pt>
                <c:pt idx="1">
                  <c:v>Малтиз Софія</c:v>
                </c:pt>
                <c:pt idx="2">
                  <c:v>Меленюк Данило</c:v>
                </c:pt>
                <c:pt idx="3">
                  <c:v>Носаль Катерина</c:v>
                </c:pt>
                <c:pt idx="4">
                  <c:v>Слойка Антон</c:v>
                </c:pt>
                <c:pt idx="5">
                  <c:v>Старик Евеліна</c:v>
                </c:pt>
                <c:pt idx="6">
                  <c:v>Чорний Андрій</c:v>
                </c:pt>
                <c:pt idx="7">
                  <c:v>Шинківський Олег</c:v>
                </c:pt>
              </c:strCache>
            </c:strRef>
          </c:cat>
          <c:val>
            <c:numRef>
              <c:f>'4 КЛАС'!$K$3:$K$12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FCB4-41E1-8CBD-7196024AA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22016"/>
        <c:axId val="75227904"/>
      </c:barChart>
      <c:catAx>
        <c:axId val="752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227904"/>
        <c:crosses val="autoZero"/>
        <c:auto val="1"/>
        <c:lblAlgn val="ctr"/>
        <c:lblOffset val="100"/>
        <c:noMultiLvlLbl val="0"/>
      </c:catAx>
      <c:valAx>
        <c:axId val="75227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222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 КЛАС'!$A$3:$B$3</c:f>
              <c:strCache>
                <c:ptCount val="2"/>
                <c:pt idx="0">
                  <c:v>1</c:v>
                </c:pt>
                <c:pt idx="1">
                  <c:v>Єлісєєв Іван</c:v>
                </c:pt>
              </c:strCache>
            </c:strRef>
          </c:tx>
          <c:invertIfNegative val="0"/>
          <c:cat>
            <c:strRef>
              <c:f>'5 КЛАС'!$C$1:$Q$2</c:f>
              <c:strCache>
                <c:ptCount val="15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природознавство</c:v>
                </c:pt>
                <c:pt idx="7">
                  <c:v> </c:v>
                </c:pt>
                <c:pt idx="8">
                  <c:v>МУЗИНЕ МИСТЕЦТВО </c:v>
                </c:pt>
                <c:pt idx="9">
                  <c:v>ОБРАЗОТВОРЧЕ </c:v>
                </c:pt>
                <c:pt idx="10">
                  <c:v>ІНОРМАТИКА </c:v>
                </c:pt>
                <c:pt idx="11">
                  <c:v>Трудове навчання </c:v>
                </c:pt>
                <c:pt idx="12">
                  <c:v>основи здоров'я </c:v>
                </c:pt>
                <c:pt idx="13">
                  <c:v>фізична культура</c:v>
                </c:pt>
                <c:pt idx="14">
                  <c:v>ОХЕ</c:v>
                </c:pt>
              </c:strCache>
            </c:strRef>
          </c:cat>
          <c:val>
            <c:numRef>
              <c:f>'5 КЛАС'!$C$3:$Q$3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11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D-4C34-A511-DECABBA5ADCE}"/>
            </c:ext>
          </c:extLst>
        </c:ser>
        <c:ser>
          <c:idx val="1"/>
          <c:order val="1"/>
          <c:tx>
            <c:strRef>
              <c:f>'5 КЛАС'!$A$4:$B$4</c:f>
              <c:strCache>
                <c:ptCount val="2"/>
                <c:pt idx="0">
                  <c:v>2</c:v>
                </c:pt>
                <c:pt idx="1">
                  <c:v>Іванців Денис</c:v>
                </c:pt>
              </c:strCache>
            </c:strRef>
          </c:tx>
          <c:invertIfNegative val="0"/>
          <c:cat>
            <c:strRef>
              <c:f>'5 КЛАС'!$C$1:$Q$2</c:f>
              <c:strCache>
                <c:ptCount val="15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природознавство</c:v>
                </c:pt>
                <c:pt idx="7">
                  <c:v> </c:v>
                </c:pt>
                <c:pt idx="8">
                  <c:v>МУЗИНЕ МИСТЕЦТВО </c:v>
                </c:pt>
                <c:pt idx="9">
                  <c:v>ОБРАЗОТВОРЧЕ </c:v>
                </c:pt>
                <c:pt idx="10">
                  <c:v>ІНОРМАТИКА </c:v>
                </c:pt>
                <c:pt idx="11">
                  <c:v>Трудове навчання </c:v>
                </c:pt>
                <c:pt idx="12">
                  <c:v>основи здоров'я </c:v>
                </c:pt>
                <c:pt idx="13">
                  <c:v>фізична культура</c:v>
                </c:pt>
                <c:pt idx="14">
                  <c:v>ОХЕ</c:v>
                </c:pt>
              </c:strCache>
            </c:strRef>
          </c:cat>
          <c:val>
            <c:numRef>
              <c:f>'5 КЛАС'!$C$4:$Q$4</c:f>
              <c:numCache>
                <c:formatCode>General</c:formatCode>
                <c:ptCount val="15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1D-4C34-A511-DECABBA5ADCE}"/>
            </c:ext>
          </c:extLst>
        </c:ser>
        <c:ser>
          <c:idx val="2"/>
          <c:order val="2"/>
          <c:tx>
            <c:strRef>
              <c:f>'5 КЛАС'!$A$5:$B$5</c:f>
              <c:strCache>
                <c:ptCount val="2"/>
                <c:pt idx="0">
                  <c:v>3</c:v>
                </c:pt>
                <c:pt idx="1">
                  <c:v>Куклін Маріанна</c:v>
                </c:pt>
              </c:strCache>
            </c:strRef>
          </c:tx>
          <c:invertIfNegative val="0"/>
          <c:cat>
            <c:strRef>
              <c:f>'5 КЛАС'!$C$1:$Q$2</c:f>
              <c:strCache>
                <c:ptCount val="15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природознавство</c:v>
                </c:pt>
                <c:pt idx="7">
                  <c:v> </c:v>
                </c:pt>
                <c:pt idx="8">
                  <c:v>МУЗИНЕ МИСТЕЦТВО </c:v>
                </c:pt>
                <c:pt idx="9">
                  <c:v>ОБРАЗОТВОРЧЕ </c:v>
                </c:pt>
                <c:pt idx="10">
                  <c:v>ІНОРМАТИКА </c:v>
                </c:pt>
                <c:pt idx="11">
                  <c:v>Трудове навчання </c:v>
                </c:pt>
                <c:pt idx="12">
                  <c:v>основи здоров'я </c:v>
                </c:pt>
                <c:pt idx="13">
                  <c:v>фізична культура</c:v>
                </c:pt>
                <c:pt idx="14">
                  <c:v>ОХЕ</c:v>
                </c:pt>
              </c:strCache>
            </c:strRef>
          </c:cat>
          <c:val>
            <c:numRef>
              <c:f>'5 КЛАС'!$C$5:$Q$5</c:f>
              <c:numCache>
                <c:formatCode>General</c:formatCode>
                <c:ptCount val="15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8">
                  <c:v>11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1D-4C34-A511-DECABBA5ADCE}"/>
            </c:ext>
          </c:extLst>
        </c:ser>
        <c:ser>
          <c:idx val="3"/>
          <c:order val="3"/>
          <c:tx>
            <c:strRef>
              <c:f>'5 КЛАС'!$A$6:$B$6</c:f>
              <c:strCache>
                <c:ptCount val="2"/>
                <c:pt idx="0">
                  <c:v>4</c:v>
                </c:pt>
                <c:pt idx="1">
                  <c:v>Куніцький Андрій</c:v>
                </c:pt>
              </c:strCache>
            </c:strRef>
          </c:tx>
          <c:invertIfNegative val="0"/>
          <c:cat>
            <c:strRef>
              <c:f>'5 КЛАС'!$C$1:$Q$2</c:f>
              <c:strCache>
                <c:ptCount val="15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природознавство</c:v>
                </c:pt>
                <c:pt idx="7">
                  <c:v> </c:v>
                </c:pt>
                <c:pt idx="8">
                  <c:v>МУЗИНЕ МИСТЕЦТВО </c:v>
                </c:pt>
                <c:pt idx="9">
                  <c:v>ОБРАЗОТВОРЧЕ </c:v>
                </c:pt>
                <c:pt idx="10">
                  <c:v>ІНОРМАТИКА </c:v>
                </c:pt>
                <c:pt idx="11">
                  <c:v>Трудове навчання </c:v>
                </c:pt>
                <c:pt idx="12">
                  <c:v>основи здоров'я </c:v>
                </c:pt>
                <c:pt idx="13">
                  <c:v>фізична культура</c:v>
                </c:pt>
                <c:pt idx="14">
                  <c:v>ОХЕ</c:v>
                </c:pt>
              </c:strCache>
            </c:strRef>
          </c:cat>
          <c:val>
            <c:numRef>
              <c:f>'5 КЛАС'!$C$6:$Q$6</c:f>
              <c:numCache>
                <c:formatCode>General</c:formatCode>
                <c:ptCount val="15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1D-4C34-A511-DECABBA5ADCE}"/>
            </c:ext>
          </c:extLst>
        </c:ser>
        <c:ser>
          <c:idx val="4"/>
          <c:order val="4"/>
          <c:tx>
            <c:strRef>
              <c:f>'5 КЛАС'!$A$7:$B$7</c:f>
              <c:strCache>
                <c:ptCount val="2"/>
                <c:pt idx="0">
                  <c:v>5</c:v>
                </c:pt>
                <c:pt idx="1">
                  <c:v>Шинківська Христина</c:v>
                </c:pt>
              </c:strCache>
            </c:strRef>
          </c:tx>
          <c:invertIfNegative val="0"/>
          <c:cat>
            <c:strRef>
              <c:f>'5 КЛАС'!$C$1:$Q$2</c:f>
              <c:strCache>
                <c:ptCount val="15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природознавство</c:v>
                </c:pt>
                <c:pt idx="7">
                  <c:v> </c:v>
                </c:pt>
                <c:pt idx="8">
                  <c:v>МУЗИНЕ МИСТЕЦТВО </c:v>
                </c:pt>
                <c:pt idx="9">
                  <c:v>ОБРАЗОТВОРЧЕ </c:v>
                </c:pt>
                <c:pt idx="10">
                  <c:v>ІНОРМАТИКА </c:v>
                </c:pt>
                <c:pt idx="11">
                  <c:v>Трудове навчання </c:v>
                </c:pt>
                <c:pt idx="12">
                  <c:v>основи здоров'я </c:v>
                </c:pt>
                <c:pt idx="13">
                  <c:v>фізична культура</c:v>
                </c:pt>
                <c:pt idx="14">
                  <c:v>ОХЕ</c:v>
                </c:pt>
              </c:strCache>
            </c:strRef>
          </c:cat>
          <c:val>
            <c:numRef>
              <c:f>'5 КЛАС'!$C$7:$Q$7</c:f>
              <c:numCache>
                <c:formatCode>General</c:formatCode>
                <c:ptCount val="15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9</c:v>
                </c:pt>
                <c:pt idx="8">
                  <c:v>11</c:v>
                </c:pt>
                <c:pt idx="9">
                  <c:v>10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1D-4C34-A511-DECABBA5ADCE}"/>
            </c:ext>
          </c:extLst>
        </c:ser>
        <c:ser>
          <c:idx val="5"/>
          <c:order val="5"/>
          <c:tx>
            <c:strRef>
              <c:f>'5 КЛАС'!$A$8:$B$8</c:f>
              <c:strCache>
                <c:ptCount val="2"/>
                <c:pt idx="0">
                  <c:v>6</c:v>
                </c:pt>
              </c:strCache>
            </c:strRef>
          </c:tx>
          <c:invertIfNegative val="0"/>
          <c:cat>
            <c:strRef>
              <c:f>'5 КЛАС'!$C$1:$Q$2</c:f>
              <c:strCache>
                <c:ptCount val="15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природознавство</c:v>
                </c:pt>
                <c:pt idx="7">
                  <c:v> </c:v>
                </c:pt>
                <c:pt idx="8">
                  <c:v>МУЗИНЕ МИСТЕЦТВО </c:v>
                </c:pt>
                <c:pt idx="9">
                  <c:v>ОБРАЗОТВОРЧЕ </c:v>
                </c:pt>
                <c:pt idx="10">
                  <c:v>ІНОРМАТИКА </c:v>
                </c:pt>
                <c:pt idx="11">
                  <c:v>Трудове навчання </c:v>
                </c:pt>
                <c:pt idx="12">
                  <c:v>основи здоров'я </c:v>
                </c:pt>
                <c:pt idx="13">
                  <c:v>фізична культура</c:v>
                </c:pt>
                <c:pt idx="14">
                  <c:v>ОХЕ</c:v>
                </c:pt>
              </c:strCache>
            </c:strRef>
          </c:cat>
          <c:val>
            <c:numRef>
              <c:f>'5 КЛАС'!$C$8:$Q$8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5-871D-4C34-A511-DECABBA5ADCE}"/>
            </c:ext>
          </c:extLst>
        </c:ser>
        <c:ser>
          <c:idx val="6"/>
          <c:order val="6"/>
          <c:tx>
            <c:strRef>
              <c:f>'5 КЛАС'!$A$9:$B$9</c:f>
              <c:strCache>
                <c:ptCount val="2"/>
                <c:pt idx="0">
                  <c:v>7</c:v>
                </c:pt>
              </c:strCache>
            </c:strRef>
          </c:tx>
          <c:invertIfNegative val="0"/>
          <c:cat>
            <c:strRef>
              <c:f>'5 КЛАС'!$C$1:$Q$2</c:f>
              <c:strCache>
                <c:ptCount val="15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природознавство</c:v>
                </c:pt>
                <c:pt idx="7">
                  <c:v> </c:v>
                </c:pt>
                <c:pt idx="8">
                  <c:v>МУЗИНЕ МИСТЕЦТВО </c:v>
                </c:pt>
                <c:pt idx="9">
                  <c:v>ОБРАЗОТВОРЧЕ </c:v>
                </c:pt>
                <c:pt idx="10">
                  <c:v>ІНОРМАТИКА </c:v>
                </c:pt>
                <c:pt idx="11">
                  <c:v>Трудове навчання </c:v>
                </c:pt>
                <c:pt idx="12">
                  <c:v>основи здоров'я </c:v>
                </c:pt>
                <c:pt idx="13">
                  <c:v>фізична культура</c:v>
                </c:pt>
                <c:pt idx="14">
                  <c:v>ОХЕ</c:v>
                </c:pt>
              </c:strCache>
            </c:strRef>
          </c:cat>
          <c:val>
            <c:numRef>
              <c:f>'5 КЛАС'!$C$9:$Q$9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6-871D-4C34-A511-DECABBA5ADCE}"/>
            </c:ext>
          </c:extLst>
        </c:ser>
        <c:ser>
          <c:idx val="7"/>
          <c:order val="7"/>
          <c:tx>
            <c:strRef>
              <c:f>'5 КЛАС'!$A$10:$B$10</c:f>
              <c:strCache>
                <c:ptCount val="2"/>
                <c:pt idx="0">
                  <c:v>8</c:v>
                </c:pt>
              </c:strCache>
            </c:strRef>
          </c:tx>
          <c:invertIfNegative val="0"/>
          <c:cat>
            <c:strRef>
              <c:f>'5 КЛАС'!$C$1:$Q$2</c:f>
              <c:strCache>
                <c:ptCount val="15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природознавство</c:v>
                </c:pt>
                <c:pt idx="7">
                  <c:v> </c:v>
                </c:pt>
                <c:pt idx="8">
                  <c:v>МУЗИНЕ МИСТЕЦТВО </c:v>
                </c:pt>
                <c:pt idx="9">
                  <c:v>ОБРАЗОТВОРЧЕ </c:v>
                </c:pt>
                <c:pt idx="10">
                  <c:v>ІНОРМАТИКА </c:v>
                </c:pt>
                <c:pt idx="11">
                  <c:v>Трудове навчання </c:v>
                </c:pt>
                <c:pt idx="12">
                  <c:v>основи здоров'я </c:v>
                </c:pt>
                <c:pt idx="13">
                  <c:v>фізична культура</c:v>
                </c:pt>
                <c:pt idx="14">
                  <c:v>ОХЕ</c:v>
                </c:pt>
              </c:strCache>
            </c:strRef>
          </c:cat>
          <c:val>
            <c:numRef>
              <c:f>'5 КЛАС'!$C$10:$Q$10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7-871D-4C34-A511-DECABBA5ADCE}"/>
            </c:ext>
          </c:extLst>
        </c:ser>
        <c:ser>
          <c:idx val="8"/>
          <c:order val="8"/>
          <c:tx>
            <c:strRef>
              <c:f>'5 КЛАС'!$A$11:$B$11</c:f>
              <c:strCache>
                <c:ptCount val="2"/>
                <c:pt idx="0">
                  <c:v>9</c:v>
                </c:pt>
              </c:strCache>
            </c:strRef>
          </c:tx>
          <c:invertIfNegative val="0"/>
          <c:cat>
            <c:strRef>
              <c:f>'5 КЛАС'!$C$1:$Q$2</c:f>
              <c:strCache>
                <c:ptCount val="15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природознавство</c:v>
                </c:pt>
                <c:pt idx="7">
                  <c:v> </c:v>
                </c:pt>
                <c:pt idx="8">
                  <c:v>МУЗИНЕ МИСТЕЦТВО </c:v>
                </c:pt>
                <c:pt idx="9">
                  <c:v>ОБРАЗОТВОРЧЕ </c:v>
                </c:pt>
                <c:pt idx="10">
                  <c:v>ІНОРМАТИКА </c:v>
                </c:pt>
                <c:pt idx="11">
                  <c:v>Трудове навчання </c:v>
                </c:pt>
                <c:pt idx="12">
                  <c:v>основи здоров'я </c:v>
                </c:pt>
                <c:pt idx="13">
                  <c:v>фізична культура</c:v>
                </c:pt>
                <c:pt idx="14">
                  <c:v>ОХЕ</c:v>
                </c:pt>
              </c:strCache>
            </c:strRef>
          </c:cat>
          <c:val>
            <c:numRef>
              <c:f>'5 КЛАС'!$C$11:$Q$11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8-871D-4C34-A511-DECABBA5ADCE}"/>
            </c:ext>
          </c:extLst>
        </c:ser>
        <c:ser>
          <c:idx val="9"/>
          <c:order val="9"/>
          <c:tx>
            <c:strRef>
              <c:f>'5 КЛАС'!$A$12:$B$12</c:f>
              <c:strCache>
                <c:ptCount val="2"/>
                <c:pt idx="0">
                  <c:v>10</c:v>
                </c:pt>
              </c:strCache>
            </c:strRef>
          </c:tx>
          <c:invertIfNegative val="0"/>
          <c:cat>
            <c:strRef>
              <c:f>'5 КЛАС'!$C$1:$Q$2</c:f>
              <c:strCache>
                <c:ptCount val="15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природознавство</c:v>
                </c:pt>
                <c:pt idx="7">
                  <c:v> </c:v>
                </c:pt>
                <c:pt idx="8">
                  <c:v>МУЗИНЕ МИСТЕЦТВО </c:v>
                </c:pt>
                <c:pt idx="9">
                  <c:v>ОБРАЗОТВОРЧЕ </c:v>
                </c:pt>
                <c:pt idx="10">
                  <c:v>ІНОРМАТИКА </c:v>
                </c:pt>
                <c:pt idx="11">
                  <c:v>Трудове навчання </c:v>
                </c:pt>
                <c:pt idx="12">
                  <c:v>основи здоров'я </c:v>
                </c:pt>
                <c:pt idx="13">
                  <c:v>фізична культура</c:v>
                </c:pt>
                <c:pt idx="14">
                  <c:v>ОХЕ</c:v>
                </c:pt>
              </c:strCache>
            </c:strRef>
          </c:cat>
          <c:val>
            <c:numRef>
              <c:f>'5 КЛАС'!$C$12:$Q$12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9-871D-4C34-A511-DECABBA5A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85376"/>
        <c:axId val="32883840"/>
      </c:barChart>
      <c:valAx>
        <c:axId val="32883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885376"/>
        <c:crosses val="autoZero"/>
        <c:crossBetween val="between"/>
      </c:valAx>
      <c:catAx>
        <c:axId val="3288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883840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 КЛАС'!$A$3:$B$3</c:f>
              <c:strCache>
                <c:ptCount val="2"/>
                <c:pt idx="0">
                  <c:v>1</c:v>
                </c:pt>
                <c:pt idx="1">
                  <c:v>Вдовин Анастасія</c:v>
                </c:pt>
              </c:strCache>
            </c:strRef>
          </c:tx>
          <c:invertIfNegative val="0"/>
          <c:cat>
            <c:strRef>
              <c:f>'6 КЛАС'!$C$2:$U$2</c:f>
              <c:strCache>
                <c:ptCount val="19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 України </c:v>
                </c:pt>
                <c:pt idx="5">
                  <c:v>всесвітня історія 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фізика</c:v>
                </c:pt>
                <c:pt idx="11">
                  <c:v>хімія</c:v>
                </c:pt>
                <c:pt idx="12">
                  <c:v>МУЗИНЕ МИСТЕЦТВО </c:v>
                </c:pt>
                <c:pt idx="13">
                  <c:v>ОБРАЗОТВОРЧЕ </c:v>
                </c:pt>
                <c:pt idx="14">
                  <c:v>ІНОРМАТИКА </c:v>
                </c:pt>
                <c:pt idx="15">
                  <c:v>Трудове навчання </c:v>
                </c:pt>
                <c:pt idx="16">
                  <c:v>основи здоров'я </c:v>
                </c:pt>
                <c:pt idx="17">
                  <c:v>фізична культура</c:v>
                </c:pt>
                <c:pt idx="18">
                  <c:v>ОХЕ</c:v>
                </c:pt>
              </c:strCache>
            </c:strRef>
          </c:cat>
          <c:val>
            <c:numRef>
              <c:f>'6 КЛАС'!$C$3:$U$3</c:f>
              <c:numCache>
                <c:formatCode>General</c:formatCode>
                <c:ptCount val="19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5">
                  <c:v>8</c:v>
                </c:pt>
                <c:pt idx="6">
                  <c:v>8</c:v>
                </c:pt>
                <c:pt idx="8">
                  <c:v>9</c:v>
                </c:pt>
                <c:pt idx="9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7-4708-AAF7-148367F4171C}"/>
            </c:ext>
          </c:extLst>
        </c:ser>
        <c:ser>
          <c:idx val="1"/>
          <c:order val="1"/>
          <c:tx>
            <c:strRef>
              <c:f>'6 КЛАС'!$A$4:$B$4</c:f>
              <c:strCache>
                <c:ptCount val="2"/>
                <c:pt idx="0">
                  <c:v>2</c:v>
                </c:pt>
                <c:pt idx="1">
                  <c:v>Дворська Юліана</c:v>
                </c:pt>
              </c:strCache>
            </c:strRef>
          </c:tx>
          <c:invertIfNegative val="0"/>
          <c:cat>
            <c:strRef>
              <c:f>'6 КЛАС'!$C$2:$U$2</c:f>
              <c:strCache>
                <c:ptCount val="19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 України </c:v>
                </c:pt>
                <c:pt idx="5">
                  <c:v>всесвітня історія 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фізика</c:v>
                </c:pt>
                <c:pt idx="11">
                  <c:v>хімія</c:v>
                </c:pt>
                <c:pt idx="12">
                  <c:v>МУЗИНЕ МИСТЕЦТВО </c:v>
                </c:pt>
                <c:pt idx="13">
                  <c:v>ОБРАЗОТВОРЧЕ </c:v>
                </c:pt>
                <c:pt idx="14">
                  <c:v>ІНОРМАТИКА </c:v>
                </c:pt>
                <c:pt idx="15">
                  <c:v>Трудове навчання </c:v>
                </c:pt>
                <c:pt idx="16">
                  <c:v>основи здоров'я </c:v>
                </c:pt>
                <c:pt idx="17">
                  <c:v>фізична культура</c:v>
                </c:pt>
                <c:pt idx="18">
                  <c:v>ОХЕ</c:v>
                </c:pt>
              </c:strCache>
            </c:strRef>
          </c:cat>
          <c:val>
            <c:numRef>
              <c:f>'6 КЛАС'!$C$4:$U$4</c:f>
              <c:numCache>
                <c:formatCode>General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5">
                  <c:v>10</c:v>
                </c:pt>
                <c:pt idx="6">
                  <c:v>10</c:v>
                </c:pt>
                <c:pt idx="8">
                  <c:v>10</c:v>
                </c:pt>
                <c:pt idx="9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7-4708-AAF7-148367F4171C}"/>
            </c:ext>
          </c:extLst>
        </c:ser>
        <c:ser>
          <c:idx val="2"/>
          <c:order val="2"/>
          <c:tx>
            <c:strRef>
              <c:f>'6 КЛАС'!$A$5:$B$5</c:f>
              <c:strCache>
                <c:ptCount val="2"/>
                <c:pt idx="0">
                  <c:v>3</c:v>
                </c:pt>
                <c:pt idx="1">
                  <c:v>Дідух Роман</c:v>
                </c:pt>
              </c:strCache>
            </c:strRef>
          </c:tx>
          <c:invertIfNegative val="0"/>
          <c:cat>
            <c:strRef>
              <c:f>'6 КЛАС'!$C$2:$U$2</c:f>
              <c:strCache>
                <c:ptCount val="19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 України </c:v>
                </c:pt>
                <c:pt idx="5">
                  <c:v>всесвітня історія 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фізика</c:v>
                </c:pt>
                <c:pt idx="11">
                  <c:v>хімія</c:v>
                </c:pt>
                <c:pt idx="12">
                  <c:v>МУЗИНЕ МИСТЕЦТВО </c:v>
                </c:pt>
                <c:pt idx="13">
                  <c:v>ОБРАЗОТВОРЧЕ </c:v>
                </c:pt>
                <c:pt idx="14">
                  <c:v>ІНОРМАТИКА </c:v>
                </c:pt>
                <c:pt idx="15">
                  <c:v>Трудове навчання </c:v>
                </c:pt>
                <c:pt idx="16">
                  <c:v>основи здоров'я </c:v>
                </c:pt>
                <c:pt idx="17">
                  <c:v>фізична культура</c:v>
                </c:pt>
                <c:pt idx="18">
                  <c:v>ОХЕ</c:v>
                </c:pt>
              </c:strCache>
            </c:strRef>
          </c:cat>
          <c:val>
            <c:numRef>
              <c:f>'6 КЛАС'!$C$5:$U$5</c:f>
              <c:numCache>
                <c:formatCode>General</c:formatCode>
                <c:ptCount val="19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5">
                  <c:v>8</c:v>
                </c:pt>
                <c:pt idx="6">
                  <c:v>7</c:v>
                </c:pt>
                <c:pt idx="8">
                  <c:v>9</c:v>
                </c:pt>
                <c:pt idx="9">
                  <c:v>8</c:v>
                </c:pt>
                <c:pt idx="12">
                  <c:v>10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67-4708-AAF7-148367F4171C}"/>
            </c:ext>
          </c:extLst>
        </c:ser>
        <c:ser>
          <c:idx val="3"/>
          <c:order val="3"/>
          <c:tx>
            <c:strRef>
              <c:f>'6 КЛАС'!$A$6:$B$6</c:f>
              <c:strCache>
                <c:ptCount val="2"/>
                <c:pt idx="0">
                  <c:v>4</c:v>
                </c:pt>
                <c:pt idx="1">
                  <c:v>Петрик Анастасія</c:v>
                </c:pt>
              </c:strCache>
            </c:strRef>
          </c:tx>
          <c:invertIfNegative val="0"/>
          <c:cat>
            <c:strRef>
              <c:f>'6 КЛАС'!$C$2:$U$2</c:f>
              <c:strCache>
                <c:ptCount val="19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 України </c:v>
                </c:pt>
                <c:pt idx="5">
                  <c:v>всесвітня історія 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фізика</c:v>
                </c:pt>
                <c:pt idx="11">
                  <c:v>хімія</c:v>
                </c:pt>
                <c:pt idx="12">
                  <c:v>МУЗИНЕ МИСТЕЦТВО </c:v>
                </c:pt>
                <c:pt idx="13">
                  <c:v>ОБРАЗОТВОРЧЕ </c:v>
                </c:pt>
                <c:pt idx="14">
                  <c:v>ІНОРМАТИКА </c:v>
                </c:pt>
                <c:pt idx="15">
                  <c:v>Трудове навчання </c:v>
                </c:pt>
                <c:pt idx="16">
                  <c:v>основи здоров'я </c:v>
                </c:pt>
                <c:pt idx="17">
                  <c:v>фізична культура</c:v>
                </c:pt>
                <c:pt idx="18">
                  <c:v>ОХЕ</c:v>
                </c:pt>
              </c:strCache>
            </c:strRef>
          </c:cat>
          <c:val>
            <c:numRef>
              <c:f>'6 КЛАС'!$C$6:$U$6</c:f>
              <c:numCache>
                <c:formatCode>General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5">
                  <c:v>10</c:v>
                </c:pt>
                <c:pt idx="6">
                  <c:v>10</c:v>
                </c:pt>
                <c:pt idx="8">
                  <c:v>10</c:v>
                </c:pt>
                <c:pt idx="9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67-4708-AAF7-148367F4171C}"/>
            </c:ext>
          </c:extLst>
        </c:ser>
        <c:ser>
          <c:idx val="4"/>
          <c:order val="4"/>
          <c:tx>
            <c:strRef>
              <c:f>'6 КЛАС'!$A$7:$B$7</c:f>
              <c:strCache>
                <c:ptCount val="2"/>
                <c:pt idx="0">
                  <c:v>5</c:v>
                </c:pt>
                <c:pt idx="1">
                  <c:v>Шинкарчук Назар</c:v>
                </c:pt>
              </c:strCache>
            </c:strRef>
          </c:tx>
          <c:invertIfNegative val="0"/>
          <c:cat>
            <c:strRef>
              <c:f>'6 КЛАС'!$C$2:$U$2</c:f>
              <c:strCache>
                <c:ptCount val="19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 України </c:v>
                </c:pt>
                <c:pt idx="5">
                  <c:v>всесвітня історія 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фізика</c:v>
                </c:pt>
                <c:pt idx="11">
                  <c:v>хімія</c:v>
                </c:pt>
                <c:pt idx="12">
                  <c:v>МУЗИНЕ МИСТЕЦТВО </c:v>
                </c:pt>
                <c:pt idx="13">
                  <c:v>ОБРАЗОТВОРЧЕ </c:v>
                </c:pt>
                <c:pt idx="14">
                  <c:v>ІНОРМАТИКА </c:v>
                </c:pt>
                <c:pt idx="15">
                  <c:v>Трудове навчання </c:v>
                </c:pt>
                <c:pt idx="16">
                  <c:v>основи здоров'я </c:v>
                </c:pt>
                <c:pt idx="17">
                  <c:v>фізична культура</c:v>
                </c:pt>
                <c:pt idx="18">
                  <c:v>ОХЕ</c:v>
                </c:pt>
              </c:strCache>
            </c:strRef>
          </c:cat>
          <c:val>
            <c:numRef>
              <c:f>'6 КЛАС'!$C$7:$U$7</c:f>
              <c:numCache>
                <c:formatCode>General</c:formatCode>
                <c:ptCount val="19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5">
                  <c:v>7</c:v>
                </c:pt>
                <c:pt idx="6">
                  <c:v>7</c:v>
                </c:pt>
                <c:pt idx="8">
                  <c:v>8</c:v>
                </c:pt>
                <c:pt idx="9">
                  <c:v>7</c:v>
                </c:pt>
                <c:pt idx="12">
                  <c:v>10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67-4708-AAF7-148367F4171C}"/>
            </c:ext>
          </c:extLst>
        </c:ser>
        <c:ser>
          <c:idx val="5"/>
          <c:order val="5"/>
          <c:tx>
            <c:strRef>
              <c:f>'6 КЛАС'!$A$8:$B$8</c:f>
              <c:strCache>
                <c:ptCount val="2"/>
                <c:pt idx="0">
                  <c:v>6</c:v>
                </c:pt>
              </c:strCache>
            </c:strRef>
          </c:tx>
          <c:invertIfNegative val="0"/>
          <c:cat>
            <c:strRef>
              <c:f>'6 КЛАС'!$C$2:$U$2</c:f>
              <c:strCache>
                <c:ptCount val="19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 України </c:v>
                </c:pt>
                <c:pt idx="5">
                  <c:v>всесвітня історія 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фізика</c:v>
                </c:pt>
                <c:pt idx="11">
                  <c:v>хімія</c:v>
                </c:pt>
                <c:pt idx="12">
                  <c:v>МУЗИНЕ МИСТЕЦТВО </c:v>
                </c:pt>
                <c:pt idx="13">
                  <c:v>ОБРАЗОТВОРЧЕ </c:v>
                </c:pt>
                <c:pt idx="14">
                  <c:v>ІНОРМАТИКА </c:v>
                </c:pt>
                <c:pt idx="15">
                  <c:v>Трудове навчання </c:v>
                </c:pt>
                <c:pt idx="16">
                  <c:v>основи здоров'я </c:v>
                </c:pt>
                <c:pt idx="17">
                  <c:v>фізична культура</c:v>
                </c:pt>
                <c:pt idx="18">
                  <c:v>ОХЕ</c:v>
                </c:pt>
              </c:strCache>
            </c:strRef>
          </c:cat>
          <c:val>
            <c:numRef>
              <c:f>'6 КЛАС'!$C$8:$U$8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5-3167-4708-AAF7-148367F4171C}"/>
            </c:ext>
          </c:extLst>
        </c:ser>
        <c:ser>
          <c:idx val="6"/>
          <c:order val="6"/>
          <c:tx>
            <c:strRef>
              <c:f>'6 КЛАС'!$A$9:$B$9</c:f>
              <c:strCache>
                <c:ptCount val="2"/>
                <c:pt idx="0">
                  <c:v>7</c:v>
                </c:pt>
              </c:strCache>
            </c:strRef>
          </c:tx>
          <c:invertIfNegative val="0"/>
          <c:cat>
            <c:strRef>
              <c:f>'6 КЛАС'!$C$2:$U$2</c:f>
              <c:strCache>
                <c:ptCount val="19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 України </c:v>
                </c:pt>
                <c:pt idx="5">
                  <c:v>всесвітня історія 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фізика</c:v>
                </c:pt>
                <c:pt idx="11">
                  <c:v>хімія</c:v>
                </c:pt>
                <c:pt idx="12">
                  <c:v>МУЗИНЕ МИСТЕЦТВО </c:v>
                </c:pt>
                <c:pt idx="13">
                  <c:v>ОБРАЗОТВОРЧЕ </c:v>
                </c:pt>
                <c:pt idx="14">
                  <c:v>ІНОРМАТИКА </c:v>
                </c:pt>
                <c:pt idx="15">
                  <c:v>Трудове навчання </c:v>
                </c:pt>
                <c:pt idx="16">
                  <c:v>основи здоров'я </c:v>
                </c:pt>
                <c:pt idx="17">
                  <c:v>фізична культура</c:v>
                </c:pt>
                <c:pt idx="18">
                  <c:v>ОХЕ</c:v>
                </c:pt>
              </c:strCache>
            </c:strRef>
          </c:cat>
          <c:val>
            <c:numRef>
              <c:f>'6 КЛАС'!$C$9:$U$9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6-3167-4708-AAF7-148367F4171C}"/>
            </c:ext>
          </c:extLst>
        </c:ser>
        <c:ser>
          <c:idx val="7"/>
          <c:order val="7"/>
          <c:tx>
            <c:strRef>
              <c:f>'6 КЛАС'!$A$10:$B$10</c:f>
              <c:strCache>
                <c:ptCount val="2"/>
                <c:pt idx="0">
                  <c:v>8</c:v>
                </c:pt>
              </c:strCache>
            </c:strRef>
          </c:tx>
          <c:invertIfNegative val="0"/>
          <c:cat>
            <c:strRef>
              <c:f>'6 КЛАС'!$C$2:$U$2</c:f>
              <c:strCache>
                <c:ptCount val="19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 України </c:v>
                </c:pt>
                <c:pt idx="5">
                  <c:v>всесвітня історія 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фізика</c:v>
                </c:pt>
                <c:pt idx="11">
                  <c:v>хімія</c:v>
                </c:pt>
                <c:pt idx="12">
                  <c:v>МУЗИНЕ МИСТЕЦТВО </c:v>
                </c:pt>
                <c:pt idx="13">
                  <c:v>ОБРАЗОТВОРЧЕ </c:v>
                </c:pt>
                <c:pt idx="14">
                  <c:v>ІНОРМАТИКА </c:v>
                </c:pt>
                <c:pt idx="15">
                  <c:v>Трудове навчання </c:v>
                </c:pt>
                <c:pt idx="16">
                  <c:v>основи здоров'я </c:v>
                </c:pt>
                <c:pt idx="17">
                  <c:v>фізична культура</c:v>
                </c:pt>
                <c:pt idx="18">
                  <c:v>ОХЕ</c:v>
                </c:pt>
              </c:strCache>
            </c:strRef>
          </c:cat>
          <c:val>
            <c:numRef>
              <c:f>'6 КЛАС'!$C$10:$U$10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7-3167-4708-AAF7-148367F4171C}"/>
            </c:ext>
          </c:extLst>
        </c:ser>
        <c:ser>
          <c:idx val="8"/>
          <c:order val="8"/>
          <c:tx>
            <c:strRef>
              <c:f>'6 КЛАС'!$A$11:$B$11</c:f>
              <c:strCache>
                <c:ptCount val="2"/>
                <c:pt idx="0">
                  <c:v>9</c:v>
                </c:pt>
              </c:strCache>
            </c:strRef>
          </c:tx>
          <c:invertIfNegative val="0"/>
          <c:cat>
            <c:strRef>
              <c:f>'6 КЛАС'!$C$2:$U$2</c:f>
              <c:strCache>
                <c:ptCount val="19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 України </c:v>
                </c:pt>
                <c:pt idx="5">
                  <c:v>всесвітня історія 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фізика</c:v>
                </c:pt>
                <c:pt idx="11">
                  <c:v>хімія</c:v>
                </c:pt>
                <c:pt idx="12">
                  <c:v>МУЗИНЕ МИСТЕЦТВО </c:v>
                </c:pt>
                <c:pt idx="13">
                  <c:v>ОБРАЗОТВОРЧЕ </c:v>
                </c:pt>
                <c:pt idx="14">
                  <c:v>ІНОРМАТИКА </c:v>
                </c:pt>
                <c:pt idx="15">
                  <c:v>Трудове навчання </c:v>
                </c:pt>
                <c:pt idx="16">
                  <c:v>основи здоров'я </c:v>
                </c:pt>
                <c:pt idx="17">
                  <c:v>фізична культура</c:v>
                </c:pt>
                <c:pt idx="18">
                  <c:v>ОХЕ</c:v>
                </c:pt>
              </c:strCache>
            </c:strRef>
          </c:cat>
          <c:val>
            <c:numRef>
              <c:f>'6 КЛАС'!$C$11:$U$11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8-3167-4708-AAF7-148367F4171C}"/>
            </c:ext>
          </c:extLst>
        </c:ser>
        <c:ser>
          <c:idx val="9"/>
          <c:order val="9"/>
          <c:tx>
            <c:strRef>
              <c:f>'6 КЛАС'!$A$12:$B$12</c:f>
              <c:strCache>
                <c:ptCount val="2"/>
                <c:pt idx="0">
                  <c:v>10</c:v>
                </c:pt>
              </c:strCache>
            </c:strRef>
          </c:tx>
          <c:invertIfNegative val="0"/>
          <c:cat>
            <c:strRef>
              <c:f>'6 КЛАС'!$C$2:$U$2</c:f>
              <c:strCache>
                <c:ptCount val="19"/>
                <c:pt idx="0">
                  <c:v>укр мова</c:v>
                </c:pt>
                <c:pt idx="1">
                  <c:v>укр л-ра</c:v>
                </c:pt>
                <c:pt idx="2">
                  <c:v>зарубіжна </c:v>
                </c:pt>
                <c:pt idx="3">
                  <c:v>АНГЛІЙСЬКА МОВА</c:v>
                </c:pt>
                <c:pt idx="4">
                  <c:v>історія України </c:v>
                </c:pt>
                <c:pt idx="5">
                  <c:v>всесвітня історія 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</c:v>
                </c:pt>
                <c:pt idx="9">
                  <c:v>ГЕОГРАФІЯ </c:v>
                </c:pt>
                <c:pt idx="10">
                  <c:v>фізика</c:v>
                </c:pt>
                <c:pt idx="11">
                  <c:v>хімія</c:v>
                </c:pt>
                <c:pt idx="12">
                  <c:v>МУЗИНЕ МИСТЕЦТВО </c:v>
                </c:pt>
                <c:pt idx="13">
                  <c:v>ОБРАЗОТВОРЧЕ </c:v>
                </c:pt>
                <c:pt idx="14">
                  <c:v>ІНОРМАТИКА </c:v>
                </c:pt>
                <c:pt idx="15">
                  <c:v>Трудове навчання </c:v>
                </c:pt>
                <c:pt idx="16">
                  <c:v>основи здоров'я </c:v>
                </c:pt>
                <c:pt idx="17">
                  <c:v>фізична культура</c:v>
                </c:pt>
                <c:pt idx="18">
                  <c:v>ОХЕ</c:v>
                </c:pt>
              </c:strCache>
            </c:strRef>
          </c:cat>
          <c:val>
            <c:numRef>
              <c:f>'6 КЛАС'!$C$12:$U$12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9-3167-4708-AAF7-148367F41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29664"/>
        <c:axId val="65731200"/>
      </c:barChart>
      <c:catAx>
        <c:axId val="6572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31200"/>
        <c:crosses val="autoZero"/>
        <c:auto val="1"/>
        <c:lblAlgn val="ctr"/>
        <c:lblOffset val="100"/>
        <c:noMultiLvlLbl val="0"/>
      </c:catAx>
      <c:valAx>
        <c:axId val="6573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29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cat>
            <c:strRef>
              <c:f>'7 КЛАС'!$AA$5:$AA$11</c:f>
              <c:strCache>
                <c:ptCount val="7"/>
                <c:pt idx="0">
                  <c:v>Медвідь Ірина</c:v>
                </c:pt>
                <c:pt idx="1">
                  <c:v>Палига Уляна</c:v>
                </c:pt>
                <c:pt idx="2">
                  <c:v>Панас Олександр</c:v>
                </c:pt>
                <c:pt idx="3">
                  <c:v>Парацій христина</c:v>
                </c:pt>
                <c:pt idx="4">
                  <c:v>Славітинський Віталій</c:v>
                </c:pt>
                <c:pt idx="5">
                  <c:v>Ряпич Святослав</c:v>
                </c:pt>
                <c:pt idx="6">
                  <c:v>Чорна Маріанна</c:v>
                </c:pt>
              </c:strCache>
            </c:strRef>
          </c:cat>
          <c:val>
            <c:numRef>
              <c:f>'7 КЛАС'!$AB$5:$AB$11</c:f>
              <c:numCache>
                <c:formatCode>0.0</c:formatCode>
                <c:ptCount val="7"/>
                <c:pt idx="0">
                  <c:v>9.8000000000000007</c:v>
                </c:pt>
                <c:pt idx="1">
                  <c:v>8.1</c:v>
                </c:pt>
                <c:pt idx="2">
                  <c:v>6.5</c:v>
                </c:pt>
                <c:pt idx="3">
                  <c:v>7.8</c:v>
                </c:pt>
                <c:pt idx="4">
                  <c:v>5.9</c:v>
                </c:pt>
                <c:pt idx="5">
                  <c:v>8.6</c:v>
                </c:pt>
                <c:pt idx="6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6-471F-B668-C534337F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63072"/>
        <c:axId val="66164608"/>
      </c:barChart>
      <c:catAx>
        <c:axId val="66163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uk-UA"/>
          </a:p>
        </c:txPr>
        <c:crossAx val="66164608"/>
        <c:crosses val="autoZero"/>
        <c:auto val="0"/>
        <c:lblAlgn val="ctr"/>
        <c:lblOffset val="100"/>
        <c:noMultiLvlLbl val="0"/>
      </c:catAx>
      <c:valAx>
        <c:axId val="661646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66163072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cat>
            <c:strRef>
              <c:f>'8 КЛАС'!$AA$5:$AA$11</c:f>
              <c:strCache>
                <c:ptCount val="4"/>
                <c:pt idx="0">
                  <c:v>Брашко Вероніка</c:v>
                </c:pt>
                <c:pt idx="1">
                  <c:v>Гнатів Софія</c:v>
                </c:pt>
                <c:pt idx="2">
                  <c:v>Демків Назар</c:v>
                </c:pt>
                <c:pt idx="3">
                  <c:v>Тиліщак Марія</c:v>
                </c:pt>
              </c:strCache>
            </c:strRef>
          </c:cat>
          <c:val>
            <c:numRef>
              <c:f>'8 КЛАС'!$AB$5:$AB$11</c:f>
              <c:numCache>
                <c:formatCode>0.0</c:formatCode>
                <c:ptCount val="7"/>
                <c:pt idx="0">
                  <c:v>8.1</c:v>
                </c:pt>
                <c:pt idx="1">
                  <c:v>9</c:v>
                </c:pt>
                <c:pt idx="2">
                  <c:v>8.3000000000000007</c:v>
                </c:pt>
                <c:pt idx="3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9-4B7A-A5A6-1E1A494C8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8576"/>
        <c:axId val="30170496"/>
      </c:barChart>
      <c:catAx>
        <c:axId val="3016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uk-UA"/>
          </a:p>
        </c:txPr>
        <c:crossAx val="30170496"/>
        <c:crosses val="autoZero"/>
        <c:auto val="0"/>
        <c:lblAlgn val="ctr"/>
        <c:lblOffset val="100"/>
        <c:noMultiLvlLbl val="0"/>
      </c:catAx>
      <c:valAx>
        <c:axId val="301704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30168576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cat>
            <c:strRef>
              <c:f>'9 КЛАС'!$AA$5:$AA$11</c:f>
              <c:strCache>
                <c:ptCount val="7"/>
                <c:pt idx="0">
                  <c:v>Вівчар Марія</c:v>
                </c:pt>
                <c:pt idx="1">
                  <c:v>Вівчар Олександр</c:v>
                </c:pt>
                <c:pt idx="2">
                  <c:v>Позняк Віталій</c:v>
                </c:pt>
                <c:pt idx="3">
                  <c:v>Смерека Вікторія</c:v>
                </c:pt>
                <c:pt idx="4">
                  <c:v>Сухецька Сніжана</c:v>
                </c:pt>
                <c:pt idx="5">
                  <c:v>Старик Віталій</c:v>
                </c:pt>
                <c:pt idx="6">
                  <c:v>Чорний Ігор</c:v>
                </c:pt>
              </c:strCache>
            </c:strRef>
          </c:cat>
          <c:val>
            <c:numRef>
              <c:f>'9 КЛАС'!$AB$5:$AB$11</c:f>
              <c:numCache>
                <c:formatCode>0.0</c:formatCode>
                <c:ptCount val="7"/>
                <c:pt idx="0">
                  <c:v>10.4</c:v>
                </c:pt>
                <c:pt idx="1">
                  <c:v>10.3</c:v>
                </c:pt>
                <c:pt idx="2">
                  <c:v>7.8</c:v>
                </c:pt>
                <c:pt idx="3">
                  <c:v>9.8000000000000007</c:v>
                </c:pt>
                <c:pt idx="4">
                  <c:v>9.9</c:v>
                </c:pt>
                <c:pt idx="5">
                  <c:v>9.6999999999999993</c:v>
                </c:pt>
                <c:pt idx="6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C-4711-A1FF-6BB30E95B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13760"/>
        <c:axId val="77015296"/>
      </c:barChart>
      <c:catAx>
        <c:axId val="7701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uk-UA"/>
          </a:p>
        </c:txPr>
        <c:crossAx val="77015296"/>
        <c:crosses val="autoZero"/>
        <c:auto val="0"/>
        <c:lblAlgn val="ctr"/>
        <c:lblOffset val="100"/>
        <c:noMultiLvlLbl val="0"/>
      </c:catAx>
      <c:valAx>
        <c:axId val="770152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77013760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29</xdr:row>
      <xdr:rowOff>195262</xdr:rowOff>
    </xdr:from>
    <xdr:to>
      <xdr:col>6</xdr:col>
      <xdr:colOff>323850</xdr:colOff>
      <xdr:row>43</xdr:row>
      <xdr:rowOff>138112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522922</xdr:colOff>
      <xdr:row>29</xdr:row>
      <xdr:rowOff>197167</xdr:rowOff>
    </xdr:from>
    <xdr:to>
      <xdr:col>16</xdr:col>
      <xdr:colOff>294322</xdr:colOff>
      <xdr:row>43</xdr:row>
      <xdr:rowOff>141922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28</xdr:row>
      <xdr:rowOff>76200</xdr:rowOff>
    </xdr:from>
    <xdr:to>
      <xdr:col>19</xdr:col>
      <xdr:colOff>152399</xdr:colOff>
      <xdr:row>55</xdr:row>
      <xdr:rowOff>38099</xdr:rowOff>
    </xdr:to>
    <xdr:graphicFrame macro="">
      <xdr:nvGraphicFramePr>
        <xdr:cNvPr id="2" name="Диаграмма 5">
          <a:extLst>
            <a:ext uri="{FF2B5EF4-FFF2-40B4-BE49-F238E27FC236}">
              <a16:creationId xmlns:a16="http://schemas.microsoft.com/office/drawing/2014/main" id="{0A13E1B2-7E81-41BD-9E94-6F5DA58F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27</xdr:row>
      <xdr:rowOff>0</xdr:rowOff>
    </xdr:from>
    <xdr:to>
      <xdr:col>21</xdr:col>
      <xdr:colOff>47624</xdr:colOff>
      <xdr:row>51</xdr:row>
      <xdr:rowOff>171450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7CC6791-C12D-42C7-BDAD-E98B8DEB9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22</xdr:row>
      <xdr:rowOff>0</xdr:rowOff>
    </xdr:from>
    <xdr:to>
      <xdr:col>28</xdr:col>
      <xdr:colOff>266700</xdr:colOff>
      <xdr:row>36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4BD5D-E840-40D9-AA45-2E55EED8E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17</xdr:row>
      <xdr:rowOff>142875</xdr:rowOff>
    </xdr:from>
    <xdr:to>
      <xdr:col>24</xdr:col>
      <xdr:colOff>9525</xdr:colOff>
      <xdr:row>32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82927B-375A-4570-9393-2C26BCD2C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142875</xdr:rowOff>
    </xdr:from>
    <xdr:to>
      <xdr:col>28</xdr:col>
      <xdr:colOff>238125</xdr:colOff>
      <xdr:row>32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EFE084-F543-4665-89E9-47EBA7BB3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workbookViewId="0">
      <selection activeCell="R25" sqref="R25"/>
    </sheetView>
  </sheetViews>
  <sheetFormatPr defaultColWidth="14.42578125" defaultRowHeight="15" customHeight="1" x14ac:dyDescent="0.25"/>
  <cols>
    <col min="1" max="1" width="8" customWidth="1"/>
    <col min="2" max="2" width="29.28515625" customWidth="1"/>
    <col min="3" max="13" width="8" customWidth="1"/>
    <col min="14" max="14" width="10" customWidth="1"/>
    <col min="15" max="26" width="8" customWidth="1"/>
  </cols>
  <sheetData>
    <row r="1" spans="1:15" x14ac:dyDescent="0.25">
      <c r="A1" s="29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65.25" customHeight="1" x14ac:dyDescent="0.25">
      <c r="A2" s="4" t="s">
        <v>0</v>
      </c>
      <c r="B2" s="5" t="s">
        <v>1</v>
      </c>
      <c r="C2" s="6" t="s">
        <v>2</v>
      </c>
      <c r="D2" s="6" t="s">
        <v>23</v>
      </c>
      <c r="E2" s="6" t="s">
        <v>4</v>
      </c>
      <c r="F2" s="6" t="s">
        <v>5</v>
      </c>
      <c r="G2" s="6" t="s">
        <v>7</v>
      </c>
      <c r="H2" s="6"/>
      <c r="I2" s="6"/>
      <c r="J2" s="6"/>
      <c r="K2" s="6"/>
      <c r="L2" s="6" t="s">
        <v>8</v>
      </c>
      <c r="M2" s="6" t="s">
        <v>9</v>
      </c>
      <c r="N2" s="27" t="s">
        <v>22</v>
      </c>
      <c r="O2" s="26"/>
    </row>
    <row r="3" spans="1:15" x14ac:dyDescent="0.25">
      <c r="A3" s="7">
        <v>1</v>
      </c>
      <c r="B3" s="28" t="s">
        <v>25</v>
      </c>
      <c r="C3" s="9">
        <v>8</v>
      </c>
      <c r="D3" s="9">
        <v>9</v>
      </c>
      <c r="E3" s="9">
        <v>8</v>
      </c>
      <c r="F3" s="9">
        <v>8</v>
      </c>
      <c r="G3" s="9">
        <v>9</v>
      </c>
      <c r="H3" s="9"/>
      <c r="I3" s="9"/>
      <c r="J3" s="9"/>
      <c r="K3" s="9"/>
      <c r="L3" s="10">
        <f>AVERAGE(C3:G3)</f>
        <v>8.4</v>
      </c>
      <c r="M3" s="11">
        <v>2</v>
      </c>
      <c r="N3" t="str">
        <f t="shared" ref="N3:N8" si="0">IF(L3&gt;=10,"високий",IF(L3&gt;=7,"достатній",IF(L3&gt;=4,"середній","початковий")))</f>
        <v>достатній</v>
      </c>
    </row>
    <row r="4" spans="1:15" x14ac:dyDescent="0.25">
      <c r="A4" s="7">
        <v>2</v>
      </c>
      <c r="B4" s="28" t="s">
        <v>26</v>
      </c>
      <c r="C4" s="9">
        <v>9</v>
      </c>
      <c r="D4" s="9">
        <v>10</v>
      </c>
      <c r="E4" s="9">
        <v>9</v>
      </c>
      <c r="F4" s="9">
        <v>9</v>
      </c>
      <c r="G4" s="9">
        <v>10</v>
      </c>
      <c r="H4" s="9"/>
      <c r="I4" s="9"/>
      <c r="J4" s="9"/>
      <c r="K4" s="9"/>
      <c r="L4" s="10">
        <v>9.4</v>
      </c>
      <c r="M4" s="11">
        <v>3</v>
      </c>
      <c r="N4" t="str">
        <f t="shared" si="0"/>
        <v>достатній</v>
      </c>
    </row>
    <row r="5" spans="1:15" x14ac:dyDescent="0.25">
      <c r="A5" s="7">
        <v>3</v>
      </c>
      <c r="B5" s="28" t="s">
        <v>27</v>
      </c>
      <c r="C5" s="9">
        <v>10</v>
      </c>
      <c r="D5" s="9">
        <v>11</v>
      </c>
      <c r="E5" s="9">
        <v>10</v>
      </c>
      <c r="F5" s="9">
        <v>11</v>
      </c>
      <c r="G5" s="9">
        <v>11</v>
      </c>
      <c r="H5" s="9"/>
      <c r="I5" s="9"/>
      <c r="J5" s="9"/>
      <c r="K5" s="9"/>
      <c r="L5" s="10">
        <f>AVERAGE(C5:G5)</f>
        <v>10.6</v>
      </c>
      <c r="M5" s="11">
        <v>3</v>
      </c>
      <c r="N5" t="str">
        <f t="shared" si="0"/>
        <v>високий</v>
      </c>
    </row>
    <row r="6" spans="1:15" x14ac:dyDescent="0.25">
      <c r="A6" s="7">
        <v>4</v>
      </c>
      <c r="B6" s="28" t="s">
        <v>28</v>
      </c>
      <c r="C6" s="9">
        <v>7</v>
      </c>
      <c r="D6" s="9">
        <v>9</v>
      </c>
      <c r="E6" s="9">
        <v>7</v>
      </c>
      <c r="F6" s="9">
        <v>7</v>
      </c>
      <c r="G6" s="9">
        <v>7</v>
      </c>
      <c r="H6" s="9"/>
      <c r="I6" s="9"/>
      <c r="J6" s="9"/>
      <c r="K6" s="9"/>
      <c r="L6" s="10">
        <f t="shared" ref="L6:L7" si="1">AVERAGE(C6:K6)</f>
        <v>7.4</v>
      </c>
      <c r="M6" s="11">
        <v>4</v>
      </c>
      <c r="N6" t="str">
        <f t="shared" si="0"/>
        <v>достатній</v>
      </c>
    </row>
    <row r="7" spans="1:15" x14ac:dyDescent="0.25">
      <c r="A7" s="7">
        <v>5</v>
      </c>
      <c r="B7" s="28" t="s">
        <v>29</v>
      </c>
      <c r="C7" s="9">
        <v>9</v>
      </c>
      <c r="D7" s="9">
        <v>10</v>
      </c>
      <c r="E7" s="9">
        <v>9</v>
      </c>
      <c r="F7" s="9">
        <v>9</v>
      </c>
      <c r="G7" s="9">
        <v>9</v>
      </c>
      <c r="H7" s="9"/>
      <c r="I7" s="9"/>
      <c r="J7" s="9"/>
      <c r="K7" s="9"/>
      <c r="L7" s="10">
        <f t="shared" si="1"/>
        <v>9.1999999999999993</v>
      </c>
      <c r="M7" s="11">
        <f>RANK(L7,$L$6:$L$7,0)</f>
        <v>1</v>
      </c>
      <c r="N7" t="str">
        <f t="shared" si="0"/>
        <v>достатній</v>
      </c>
    </row>
    <row r="8" spans="1:15" x14ac:dyDescent="0.25">
      <c r="A8" s="7">
        <v>6</v>
      </c>
      <c r="B8" s="28" t="s">
        <v>30</v>
      </c>
      <c r="C8" s="9">
        <v>10</v>
      </c>
      <c r="D8" s="9">
        <v>11</v>
      </c>
      <c r="E8" s="9">
        <v>10</v>
      </c>
      <c r="F8" s="9">
        <v>10</v>
      </c>
      <c r="G8" s="9">
        <v>10</v>
      </c>
      <c r="H8" s="9"/>
      <c r="I8" s="9"/>
      <c r="J8" s="9"/>
      <c r="K8" s="9"/>
      <c r="L8" s="10">
        <f>AVERAGE(C8:G8)</f>
        <v>10.199999999999999</v>
      </c>
      <c r="M8" s="11">
        <v>4</v>
      </c>
      <c r="N8" t="str">
        <f t="shared" si="0"/>
        <v>високий</v>
      </c>
    </row>
    <row r="9" spans="1:15" x14ac:dyDescent="0.25">
      <c r="A9" s="7">
        <v>7</v>
      </c>
      <c r="B9" s="8" t="s">
        <v>31</v>
      </c>
      <c r="C9" s="9">
        <v>11</v>
      </c>
      <c r="D9" s="9">
        <v>11</v>
      </c>
      <c r="E9" s="9">
        <v>11</v>
      </c>
      <c r="F9" s="9">
        <v>11</v>
      </c>
      <c r="G9" s="9">
        <v>11</v>
      </c>
      <c r="H9" s="9"/>
      <c r="I9" s="9"/>
      <c r="J9" s="9"/>
      <c r="K9" s="9"/>
      <c r="L9" s="10">
        <v>11</v>
      </c>
      <c r="M9" s="11"/>
      <c r="N9" t="s">
        <v>17</v>
      </c>
    </row>
    <row r="10" spans="1:15" x14ac:dyDescent="0.25">
      <c r="A10" s="7">
        <v>8</v>
      </c>
      <c r="B10" s="8" t="s">
        <v>32</v>
      </c>
      <c r="C10" s="9">
        <v>8</v>
      </c>
      <c r="D10" s="9">
        <v>9</v>
      </c>
      <c r="E10" s="9">
        <v>8</v>
      </c>
      <c r="F10" s="9">
        <v>8</v>
      </c>
      <c r="G10" s="9">
        <v>8</v>
      </c>
      <c r="H10" s="9"/>
      <c r="I10" s="9"/>
      <c r="J10" s="9"/>
      <c r="K10" s="9"/>
      <c r="L10" s="10">
        <v>8.1999999999999993</v>
      </c>
      <c r="M10" s="11"/>
      <c r="N10" t="s">
        <v>15</v>
      </c>
    </row>
    <row r="11" spans="1:15" x14ac:dyDescent="0.2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10"/>
      <c r="M11" s="11"/>
    </row>
    <row r="12" spans="1:15" x14ac:dyDescent="0.25">
      <c r="A12" s="7"/>
      <c r="B12" s="8"/>
      <c r="C12" s="9"/>
      <c r="D12" s="9"/>
      <c r="E12" s="9"/>
      <c r="F12" s="9"/>
      <c r="G12" s="9"/>
      <c r="H12" s="9"/>
      <c r="I12" s="9"/>
      <c r="J12" s="9"/>
      <c r="K12" s="9"/>
      <c r="L12" s="10"/>
      <c r="M12" s="1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5" x14ac:dyDescent="0.25">
      <c r="A14" s="1"/>
      <c r="B14" s="12" t="s">
        <v>10</v>
      </c>
      <c r="C14" s="13">
        <f>AVERAGE(C3:C10)</f>
        <v>9</v>
      </c>
      <c r="D14" s="13">
        <f>AVERAGE(D3:D10)</f>
        <v>10</v>
      </c>
      <c r="E14" s="13">
        <f>AVERAGE(E3:E10)</f>
        <v>9</v>
      </c>
      <c r="F14" s="13">
        <f>AVERAGE(F3:F10)</f>
        <v>9.125</v>
      </c>
      <c r="G14" s="13">
        <f>AVERAGE(G3:G10)</f>
        <v>9.375</v>
      </c>
      <c r="H14" s="13"/>
      <c r="I14" s="13"/>
      <c r="J14" s="13"/>
      <c r="K14" s="13"/>
      <c r="L14" s="13">
        <f>AVERAGE(L3:L12)</f>
        <v>9.3000000000000007</v>
      </c>
      <c r="M14" s="1"/>
    </row>
    <row r="15" spans="1:15" x14ac:dyDescent="0.25">
      <c r="A15" s="1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5" x14ac:dyDescent="0.25">
      <c r="A16" s="1"/>
      <c r="B16" s="14" t="s">
        <v>11</v>
      </c>
      <c r="C16" s="15">
        <v>0</v>
      </c>
      <c r="D16" s="15">
        <f t="shared" ref="D16:G16" si="2">COUNTIF(D3:D12,"&lt;=3")</f>
        <v>0</v>
      </c>
      <c r="E16" s="15">
        <f t="shared" si="2"/>
        <v>0</v>
      </c>
      <c r="F16" s="15">
        <f t="shared" si="2"/>
        <v>0</v>
      </c>
      <c r="G16" s="15">
        <f t="shared" si="2"/>
        <v>0</v>
      </c>
      <c r="H16" s="15"/>
      <c r="I16" s="15"/>
      <c r="J16" s="15"/>
      <c r="K16" s="15"/>
      <c r="L16" s="1"/>
      <c r="M16" s="1"/>
    </row>
    <row r="17" spans="1:13" x14ac:dyDescent="0.25">
      <c r="A17" s="1"/>
      <c r="B17" s="17" t="s">
        <v>12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"/>
      <c r="M17" s="1"/>
    </row>
    <row r="18" spans="1:13" x14ac:dyDescent="0.25">
      <c r="A18" s="1"/>
      <c r="B18" s="14" t="s">
        <v>13</v>
      </c>
      <c r="C18" s="15">
        <f>COUNTIFS(C3:C12,"&gt;3",C3:C12,"&lt;=6")</f>
        <v>0</v>
      </c>
      <c r="D18" s="15">
        <f>COUNTIFS(D3:D12,"&gt;3",D3:D12,"&lt;=6")</f>
        <v>0</v>
      </c>
      <c r="E18" s="15">
        <f>COUNTIFS(E3:E12,"&gt;3",E3:E12,"&lt;=6")</f>
        <v>0</v>
      </c>
      <c r="F18" s="15">
        <f>COUNTIFS(F3:F12,"&gt;3",F3:F12,"&lt;=6")</f>
        <v>0</v>
      </c>
      <c r="G18" s="15">
        <f>COUNTIFS(G3:G12,"&gt;3",G3:G12,"&lt;=6")</f>
        <v>0</v>
      </c>
      <c r="H18" s="15"/>
      <c r="I18" s="15"/>
      <c r="J18" s="15"/>
      <c r="K18" s="15"/>
      <c r="L18" s="1"/>
      <c r="M18" s="1"/>
    </row>
    <row r="19" spans="1:13" x14ac:dyDescent="0.25">
      <c r="A19" s="1"/>
      <c r="B19" s="17" t="s">
        <v>14</v>
      </c>
      <c r="C19" s="18">
        <f>C18/$A$8</f>
        <v>0</v>
      </c>
      <c r="D19" s="18">
        <f>D18/$A$8</f>
        <v>0</v>
      </c>
      <c r="E19" s="18">
        <f>E18/$A$8</f>
        <v>0</v>
      </c>
      <c r="F19" s="18">
        <f>F18/$A$8</f>
        <v>0</v>
      </c>
      <c r="G19" s="18">
        <f>G18/$A$8</f>
        <v>0</v>
      </c>
      <c r="H19" s="18"/>
      <c r="I19" s="18"/>
      <c r="J19" s="18"/>
      <c r="K19" s="18"/>
      <c r="L19" s="1"/>
      <c r="M19" s="1"/>
    </row>
    <row r="20" spans="1:13" x14ac:dyDescent="0.25">
      <c r="A20" s="1"/>
      <c r="B20" s="14" t="s">
        <v>15</v>
      </c>
      <c r="C20" s="15">
        <f>COUNTIFS(C3:C12,"&gt;6",C3:C12,"&lt;=9")</f>
        <v>5</v>
      </c>
      <c r="D20" s="15">
        <f>COUNTIFS(D3:D8,"&gt;6",D3:D8,"&lt;=9")</f>
        <v>2</v>
      </c>
      <c r="E20" s="15">
        <f>COUNTIFS(E3:E12,"&gt;6",E3:E12,"&lt;=9")</f>
        <v>5</v>
      </c>
      <c r="F20" s="15">
        <f>COUNTIFS(F3:F12,"&gt;6",F3:F12,"&lt;=9")</f>
        <v>5</v>
      </c>
      <c r="G20" s="15">
        <f t="shared" ref="G20" si="3">COUNTIFS(G3:G12,"&gt;6",G3:G12,"&lt;=9")</f>
        <v>4</v>
      </c>
      <c r="H20" s="15"/>
      <c r="I20" s="15"/>
      <c r="J20" s="15"/>
      <c r="K20" s="15"/>
      <c r="L20" s="1"/>
      <c r="M20" s="1"/>
    </row>
    <row r="21" spans="1:13" ht="15.75" customHeight="1" x14ac:dyDescent="0.25">
      <c r="A21" s="1"/>
      <c r="B21" s="17" t="s">
        <v>16</v>
      </c>
      <c r="C21" s="18">
        <f>C20/$A$8</f>
        <v>0.83333333333333337</v>
      </c>
      <c r="D21" s="18">
        <f>D20/$A$8</f>
        <v>0.33333333333333331</v>
      </c>
      <c r="E21" s="18">
        <f>E20/$A$8</f>
        <v>0.83333333333333337</v>
      </c>
      <c r="F21" s="18">
        <f>F20/$A$8</f>
        <v>0.83333333333333337</v>
      </c>
      <c r="G21" s="18">
        <f>G20/$A$8</f>
        <v>0.66666666666666663</v>
      </c>
      <c r="H21" s="18"/>
      <c r="I21" s="18"/>
      <c r="J21" s="18"/>
      <c r="K21" s="18"/>
      <c r="L21" s="1"/>
      <c r="M21" s="1"/>
    </row>
    <row r="22" spans="1:13" ht="15.75" customHeight="1" x14ac:dyDescent="0.25">
      <c r="A22" s="1"/>
      <c r="B22" s="16" t="s">
        <v>17</v>
      </c>
      <c r="C22" s="15">
        <f>COUNTIF(C3:C12,"&gt;9")</f>
        <v>3</v>
      </c>
      <c r="D22" s="15">
        <f t="shared" ref="D22:G22" si="4">COUNTIF(D3:D12,"&gt;9")</f>
        <v>5</v>
      </c>
      <c r="E22" s="15">
        <f>COUNTIF(E3:E12,"&gt;9")</f>
        <v>3</v>
      </c>
      <c r="F22" s="15">
        <f t="shared" si="4"/>
        <v>3</v>
      </c>
      <c r="G22" s="15">
        <f t="shared" si="4"/>
        <v>4</v>
      </c>
      <c r="H22" s="15"/>
      <c r="I22" s="15"/>
      <c r="J22" s="15"/>
      <c r="K22" s="15"/>
      <c r="L22" s="1"/>
      <c r="M22" s="1"/>
    </row>
    <row r="23" spans="1:13" ht="15.75" customHeight="1" x14ac:dyDescent="0.25">
      <c r="A23" s="1"/>
      <c r="B23" s="19" t="s">
        <v>18</v>
      </c>
      <c r="C23" s="18">
        <f>C21</f>
        <v>0.83333333333333337</v>
      </c>
      <c r="D23" s="18">
        <f>D22/$A$8</f>
        <v>0.83333333333333337</v>
      </c>
      <c r="E23" s="18">
        <f>E22/$A$8</f>
        <v>0.5</v>
      </c>
      <c r="F23" s="18">
        <f>F22/$A$8</f>
        <v>0.5</v>
      </c>
      <c r="G23" s="18">
        <f>G22/$A$8</f>
        <v>0.66666666666666663</v>
      </c>
      <c r="H23" s="18"/>
      <c r="I23" s="18"/>
      <c r="J23" s="18"/>
      <c r="K23" s="18"/>
      <c r="L23" s="1"/>
      <c r="M23" s="1"/>
    </row>
    <row r="24" spans="1:13" ht="15.75" customHeight="1" x14ac:dyDescent="0.2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30" customHeight="1" x14ac:dyDescent="0.25">
      <c r="A25" s="1"/>
      <c r="B25" s="20" t="s">
        <v>19</v>
      </c>
      <c r="C25" s="21">
        <f>C19+C21+C23</f>
        <v>1.6666666666666667</v>
      </c>
      <c r="D25" s="21">
        <f t="shared" ref="D25:G25" si="5">D19+D21+D23</f>
        <v>1.1666666666666667</v>
      </c>
      <c r="E25" s="21">
        <f t="shared" si="5"/>
        <v>1.3333333333333335</v>
      </c>
      <c r="F25" s="21">
        <f t="shared" si="5"/>
        <v>1.3333333333333335</v>
      </c>
      <c r="G25" s="21">
        <f t="shared" si="5"/>
        <v>1.3333333333333333</v>
      </c>
      <c r="H25" s="21"/>
      <c r="I25" s="21"/>
      <c r="J25" s="21"/>
      <c r="K25" s="21"/>
      <c r="L25" s="1"/>
      <c r="M25" s="1"/>
    </row>
    <row r="26" spans="1:13" ht="15.75" customHeight="1" x14ac:dyDescent="0.25">
      <c r="A26" s="1"/>
      <c r="B26" s="22" t="s">
        <v>20</v>
      </c>
      <c r="C26" s="23">
        <f>C21+C23</f>
        <v>1.6666666666666667</v>
      </c>
      <c r="D26" s="23">
        <f t="shared" ref="D26:G26" si="6">D21+D23</f>
        <v>1.1666666666666667</v>
      </c>
      <c r="E26" s="23">
        <f t="shared" si="6"/>
        <v>1.3333333333333335</v>
      </c>
      <c r="F26" s="23">
        <f t="shared" si="6"/>
        <v>1.3333333333333335</v>
      </c>
      <c r="G26" s="23">
        <f t="shared" si="6"/>
        <v>1.3333333333333333</v>
      </c>
      <c r="H26" s="23"/>
      <c r="I26" s="23"/>
      <c r="J26" s="23"/>
      <c r="K26" s="23"/>
      <c r="L26" s="1"/>
      <c r="M26" s="1"/>
    </row>
    <row r="27" spans="1:13" ht="15.75" customHeight="1" x14ac:dyDescent="0.25">
      <c r="A27" s="1"/>
      <c r="B27" s="24" t="s">
        <v>21</v>
      </c>
      <c r="C27" s="25">
        <f>(C16*16+C18*36+C20*64+C22*100)/6</f>
        <v>103.33333333333333</v>
      </c>
      <c r="D27" s="25">
        <f>(D16*16+D18*36+D20*64+D22*100)/6</f>
        <v>104.66666666666667</v>
      </c>
      <c r="E27" s="25">
        <f>(E16*16+E18*36+E20*64+E22*100)/6</f>
        <v>103.33333333333333</v>
      </c>
      <c r="F27" s="25">
        <f>(F16*16+F18*36+F20*64+F22*100)/6</f>
        <v>103.33333333333333</v>
      </c>
      <c r="G27" s="25">
        <f>(G16*16+G18*36+G20*64+G22*100)/6</f>
        <v>109.33333333333333</v>
      </c>
      <c r="H27" s="25"/>
      <c r="I27" s="25"/>
      <c r="J27" s="25"/>
      <c r="K27" s="25"/>
      <c r="L27" s="1"/>
      <c r="M27" s="1"/>
    </row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M1"/>
  </mergeCells>
  <conditionalFormatting sqref="N3:N12">
    <cfRule type="cellIs" dxfId="35" priority="3" operator="equal">
      <formula>"достатній"</formula>
    </cfRule>
  </conditionalFormatting>
  <conditionalFormatting sqref="N3:N12">
    <cfRule type="cellIs" dxfId="34" priority="2" operator="equal">
      <formula>"початковий"</formula>
    </cfRule>
  </conditionalFormatting>
  <conditionalFormatting sqref="N3:N12">
    <cfRule type="cellIs" dxfId="33" priority="1" operator="equal">
      <formula>"високий"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64E7-B999-444E-B02B-2962FB208AEE}">
  <dimension ref="A1:U1000"/>
  <sheetViews>
    <sheetView workbookViewId="0">
      <selection activeCell="W25" sqref="W25"/>
    </sheetView>
  </sheetViews>
  <sheetFormatPr defaultColWidth="14.42578125" defaultRowHeight="15" customHeight="1" x14ac:dyDescent="0.25"/>
  <cols>
    <col min="1" max="1" width="8" style="32" customWidth="1"/>
    <col min="2" max="2" width="20.5703125" style="32" customWidth="1"/>
    <col min="3" max="11" width="8" style="32" customWidth="1"/>
    <col min="12" max="12" width="8" style="50" customWidth="1"/>
    <col min="13" max="13" width="7.85546875" style="50" customWidth="1"/>
    <col min="14" max="14" width="10" style="49" customWidth="1"/>
    <col min="15" max="17" width="8" style="49" customWidth="1"/>
    <col min="18" max="26" width="8" style="32" customWidth="1"/>
    <col min="27" max="16384" width="14.42578125" style="32"/>
  </cols>
  <sheetData>
    <row r="1" spans="1:21" x14ac:dyDescent="0.25">
      <c r="A1" s="31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21" ht="65.25" customHeight="1" x14ac:dyDescent="0.25">
      <c r="A2" s="110" t="s">
        <v>0</v>
      </c>
      <c r="B2" s="33" t="s">
        <v>1</v>
      </c>
      <c r="C2" s="34" t="s">
        <v>2</v>
      </c>
      <c r="D2" s="34" t="s">
        <v>3</v>
      </c>
      <c r="E2" s="34" t="s">
        <v>34</v>
      </c>
      <c r="F2" s="34" t="s">
        <v>35</v>
      </c>
      <c r="G2" s="34" t="s">
        <v>6</v>
      </c>
      <c r="H2" s="34" t="s">
        <v>36</v>
      </c>
      <c r="I2" s="34" t="s">
        <v>7</v>
      </c>
      <c r="J2" s="34" t="s">
        <v>37</v>
      </c>
      <c r="K2" s="34" t="s">
        <v>38</v>
      </c>
      <c r="L2" s="36" t="s">
        <v>39</v>
      </c>
      <c r="M2" s="109" t="s">
        <v>40</v>
      </c>
      <c r="N2" s="108" t="s">
        <v>41</v>
      </c>
      <c r="O2" s="108" t="s">
        <v>42</v>
      </c>
      <c r="P2" s="108" t="s">
        <v>43</v>
      </c>
      <c r="Q2" s="107" t="s">
        <v>44</v>
      </c>
      <c r="R2" s="39" t="s">
        <v>8</v>
      </c>
      <c r="S2" s="41" t="s">
        <v>9</v>
      </c>
      <c r="T2" s="43" t="s">
        <v>22</v>
      </c>
      <c r="U2" s="43"/>
    </row>
    <row r="3" spans="1:21" x14ac:dyDescent="0.25">
      <c r="A3" s="102">
        <v>1</v>
      </c>
      <c r="B3" s="101" t="s">
        <v>45</v>
      </c>
      <c r="C3" s="100">
        <v>6</v>
      </c>
      <c r="D3" s="100">
        <v>7</v>
      </c>
      <c r="E3" s="100">
        <v>8</v>
      </c>
      <c r="F3" s="100">
        <v>5</v>
      </c>
      <c r="G3" s="100">
        <v>8</v>
      </c>
      <c r="H3" s="100">
        <v>6</v>
      </c>
      <c r="I3" s="100">
        <v>8</v>
      </c>
      <c r="J3" s="100"/>
      <c r="K3" s="100">
        <v>10</v>
      </c>
      <c r="L3" s="99">
        <v>8</v>
      </c>
      <c r="M3" s="105">
        <v>10</v>
      </c>
      <c r="N3" s="97">
        <v>9</v>
      </c>
      <c r="O3" s="49">
        <v>9</v>
      </c>
      <c r="P3" s="49">
        <v>11</v>
      </c>
      <c r="Q3" s="49">
        <v>10</v>
      </c>
      <c r="R3" s="104">
        <v>8.1999999999999993</v>
      </c>
      <c r="S3" s="103"/>
      <c r="T3" s="95"/>
      <c r="U3" s="95"/>
    </row>
    <row r="4" spans="1:21" x14ac:dyDescent="0.25">
      <c r="A4" s="102">
        <v>2</v>
      </c>
      <c r="B4" s="101" t="s">
        <v>46</v>
      </c>
      <c r="C4" s="100">
        <v>5</v>
      </c>
      <c r="D4" s="100">
        <v>7</v>
      </c>
      <c r="E4" s="100">
        <v>7</v>
      </c>
      <c r="F4" s="100">
        <v>6</v>
      </c>
      <c r="G4" s="100">
        <v>6</v>
      </c>
      <c r="H4" s="100">
        <v>5</v>
      </c>
      <c r="I4" s="100">
        <v>6</v>
      </c>
      <c r="J4" s="100"/>
      <c r="K4" s="100">
        <v>10</v>
      </c>
      <c r="L4" s="106">
        <v>8</v>
      </c>
      <c r="M4" s="105">
        <v>9</v>
      </c>
      <c r="N4" s="97">
        <v>8</v>
      </c>
      <c r="O4" s="49">
        <v>8</v>
      </c>
      <c r="P4" s="49">
        <v>11</v>
      </c>
      <c r="Q4" s="49">
        <v>10</v>
      </c>
      <c r="R4" s="104">
        <v>7.6</v>
      </c>
      <c r="S4" s="103"/>
      <c r="T4" s="95"/>
      <c r="U4" s="95"/>
    </row>
    <row r="5" spans="1:21" x14ac:dyDescent="0.25">
      <c r="A5" s="102">
        <v>3</v>
      </c>
      <c r="B5" s="101" t="s">
        <v>47</v>
      </c>
      <c r="C5" s="100">
        <v>7</v>
      </c>
      <c r="D5" s="100">
        <v>8</v>
      </c>
      <c r="E5" s="100">
        <v>8</v>
      </c>
      <c r="F5" s="100">
        <v>6</v>
      </c>
      <c r="G5" s="100">
        <v>7</v>
      </c>
      <c r="H5" s="100">
        <v>7</v>
      </c>
      <c r="I5" s="100">
        <v>7</v>
      </c>
      <c r="J5" s="100"/>
      <c r="K5" s="100">
        <v>11</v>
      </c>
      <c r="L5" s="99">
        <v>9</v>
      </c>
      <c r="M5" s="105">
        <v>10</v>
      </c>
      <c r="N5" s="97">
        <v>11</v>
      </c>
      <c r="O5" s="49">
        <v>9</v>
      </c>
      <c r="P5" s="49">
        <v>9</v>
      </c>
      <c r="Q5" s="49">
        <v>10</v>
      </c>
      <c r="R5" s="104">
        <v>8.5</v>
      </c>
      <c r="S5" s="103"/>
      <c r="T5" s="95"/>
      <c r="U5" s="95"/>
    </row>
    <row r="6" spans="1:21" x14ac:dyDescent="0.25">
      <c r="A6" s="102">
        <v>4</v>
      </c>
      <c r="B6" s="101" t="s">
        <v>48</v>
      </c>
      <c r="C6" s="100">
        <v>7</v>
      </c>
      <c r="D6" s="100">
        <v>8</v>
      </c>
      <c r="E6" s="100">
        <v>8</v>
      </c>
      <c r="F6" s="100">
        <v>8</v>
      </c>
      <c r="G6" s="100">
        <v>9</v>
      </c>
      <c r="H6" s="100">
        <v>7</v>
      </c>
      <c r="I6" s="100">
        <v>8</v>
      </c>
      <c r="J6" s="100"/>
      <c r="K6" s="100">
        <v>10</v>
      </c>
      <c r="L6" s="99">
        <v>10</v>
      </c>
      <c r="M6" s="98">
        <v>9</v>
      </c>
      <c r="N6" s="97">
        <v>10</v>
      </c>
      <c r="O6" s="49">
        <v>10</v>
      </c>
      <c r="P6" s="49">
        <v>9</v>
      </c>
      <c r="Q6" s="49">
        <v>10</v>
      </c>
      <c r="R6" s="104">
        <v>8.8000000000000007</v>
      </c>
      <c r="S6" s="103"/>
      <c r="T6" s="95"/>
      <c r="U6" s="95"/>
    </row>
    <row r="7" spans="1:21" x14ac:dyDescent="0.25">
      <c r="A7" s="102">
        <v>5</v>
      </c>
      <c r="B7" s="101" t="s">
        <v>49</v>
      </c>
      <c r="C7" s="100">
        <v>9</v>
      </c>
      <c r="D7" s="100">
        <v>9</v>
      </c>
      <c r="E7" s="100">
        <v>8</v>
      </c>
      <c r="F7" s="100">
        <v>8</v>
      </c>
      <c r="G7" s="100">
        <v>9</v>
      </c>
      <c r="H7" s="100">
        <v>7</v>
      </c>
      <c r="I7" s="100">
        <v>9</v>
      </c>
      <c r="J7" s="100"/>
      <c r="K7" s="100">
        <v>11</v>
      </c>
      <c r="L7" s="99">
        <v>10</v>
      </c>
      <c r="M7" s="98">
        <v>10</v>
      </c>
      <c r="N7" s="97">
        <v>11</v>
      </c>
      <c r="O7" s="49">
        <v>10</v>
      </c>
      <c r="P7" s="49">
        <v>10</v>
      </c>
      <c r="Q7" s="49">
        <v>10</v>
      </c>
      <c r="R7" s="104">
        <v>9.4</v>
      </c>
      <c r="S7" s="103"/>
      <c r="T7" s="95"/>
      <c r="U7" s="95"/>
    </row>
    <row r="8" spans="1:21" x14ac:dyDescent="0.25">
      <c r="A8" s="102">
        <v>6</v>
      </c>
      <c r="B8" s="101"/>
      <c r="C8" s="100"/>
      <c r="D8" s="100"/>
      <c r="E8" s="100"/>
      <c r="F8" s="100"/>
      <c r="G8" s="100"/>
      <c r="H8" s="100"/>
      <c r="I8" s="100"/>
      <c r="J8" s="100"/>
      <c r="K8" s="100"/>
      <c r="L8" s="99"/>
      <c r="M8" s="98"/>
      <c r="N8" s="97"/>
      <c r="R8" s="104"/>
      <c r="S8" s="103"/>
      <c r="T8" s="95"/>
      <c r="U8" s="95"/>
    </row>
    <row r="9" spans="1:21" x14ac:dyDescent="0.25">
      <c r="A9" s="102">
        <v>7</v>
      </c>
      <c r="B9" s="101"/>
      <c r="C9" s="100"/>
      <c r="D9" s="100"/>
      <c r="E9" s="100"/>
      <c r="F9" s="100"/>
      <c r="G9" s="100"/>
      <c r="H9" s="100"/>
      <c r="I9" s="100"/>
      <c r="J9" s="100"/>
      <c r="K9" s="100"/>
      <c r="L9" s="99"/>
      <c r="M9" s="98"/>
      <c r="N9" s="97"/>
      <c r="R9" s="104"/>
      <c r="S9" s="103"/>
      <c r="T9" s="95"/>
      <c r="U9" s="95"/>
    </row>
    <row r="10" spans="1:21" x14ac:dyDescent="0.25">
      <c r="A10" s="102">
        <v>8</v>
      </c>
      <c r="B10" s="101"/>
      <c r="C10" s="100"/>
      <c r="D10" s="100"/>
      <c r="E10" s="100"/>
      <c r="F10" s="100"/>
      <c r="G10" s="100"/>
      <c r="H10" s="100"/>
      <c r="I10" s="100"/>
      <c r="J10" s="100"/>
      <c r="K10" s="100"/>
      <c r="L10" s="99"/>
      <c r="M10" s="98"/>
      <c r="N10" s="97"/>
      <c r="R10" s="104"/>
      <c r="S10" s="103"/>
      <c r="T10" s="95"/>
      <c r="U10" s="95"/>
    </row>
    <row r="11" spans="1:21" x14ac:dyDescent="0.25">
      <c r="A11" s="102">
        <v>9</v>
      </c>
      <c r="B11" s="101"/>
      <c r="C11" s="100"/>
      <c r="D11" s="100"/>
      <c r="E11" s="100"/>
      <c r="F11" s="100"/>
      <c r="G11" s="100"/>
      <c r="H11" s="100"/>
      <c r="I11" s="100"/>
      <c r="J11" s="100"/>
      <c r="K11" s="100"/>
      <c r="L11" s="99"/>
      <c r="M11" s="98"/>
      <c r="N11" s="97"/>
      <c r="R11" s="40"/>
      <c r="S11" s="42"/>
      <c r="T11" s="95"/>
      <c r="U11" s="95"/>
    </row>
    <row r="12" spans="1:21" x14ac:dyDescent="0.25">
      <c r="A12" s="102">
        <v>10</v>
      </c>
      <c r="B12" s="101"/>
      <c r="C12" s="100"/>
      <c r="D12" s="100"/>
      <c r="E12" s="100"/>
      <c r="F12" s="100"/>
      <c r="G12" s="100"/>
      <c r="H12" s="100"/>
      <c r="I12" s="100"/>
      <c r="J12" s="100"/>
      <c r="K12" s="100"/>
      <c r="L12" s="99"/>
      <c r="M12" s="98"/>
      <c r="N12" s="97"/>
      <c r="R12" s="40"/>
      <c r="S12" s="42"/>
      <c r="T12" s="96"/>
      <c r="U12" s="95"/>
    </row>
    <row r="13" spans="1:21" x14ac:dyDescent="0.25">
      <c r="A13" s="94">
        <v>11</v>
      </c>
      <c r="B13" s="93"/>
      <c r="C13" s="57"/>
      <c r="D13" s="57"/>
      <c r="E13" s="57"/>
      <c r="F13" s="57"/>
      <c r="G13" s="57"/>
      <c r="H13" s="57"/>
      <c r="I13" s="57"/>
      <c r="J13" s="57"/>
      <c r="K13" s="57"/>
      <c r="L13" s="67"/>
      <c r="M13" s="66"/>
      <c r="R13" s="87"/>
      <c r="S13" s="86"/>
      <c r="T13" s="85"/>
    </row>
    <row r="14" spans="1:21" x14ac:dyDescent="0.25">
      <c r="A14" s="92">
        <v>12</v>
      </c>
      <c r="B14" s="48"/>
      <c r="C14" s="90"/>
      <c r="D14" s="90"/>
      <c r="E14" s="90"/>
      <c r="F14" s="90"/>
      <c r="G14" s="90"/>
      <c r="H14" s="90"/>
      <c r="I14" s="90"/>
      <c r="J14" s="91"/>
      <c r="K14" s="90"/>
      <c r="L14" s="90"/>
      <c r="M14" s="89"/>
      <c r="N14" s="88"/>
      <c r="O14" s="88"/>
      <c r="P14" s="88"/>
      <c r="Q14" s="88"/>
      <c r="R14" s="87"/>
      <c r="S14" s="86"/>
      <c r="T14" s="85"/>
    </row>
    <row r="15" spans="1:21" x14ac:dyDescent="0.25">
      <c r="A15" s="57"/>
      <c r="B15" s="38" t="s">
        <v>10</v>
      </c>
      <c r="C15" s="84">
        <f>AVERAGE(C4:C13)</f>
        <v>7</v>
      </c>
      <c r="D15" s="84">
        <f>AVERAGE(D4:D13)</f>
        <v>8</v>
      </c>
      <c r="E15" s="84">
        <f>AVERAGE(E4:E13)</f>
        <v>7.75</v>
      </c>
      <c r="F15" s="84">
        <f>AVERAGE(F4:F13)</f>
        <v>7</v>
      </c>
      <c r="G15" s="84">
        <f>AVERAGE(G4:G13)</f>
        <v>7.75</v>
      </c>
      <c r="H15" s="84">
        <f>AVERAGE(I4:I13)</f>
        <v>7.5</v>
      </c>
      <c r="I15" s="84">
        <f>AVERAGE(I4:I13)</f>
        <v>7.5</v>
      </c>
      <c r="J15" s="84"/>
      <c r="K15" s="84">
        <f>AVERAGE(K4:K13)</f>
        <v>10.5</v>
      </c>
      <c r="L15" s="84">
        <f>AVERAGE(L4:L13)</f>
        <v>9.25</v>
      </c>
      <c r="M15" s="83">
        <f>AVERAGE(L4:L13)</f>
        <v>9.25</v>
      </c>
      <c r="N15" s="82">
        <v>10.6</v>
      </c>
      <c r="O15" s="82">
        <v>9.3000000000000007</v>
      </c>
      <c r="P15" s="82">
        <v>10.199999999999999</v>
      </c>
      <c r="Q15" s="82">
        <v>9.6999999999999993</v>
      </c>
      <c r="R15" s="82">
        <v>9.6999999999999993</v>
      </c>
    </row>
    <row r="16" spans="1:21" x14ac:dyDescent="0.25">
      <c r="A16" s="57"/>
      <c r="B16" s="35" t="s">
        <v>11</v>
      </c>
      <c r="C16" s="75">
        <f>COUNTIF(C3:C12,"&lt;=3")</f>
        <v>0</v>
      </c>
      <c r="D16" s="75">
        <f>COUNTIF(D3:D12,"&lt;=3")</f>
        <v>0</v>
      </c>
      <c r="E16" s="75">
        <f>COUNTIF(E3:E12,"&lt;=3")</f>
        <v>0</v>
      </c>
      <c r="F16" s="75">
        <f>COUNTIF(F3:F12,"&lt;=3")</f>
        <v>0</v>
      </c>
      <c r="G16" s="75">
        <f>COUNTIF(G3:G12,"&lt;=3")</f>
        <v>0</v>
      </c>
      <c r="H16" s="75">
        <f>COUNTIF(H3:H12,"&lt;=3")</f>
        <v>0</v>
      </c>
      <c r="I16" s="75">
        <f>COUNTIF(I3:I12,"&lt;=3")</f>
        <v>0</v>
      </c>
      <c r="J16" s="75"/>
      <c r="K16" s="75">
        <f>COUNTIF(K3:K12,"&lt;=3")</f>
        <v>0</v>
      </c>
      <c r="L16" s="67">
        <f>COUNTIF(C3:C12,"&lt;=3")</f>
        <v>0</v>
      </c>
      <c r="M16" s="66">
        <f>COUNTIF(C3:C12,"&lt;=3")</f>
        <v>0</v>
      </c>
      <c r="N16" s="49">
        <f>COUNTIF(C3:C12,"&lt;=3")</f>
        <v>0</v>
      </c>
      <c r="O16" s="49">
        <f>COUNTIF(C3:C12,"&lt;=3")</f>
        <v>0</v>
      </c>
      <c r="P16" s="49">
        <v>0</v>
      </c>
      <c r="Q16" s="49">
        <v>0</v>
      </c>
    </row>
    <row r="17" spans="1:17" s="77" customFormat="1" x14ac:dyDescent="0.25">
      <c r="A17" s="81"/>
      <c r="B17" s="45" t="s">
        <v>12</v>
      </c>
      <c r="C17" s="46">
        <f>C16/$A$12</f>
        <v>0</v>
      </c>
      <c r="D17" s="46">
        <f>D16/$A$12</f>
        <v>0</v>
      </c>
      <c r="E17" s="46">
        <f>E16/$A$12</f>
        <v>0</v>
      </c>
      <c r="F17" s="46">
        <f>F16/$A$12</f>
        <v>0</v>
      </c>
      <c r="G17" s="46">
        <f>G16/$A$12</f>
        <v>0</v>
      </c>
      <c r="H17" s="46">
        <f>H16/$A$12</f>
        <v>0</v>
      </c>
      <c r="I17" s="46">
        <f>I16/$A$12</f>
        <v>0</v>
      </c>
      <c r="J17" s="46"/>
      <c r="K17" s="46">
        <v>0</v>
      </c>
      <c r="L17" s="80">
        <v>0</v>
      </c>
      <c r="M17" s="79">
        <v>0</v>
      </c>
      <c r="N17" s="78">
        <v>0</v>
      </c>
      <c r="O17" s="78">
        <v>0</v>
      </c>
      <c r="P17" s="78">
        <v>0</v>
      </c>
      <c r="Q17" s="78">
        <v>0</v>
      </c>
    </row>
    <row r="18" spans="1:17" x14ac:dyDescent="0.25">
      <c r="A18" s="57"/>
      <c r="B18" s="35" t="s">
        <v>13</v>
      </c>
      <c r="C18" s="75">
        <f>COUNTIFS(C3:C12,"&gt;3",C3:C12,"&lt;=6")</f>
        <v>2</v>
      </c>
      <c r="D18" s="75">
        <f>COUNTIFS(D3:D12,"&gt;3",D3:D12,"&lt;=6")</f>
        <v>0</v>
      </c>
      <c r="E18" s="75">
        <f>COUNTIFS(E3:E12,"&gt;3",E3:E12,"&lt;=6")</f>
        <v>0</v>
      </c>
      <c r="F18" s="75">
        <f>COUNTIFS(F3:F12,"&gt;3",F3:F12,"&lt;=6")</f>
        <v>3</v>
      </c>
      <c r="G18" s="75">
        <f>COUNTIFS(G3:G12,"&gt;3",G3:G12,"&lt;=6")</f>
        <v>1</v>
      </c>
      <c r="H18" s="75">
        <f>COUNTIFS(H3:H12,"&gt;3",H3:H12,"&lt;=6")</f>
        <v>2</v>
      </c>
      <c r="I18" s="75">
        <f>COUNTIFS(I3:I12,"&gt;3",I3:I12,"&lt;=6")</f>
        <v>1</v>
      </c>
      <c r="J18" s="75"/>
      <c r="K18" s="75">
        <f>COUNTIFS(K3:K12,"&gt;3",K3:K12,"&lt;=6")</f>
        <v>0</v>
      </c>
      <c r="L18" s="67">
        <v>0</v>
      </c>
      <c r="M18" s="66">
        <v>0</v>
      </c>
      <c r="N18" s="49">
        <v>0</v>
      </c>
      <c r="O18" s="49">
        <v>0</v>
      </c>
      <c r="P18" s="49">
        <v>0</v>
      </c>
      <c r="Q18" s="49">
        <v>0</v>
      </c>
    </row>
    <row r="19" spans="1:17" s="69" customFormat="1" x14ac:dyDescent="0.25">
      <c r="A19" s="74"/>
      <c r="B19" s="37" t="s">
        <v>14</v>
      </c>
      <c r="C19" s="44">
        <f>C18/$A$12</f>
        <v>0.2</v>
      </c>
      <c r="D19" s="44">
        <f>D18/$A$12</f>
        <v>0</v>
      </c>
      <c r="E19" s="44">
        <f>E18/$A$12</f>
        <v>0</v>
      </c>
      <c r="F19" s="44">
        <f>F18/$A$12</f>
        <v>0.3</v>
      </c>
      <c r="G19" s="44">
        <f>G18/$A$12</f>
        <v>0.1</v>
      </c>
      <c r="H19" s="44">
        <f>H18/$A$12</f>
        <v>0.2</v>
      </c>
      <c r="I19" s="44"/>
      <c r="J19" s="44"/>
      <c r="K19" s="44">
        <f>K18/$A$12</f>
        <v>0</v>
      </c>
      <c r="L19" s="72">
        <v>0</v>
      </c>
      <c r="M19" s="71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 x14ac:dyDescent="0.25">
      <c r="A20" s="57"/>
      <c r="B20" s="35" t="s">
        <v>15</v>
      </c>
      <c r="C20" s="75">
        <f>COUNTIFS(C3:C12,"&gt;6",C3:C12,"&lt;=9")</f>
        <v>3</v>
      </c>
      <c r="D20" s="75">
        <f>COUNTIFS(D3:D12,"&gt;6",D3:D12,"&lt;=9")</f>
        <v>5</v>
      </c>
      <c r="E20" s="75">
        <f>COUNTIFS(E3:E12,"&gt;6",E3:E12,"&lt;=9")</f>
        <v>5</v>
      </c>
      <c r="F20" s="75">
        <f>COUNTIFS(F3:F12,"&gt;6",F3:F12,"&lt;=9")</f>
        <v>2</v>
      </c>
      <c r="G20" s="75">
        <f>COUNTIFS(G3:G12,"&gt;6",G3:G12,"&lt;=9")</f>
        <v>4</v>
      </c>
      <c r="H20" s="75">
        <f>COUNTIFS(H3:H12,"&gt;6",H3:H12,"&lt;=9")</f>
        <v>3</v>
      </c>
      <c r="I20" s="75">
        <f>COUNTIFS(I3:I12,"&gt;6",I3:I12,"&lt;=9")</f>
        <v>4</v>
      </c>
      <c r="J20" s="75"/>
      <c r="K20" s="75">
        <f>COUNTIFS(K3:K12,"&gt;6",K3:K12,"&lt;=9")</f>
        <v>0</v>
      </c>
      <c r="L20" s="67">
        <v>1</v>
      </c>
      <c r="M20" s="66">
        <v>3</v>
      </c>
      <c r="N20" s="49">
        <v>0</v>
      </c>
      <c r="O20" s="49">
        <v>3</v>
      </c>
      <c r="P20" s="49">
        <v>2</v>
      </c>
      <c r="Q20" s="49">
        <v>6</v>
      </c>
    </row>
    <row r="21" spans="1:17" s="69" customFormat="1" ht="15.75" customHeight="1" x14ac:dyDescent="0.25">
      <c r="A21" s="74"/>
      <c r="B21" s="37" t="s">
        <v>16</v>
      </c>
      <c r="C21" s="44">
        <f>C20/$A$12</f>
        <v>0.3</v>
      </c>
      <c r="D21" s="44">
        <f>D20/$A$12</f>
        <v>0.5</v>
      </c>
      <c r="E21" s="44">
        <f>E20/$A$12</f>
        <v>0.5</v>
      </c>
      <c r="F21" s="44">
        <f>F20/$A$12</f>
        <v>0.2</v>
      </c>
      <c r="G21" s="44">
        <f>G20/$A$12</f>
        <v>0.4</v>
      </c>
      <c r="H21" s="44">
        <f>H20/$A$12</f>
        <v>0.3</v>
      </c>
      <c r="I21" s="44">
        <f>I20/$A$12</f>
        <v>0.4</v>
      </c>
      <c r="J21" s="44"/>
      <c r="K21" s="44">
        <f>L21/$A$12</f>
        <v>0.01</v>
      </c>
      <c r="L21" s="72">
        <v>0.1</v>
      </c>
      <c r="M21" s="71">
        <v>0.3</v>
      </c>
      <c r="N21" s="70">
        <v>0</v>
      </c>
      <c r="O21" s="70">
        <v>0.3</v>
      </c>
      <c r="P21" s="70">
        <v>0.2</v>
      </c>
      <c r="Q21" s="70">
        <v>0.6</v>
      </c>
    </row>
    <row r="22" spans="1:17" ht="15.75" customHeight="1" x14ac:dyDescent="0.25">
      <c r="A22" s="57"/>
      <c r="B22" s="76" t="s">
        <v>17</v>
      </c>
      <c r="C22" s="75">
        <f>COUNTIF(C3:C12,"&gt;9")</f>
        <v>0</v>
      </c>
      <c r="D22" s="75">
        <f>COUNTIF(D3:D12,"&gt;9")</f>
        <v>0</v>
      </c>
      <c r="E22" s="75">
        <f>COUNTIF(E3:E12,"&gt;9")</f>
        <v>0</v>
      </c>
      <c r="F22" s="75">
        <f>COUNTIF(F3:F12,"&gt;9")</f>
        <v>0</v>
      </c>
      <c r="G22" s="75">
        <f>COUNTIF(G3:G12,"&gt;9")</f>
        <v>0</v>
      </c>
      <c r="H22" s="75">
        <f>COUNTIF(H3:H12,"&gt;9")</f>
        <v>0</v>
      </c>
      <c r="I22" s="75">
        <f>COUNTIF(I3:I12,"&gt;9")</f>
        <v>0</v>
      </c>
      <c r="J22" s="75"/>
      <c r="K22" s="75">
        <f>COUNTIF(K3:K12,"&gt;9")</f>
        <v>5</v>
      </c>
      <c r="L22" s="67">
        <v>9</v>
      </c>
      <c r="M22" s="66">
        <v>7</v>
      </c>
      <c r="N22" s="49">
        <v>10</v>
      </c>
      <c r="O22" s="49">
        <v>7</v>
      </c>
      <c r="P22" s="49">
        <v>8</v>
      </c>
      <c r="Q22" s="49">
        <v>4</v>
      </c>
    </row>
    <row r="23" spans="1:17" s="69" customFormat="1" ht="15.75" customHeight="1" x14ac:dyDescent="0.25">
      <c r="A23" s="74"/>
      <c r="B23" s="73" t="s">
        <v>18</v>
      </c>
      <c r="C23" s="44">
        <f>C22/$A$12</f>
        <v>0</v>
      </c>
      <c r="D23" s="44">
        <f>D22/$A$12</f>
        <v>0</v>
      </c>
      <c r="E23" s="44">
        <f>E22/$A$12</f>
        <v>0</v>
      </c>
      <c r="F23" s="44">
        <f>F22/$A$12</f>
        <v>0</v>
      </c>
      <c r="G23" s="44">
        <f>G22/$A$12</f>
        <v>0</v>
      </c>
      <c r="H23" s="44">
        <f>H22/$A$12</f>
        <v>0</v>
      </c>
      <c r="I23" s="44">
        <f>I22/$A$12</f>
        <v>0</v>
      </c>
      <c r="J23" s="44"/>
      <c r="K23" s="44">
        <f>K22/$A$12</f>
        <v>0.5</v>
      </c>
      <c r="L23" s="72">
        <v>0.9</v>
      </c>
      <c r="M23" s="71">
        <v>0.7</v>
      </c>
      <c r="N23" s="70">
        <v>1</v>
      </c>
      <c r="O23" s="70">
        <v>0.7</v>
      </c>
      <c r="P23" s="70">
        <v>0.8</v>
      </c>
      <c r="Q23" s="70">
        <v>0.4</v>
      </c>
    </row>
    <row r="24" spans="1:17" ht="15.75" customHeight="1" x14ac:dyDescent="0.25">
      <c r="A24" s="57"/>
      <c r="B24" s="68"/>
      <c r="C24" s="57"/>
      <c r="D24" s="57"/>
      <c r="E24" s="57"/>
      <c r="F24" s="57"/>
      <c r="G24" s="57"/>
      <c r="H24" s="57"/>
      <c r="I24" s="57"/>
      <c r="J24" s="57"/>
      <c r="K24" s="57"/>
      <c r="L24" s="67"/>
      <c r="M24" s="66"/>
    </row>
    <row r="25" spans="1:17" ht="30" customHeight="1" x14ac:dyDescent="0.25">
      <c r="A25" s="57"/>
      <c r="B25" s="47" t="s">
        <v>19</v>
      </c>
      <c r="C25" s="65">
        <v>0.85</v>
      </c>
      <c r="D25" s="65">
        <v>0.85</v>
      </c>
      <c r="E25" s="65">
        <v>0.85</v>
      </c>
      <c r="F25" s="65">
        <f>F19+F21+F23</f>
        <v>0.5</v>
      </c>
      <c r="G25" s="65">
        <f>G19+G21+G23</f>
        <v>0.5</v>
      </c>
      <c r="H25" s="65">
        <f>H19+H21+H23</f>
        <v>0.5</v>
      </c>
      <c r="I25" s="65">
        <v>1</v>
      </c>
      <c r="J25" s="65"/>
      <c r="K25" s="65">
        <v>0.97</v>
      </c>
      <c r="L25" s="64">
        <v>1</v>
      </c>
      <c r="M25" s="63">
        <v>1</v>
      </c>
      <c r="N25" s="62">
        <v>1</v>
      </c>
      <c r="O25" s="62">
        <v>1</v>
      </c>
      <c r="P25" s="62">
        <v>1</v>
      </c>
      <c r="Q25" s="62">
        <v>1</v>
      </c>
    </row>
    <row r="26" spans="1:17" ht="15.75" customHeight="1" x14ac:dyDescent="0.25">
      <c r="A26" s="57"/>
      <c r="B26" s="61" t="s">
        <v>20</v>
      </c>
      <c r="C26" s="60">
        <v>0.83</v>
      </c>
      <c r="D26" s="60">
        <v>0.83</v>
      </c>
      <c r="E26" s="60">
        <v>0.83</v>
      </c>
      <c r="F26" s="60">
        <v>0.75</v>
      </c>
      <c r="G26" s="60">
        <f>G21+G23</f>
        <v>0.4</v>
      </c>
      <c r="H26" s="60">
        <v>0.75</v>
      </c>
      <c r="I26" s="60">
        <v>0.83</v>
      </c>
      <c r="J26" s="60"/>
      <c r="K26" s="60">
        <v>0.97</v>
      </c>
      <c r="L26" s="60">
        <v>1</v>
      </c>
      <c r="M26" s="59">
        <v>0.92</v>
      </c>
      <c r="N26" s="58">
        <v>1</v>
      </c>
      <c r="O26" s="58">
        <v>1</v>
      </c>
      <c r="P26" s="58">
        <v>1</v>
      </c>
      <c r="Q26" s="58">
        <v>0.92</v>
      </c>
    </row>
    <row r="27" spans="1:17" ht="15.75" customHeight="1" x14ac:dyDescent="0.25">
      <c r="A27" s="57"/>
      <c r="B27" s="56" t="s">
        <v>21</v>
      </c>
      <c r="C27" s="55">
        <v>0.56999999999999995</v>
      </c>
      <c r="D27" s="55">
        <v>0.62</v>
      </c>
      <c r="E27" s="55">
        <v>0.65</v>
      </c>
      <c r="F27" s="55">
        <v>0.6</v>
      </c>
      <c r="G27" s="55">
        <v>0.08</v>
      </c>
      <c r="H27" s="55">
        <v>0.63</v>
      </c>
      <c r="I27" s="55">
        <v>0.77</v>
      </c>
      <c r="J27" s="55"/>
      <c r="K27" s="55">
        <v>0.97</v>
      </c>
      <c r="L27" s="54">
        <v>0.94</v>
      </c>
      <c r="M27" s="53">
        <v>0.78</v>
      </c>
      <c r="N27" s="52">
        <v>1</v>
      </c>
      <c r="O27" s="51">
        <v>0.8</v>
      </c>
      <c r="P27" s="51">
        <v>0.91</v>
      </c>
      <c r="Q27" s="51">
        <v>0.79700000000000004</v>
      </c>
    </row>
    <row r="28" spans="1:17" ht="15.75" customHeight="1" x14ac:dyDescent="0.25"/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spans="12:12" ht="15.75" customHeight="1" x14ac:dyDescent="0.25"/>
    <row r="914" spans="12:12" ht="15.75" customHeight="1" x14ac:dyDescent="0.25"/>
    <row r="915" spans="12:12" ht="15.75" customHeight="1" x14ac:dyDescent="0.25"/>
    <row r="916" spans="12:12" ht="15.75" customHeight="1" x14ac:dyDescent="0.25"/>
    <row r="917" spans="12:12" ht="15.75" customHeight="1" x14ac:dyDescent="0.25"/>
    <row r="918" spans="12:12" ht="15.75" customHeight="1" x14ac:dyDescent="0.25"/>
    <row r="919" spans="12:12" ht="15.75" customHeight="1" x14ac:dyDescent="0.25"/>
    <row r="920" spans="12:12" ht="15.75" customHeight="1" x14ac:dyDescent="0.25"/>
    <row r="921" spans="12:12" ht="15.75" customHeight="1" x14ac:dyDescent="0.25"/>
    <row r="922" spans="12:12" ht="15.75" customHeight="1" x14ac:dyDescent="0.25"/>
    <row r="923" spans="12:12" ht="15.75" customHeight="1" x14ac:dyDescent="0.25"/>
    <row r="924" spans="12:12" ht="15.75" customHeight="1" x14ac:dyDescent="0.25"/>
    <row r="925" spans="12:12" ht="15.75" customHeight="1" x14ac:dyDescent="0.25"/>
    <row r="926" spans="12:12" ht="15.75" customHeight="1" x14ac:dyDescent="0.25"/>
    <row r="927" spans="12:12" ht="15.75" customHeight="1" x14ac:dyDescent="0.25"/>
    <row r="928" spans="12:12" ht="15.75" customHeight="1" x14ac:dyDescent="0.25">
      <c r="L928" s="32"/>
    </row>
    <row r="929" s="32" customFormat="1" ht="15.75" customHeight="1" x14ac:dyDescent="0.25"/>
    <row r="930" s="32" customFormat="1" ht="15.75" customHeight="1" x14ac:dyDescent="0.25"/>
    <row r="931" s="32" customFormat="1" ht="15.75" customHeight="1" x14ac:dyDescent="0.25"/>
    <row r="932" s="32" customFormat="1" ht="15.75" customHeight="1" x14ac:dyDescent="0.25"/>
    <row r="933" s="32" customFormat="1" ht="15.75" customHeight="1" x14ac:dyDescent="0.25"/>
    <row r="934" s="32" customFormat="1" ht="15.75" customHeight="1" x14ac:dyDescent="0.25"/>
    <row r="935" s="32" customFormat="1" ht="15.75" customHeight="1" x14ac:dyDescent="0.25"/>
    <row r="936" s="32" customFormat="1" ht="15.75" customHeight="1" x14ac:dyDescent="0.25"/>
    <row r="937" s="32" customFormat="1" ht="15.75" customHeight="1" x14ac:dyDescent="0.25"/>
    <row r="938" s="32" customFormat="1" ht="15.75" customHeight="1" x14ac:dyDescent="0.25"/>
    <row r="939" s="32" customFormat="1" ht="15.75" customHeight="1" x14ac:dyDescent="0.25"/>
    <row r="940" s="32" customFormat="1" ht="15.75" customHeight="1" x14ac:dyDescent="0.25"/>
    <row r="941" s="32" customFormat="1" ht="15.75" customHeight="1" x14ac:dyDescent="0.25"/>
    <row r="942" s="32" customFormat="1" ht="15.75" customHeight="1" x14ac:dyDescent="0.25"/>
    <row r="943" s="32" customFormat="1" ht="15.75" customHeight="1" x14ac:dyDescent="0.25"/>
    <row r="944" s="32" customFormat="1" ht="15.75" customHeight="1" x14ac:dyDescent="0.25"/>
    <row r="945" s="32" customFormat="1" ht="15.75" customHeight="1" x14ac:dyDescent="0.25"/>
    <row r="946" s="32" customFormat="1" ht="15.75" customHeight="1" x14ac:dyDescent="0.25"/>
    <row r="947" s="32" customFormat="1" ht="15.75" customHeight="1" x14ac:dyDescent="0.25"/>
    <row r="948" s="32" customFormat="1" ht="15.75" customHeight="1" x14ac:dyDescent="0.25"/>
    <row r="949" s="32" customFormat="1" ht="15.75" customHeight="1" x14ac:dyDescent="0.25"/>
    <row r="950" s="32" customFormat="1" ht="15.75" customHeight="1" x14ac:dyDescent="0.25"/>
    <row r="951" s="32" customFormat="1" ht="15.75" customHeight="1" x14ac:dyDescent="0.25"/>
    <row r="952" s="32" customFormat="1" ht="15.75" customHeight="1" x14ac:dyDescent="0.25"/>
    <row r="953" s="32" customFormat="1" ht="15.75" customHeight="1" x14ac:dyDescent="0.25"/>
    <row r="954" s="32" customFormat="1" ht="15.75" customHeight="1" x14ac:dyDescent="0.25"/>
    <row r="955" s="32" customFormat="1" ht="15.75" customHeight="1" x14ac:dyDescent="0.25"/>
    <row r="956" s="32" customFormat="1" ht="15.75" customHeight="1" x14ac:dyDescent="0.25"/>
    <row r="957" s="32" customFormat="1" ht="15.75" customHeight="1" x14ac:dyDescent="0.25"/>
    <row r="958" s="32" customFormat="1" ht="15.75" customHeight="1" x14ac:dyDescent="0.25"/>
    <row r="959" s="32" customFormat="1" ht="15.75" customHeight="1" x14ac:dyDescent="0.25"/>
    <row r="960" s="32" customFormat="1" ht="15.75" customHeight="1" x14ac:dyDescent="0.25"/>
    <row r="961" s="32" customFormat="1" ht="15.75" customHeight="1" x14ac:dyDescent="0.25"/>
    <row r="962" s="32" customFormat="1" ht="15.75" customHeight="1" x14ac:dyDescent="0.25"/>
    <row r="963" s="32" customFormat="1" ht="15.75" customHeight="1" x14ac:dyDescent="0.25"/>
    <row r="964" s="32" customFormat="1" ht="15.75" customHeight="1" x14ac:dyDescent="0.25"/>
    <row r="965" s="32" customFormat="1" ht="15.75" customHeight="1" x14ac:dyDescent="0.25"/>
    <row r="966" s="32" customFormat="1" ht="15.75" customHeight="1" x14ac:dyDescent="0.25"/>
    <row r="967" s="32" customFormat="1" ht="15.75" customHeight="1" x14ac:dyDescent="0.25"/>
    <row r="968" s="32" customFormat="1" ht="15.75" customHeight="1" x14ac:dyDescent="0.25"/>
    <row r="969" s="32" customFormat="1" ht="15.75" customHeight="1" x14ac:dyDescent="0.25"/>
    <row r="970" s="32" customFormat="1" ht="15.75" customHeight="1" x14ac:dyDescent="0.25"/>
    <row r="971" s="32" customFormat="1" ht="15.75" customHeight="1" x14ac:dyDescent="0.25"/>
    <row r="972" s="32" customFormat="1" ht="15.75" customHeight="1" x14ac:dyDescent="0.25"/>
    <row r="973" s="32" customFormat="1" ht="15.75" customHeight="1" x14ac:dyDescent="0.25"/>
    <row r="974" s="32" customFormat="1" ht="15.75" customHeight="1" x14ac:dyDescent="0.25"/>
    <row r="975" s="32" customFormat="1" ht="15.75" customHeight="1" x14ac:dyDescent="0.25"/>
    <row r="976" s="32" customFormat="1" ht="15.75" customHeight="1" x14ac:dyDescent="0.25"/>
    <row r="977" s="32" customFormat="1" ht="15.75" customHeight="1" x14ac:dyDescent="0.25"/>
    <row r="978" s="32" customFormat="1" ht="15.75" customHeight="1" x14ac:dyDescent="0.25"/>
    <row r="979" s="32" customFormat="1" ht="15.75" customHeight="1" x14ac:dyDescent="0.25"/>
    <row r="980" s="32" customFormat="1" ht="15.75" customHeight="1" x14ac:dyDescent="0.25"/>
    <row r="981" s="32" customFormat="1" ht="15.75" customHeight="1" x14ac:dyDescent="0.25"/>
    <row r="982" s="32" customFormat="1" ht="15.75" customHeight="1" x14ac:dyDescent="0.25"/>
    <row r="983" s="32" customFormat="1" ht="15.75" customHeight="1" x14ac:dyDescent="0.25"/>
    <row r="984" s="32" customFormat="1" ht="15.75" customHeight="1" x14ac:dyDescent="0.25"/>
    <row r="985" s="32" customFormat="1" ht="15.75" customHeight="1" x14ac:dyDescent="0.25"/>
    <row r="986" s="32" customFormat="1" ht="15.75" customHeight="1" x14ac:dyDescent="0.25"/>
    <row r="987" s="32" customFormat="1" ht="15.75" customHeight="1" x14ac:dyDescent="0.25"/>
    <row r="988" s="32" customFormat="1" ht="15.75" customHeight="1" x14ac:dyDescent="0.25"/>
    <row r="989" s="32" customFormat="1" ht="15.75" customHeight="1" x14ac:dyDescent="0.25"/>
    <row r="990" s="32" customFormat="1" ht="15.75" customHeight="1" x14ac:dyDescent="0.25"/>
    <row r="991" s="32" customFormat="1" ht="15.75" customHeight="1" x14ac:dyDescent="0.25"/>
    <row r="992" s="32" customFormat="1" ht="15.75" customHeight="1" x14ac:dyDescent="0.25"/>
    <row r="993" spans="12:17" ht="15.75" customHeight="1" x14ac:dyDescent="0.25">
      <c r="L993" s="32"/>
      <c r="M993" s="32"/>
      <c r="N993" s="32"/>
      <c r="O993" s="32"/>
      <c r="P993" s="32"/>
      <c r="Q993" s="32"/>
    </row>
    <row r="994" spans="12:17" ht="15.75" customHeight="1" x14ac:dyDescent="0.25">
      <c r="L994" s="32"/>
      <c r="M994" s="32"/>
      <c r="N994" s="32"/>
      <c r="O994" s="32"/>
      <c r="P994" s="32"/>
      <c r="Q994" s="32"/>
    </row>
    <row r="995" spans="12:17" ht="15.75" customHeight="1" x14ac:dyDescent="0.25">
      <c r="L995" s="32"/>
      <c r="M995" s="32"/>
      <c r="N995" s="32"/>
      <c r="O995" s="32"/>
      <c r="P995" s="32"/>
      <c r="Q995" s="32"/>
    </row>
    <row r="996" spans="12:17" ht="15.75" customHeight="1" x14ac:dyDescent="0.25">
      <c r="L996" s="32"/>
      <c r="M996" s="32"/>
      <c r="N996" s="32"/>
      <c r="O996" s="32"/>
      <c r="P996" s="32"/>
      <c r="Q996" s="32"/>
    </row>
    <row r="997" spans="12:17" ht="15.75" customHeight="1" x14ac:dyDescent="0.25">
      <c r="L997" s="32"/>
      <c r="M997" s="32"/>
      <c r="N997" s="32"/>
      <c r="O997" s="32"/>
      <c r="P997" s="32"/>
      <c r="Q997" s="32"/>
    </row>
    <row r="998" spans="12:17" ht="15.75" customHeight="1" x14ac:dyDescent="0.25">
      <c r="L998" s="32"/>
      <c r="M998" s="32"/>
      <c r="N998" s="32"/>
      <c r="O998" s="32"/>
      <c r="P998" s="32"/>
      <c r="Q998" s="32"/>
    </row>
    <row r="999" spans="12:17" ht="15.75" customHeight="1" x14ac:dyDescent="0.25">
      <c r="M999" s="32"/>
      <c r="N999" s="32"/>
      <c r="O999" s="32"/>
      <c r="P999" s="32"/>
      <c r="Q999" s="32"/>
    </row>
    <row r="1000" spans="12:17" ht="15.75" customHeight="1" x14ac:dyDescent="0.25"/>
  </sheetData>
  <mergeCells count="1">
    <mergeCell ref="A1:M1"/>
  </mergeCells>
  <conditionalFormatting sqref="N3:N12">
    <cfRule type="cellIs" dxfId="32" priority="9" operator="equal">
      <formula>"достатній"</formula>
    </cfRule>
  </conditionalFormatting>
  <conditionalFormatting sqref="N3:N12">
    <cfRule type="cellIs" dxfId="31" priority="8" operator="equal">
      <formula>"початковий"</formula>
    </cfRule>
  </conditionalFormatting>
  <conditionalFormatting sqref="N3:N12">
    <cfRule type="cellIs" dxfId="30" priority="7" operator="equal">
      <formula>"високий"</formula>
    </cfRule>
  </conditionalFormatting>
  <conditionalFormatting sqref="U3:U10">
    <cfRule type="cellIs" dxfId="29" priority="6" operator="equal">
      <formula>"достатній"</formula>
    </cfRule>
  </conditionalFormatting>
  <conditionalFormatting sqref="U3:U10">
    <cfRule type="cellIs" dxfId="28" priority="5" operator="equal">
      <formula>"початковий"</formula>
    </cfRule>
  </conditionalFormatting>
  <conditionalFormatting sqref="U3:U10">
    <cfRule type="cellIs" dxfId="27" priority="4" operator="equal">
      <formula>"високий"</formula>
    </cfRule>
  </conditionalFormatting>
  <conditionalFormatting sqref="T3:T14">
    <cfRule type="cellIs" dxfId="26" priority="3" operator="equal">
      <formula>"достатній"</formula>
    </cfRule>
  </conditionalFormatting>
  <conditionalFormatting sqref="T3:T14">
    <cfRule type="cellIs" dxfId="25" priority="2" operator="equal">
      <formula>"початковий"</formula>
    </cfRule>
  </conditionalFormatting>
  <conditionalFormatting sqref="T3:T14">
    <cfRule type="cellIs" dxfId="24" priority="1" operator="equal">
      <formula>"високий"</formula>
    </cfRule>
  </conditionalFormatting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862B-8101-4CED-939A-BC0FE165C8D3}">
  <dimension ref="A1:X26"/>
  <sheetViews>
    <sheetView workbookViewId="0"/>
  </sheetViews>
  <sheetFormatPr defaultRowHeight="15" x14ac:dyDescent="0.25"/>
  <cols>
    <col min="1" max="1" width="4.85546875" style="111" customWidth="1"/>
    <col min="2" max="2" width="19.85546875" style="111" customWidth="1"/>
    <col min="3" max="3" width="5.85546875" style="111" customWidth="1"/>
    <col min="4" max="4" width="5.42578125" style="111" customWidth="1"/>
    <col min="5" max="5" width="5.28515625" style="111" customWidth="1"/>
    <col min="6" max="6" width="5.5703125" style="111" customWidth="1"/>
    <col min="7" max="7" width="4.28515625" style="111" customWidth="1"/>
    <col min="8" max="8" width="5.28515625" style="111" customWidth="1"/>
    <col min="9" max="9" width="4.140625" style="111" customWidth="1"/>
    <col min="10" max="10" width="4" style="111" customWidth="1"/>
    <col min="11" max="11" width="5.28515625" style="111" customWidth="1"/>
    <col min="12" max="12" width="4.5703125" style="111" customWidth="1"/>
    <col min="13" max="14" width="4.7109375" style="111" customWidth="1"/>
    <col min="15" max="15" width="6.28515625" style="111" customWidth="1"/>
    <col min="16" max="16" width="5.85546875" style="111" customWidth="1"/>
    <col min="17" max="17" width="5.140625" style="111" customWidth="1"/>
    <col min="18" max="18" width="5.85546875" style="111" customWidth="1"/>
    <col min="19" max="19" width="4.85546875" style="111" customWidth="1"/>
    <col min="20" max="20" width="5.85546875" style="111" customWidth="1"/>
    <col min="21" max="21" width="3.5703125" style="111" customWidth="1"/>
    <col min="22" max="16384" width="9.140625" style="111"/>
  </cols>
  <sheetData>
    <row r="1" spans="1:24" ht="20.25" x14ac:dyDescent="0.3">
      <c r="B1" s="170" t="s">
        <v>37</v>
      </c>
      <c r="C1" s="169" t="s">
        <v>64</v>
      </c>
    </row>
    <row r="2" spans="1:24" ht="109.5" x14ac:dyDescent="0.25">
      <c r="A2" s="111" t="s">
        <v>63</v>
      </c>
      <c r="B2" s="168" t="s">
        <v>1</v>
      </c>
      <c r="C2" s="167" t="s">
        <v>2</v>
      </c>
      <c r="D2" s="167" t="s">
        <v>3</v>
      </c>
      <c r="E2" s="167" t="s">
        <v>34</v>
      </c>
      <c r="F2" s="167" t="s">
        <v>35</v>
      </c>
      <c r="G2" s="167" t="s">
        <v>62</v>
      </c>
      <c r="H2" s="166" t="s">
        <v>61</v>
      </c>
      <c r="I2" s="166" t="s">
        <v>60</v>
      </c>
      <c r="J2" s="166" t="s">
        <v>59</v>
      </c>
      <c r="K2" s="165" t="s">
        <v>58</v>
      </c>
      <c r="L2" s="165" t="s">
        <v>57</v>
      </c>
      <c r="M2" s="164" t="s">
        <v>56</v>
      </c>
      <c r="N2" s="164" t="s">
        <v>55</v>
      </c>
      <c r="O2" s="163" t="s">
        <v>38</v>
      </c>
      <c r="P2" s="162" t="s">
        <v>39</v>
      </c>
      <c r="Q2" s="161" t="s">
        <v>40</v>
      </c>
      <c r="R2" s="160" t="s">
        <v>41</v>
      </c>
      <c r="S2" s="160" t="s">
        <v>42</v>
      </c>
      <c r="T2" s="160" t="s">
        <v>43</v>
      </c>
      <c r="U2" s="159" t="s">
        <v>44</v>
      </c>
      <c r="V2" s="158" t="s">
        <v>8</v>
      </c>
      <c r="W2" s="157" t="s">
        <v>9</v>
      </c>
      <c r="X2" s="156" t="s">
        <v>22</v>
      </c>
    </row>
    <row r="3" spans="1:24" x14ac:dyDescent="0.25">
      <c r="A3" s="111">
        <v>1</v>
      </c>
      <c r="B3" s="152" t="s">
        <v>54</v>
      </c>
      <c r="C3" s="111">
        <v>7</v>
      </c>
      <c r="D3" s="111">
        <v>10</v>
      </c>
      <c r="E3" s="111">
        <v>8</v>
      </c>
      <c r="F3" s="111">
        <v>7</v>
      </c>
      <c r="H3" s="111">
        <v>8</v>
      </c>
      <c r="I3" s="111">
        <v>8</v>
      </c>
      <c r="K3" s="111">
        <v>9</v>
      </c>
      <c r="L3" s="111">
        <v>8</v>
      </c>
      <c r="O3" s="111">
        <v>11</v>
      </c>
      <c r="P3" s="111">
        <v>10</v>
      </c>
      <c r="Q3" s="111">
        <v>10</v>
      </c>
      <c r="R3" s="111">
        <v>10</v>
      </c>
      <c r="S3" s="111">
        <v>9</v>
      </c>
      <c r="T3" s="111">
        <v>11</v>
      </c>
      <c r="U3" s="111">
        <v>11</v>
      </c>
      <c r="V3" s="155"/>
      <c r="W3" s="154"/>
      <c r="X3" s="153"/>
    </row>
    <row r="4" spans="1:24" x14ac:dyDescent="0.25">
      <c r="A4" s="111">
        <v>2</v>
      </c>
      <c r="B4" s="152" t="s">
        <v>53</v>
      </c>
      <c r="C4" s="111">
        <v>10</v>
      </c>
      <c r="D4" s="111">
        <v>11</v>
      </c>
      <c r="E4" s="111">
        <v>10</v>
      </c>
      <c r="F4" s="111">
        <v>10</v>
      </c>
      <c r="H4" s="111">
        <v>10</v>
      </c>
      <c r="I4" s="111">
        <v>10</v>
      </c>
      <c r="K4" s="111">
        <v>10</v>
      </c>
      <c r="L4" s="111">
        <v>10</v>
      </c>
      <c r="O4" s="111">
        <v>11</v>
      </c>
      <c r="P4" s="111">
        <v>11</v>
      </c>
      <c r="Q4" s="111">
        <v>10</v>
      </c>
      <c r="R4" s="111">
        <v>10</v>
      </c>
      <c r="S4" s="111">
        <v>11</v>
      </c>
      <c r="T4" s="111">
        <v>11</v>
      </c>
      <c r="U4" s="111">
        <v>11</v>
      </c>
      <c r="V4" s="155"/>
      <c r="W4" s="154"/>
      <c r="X4" s="153"/>
    </row>
    <row r="5" spans="1:24" x14ac:dyDescent="0.25">
      <c r="A5" s="111">
        <v>3</v>
      </c>
      <c r="B5" s="152" t="s">
        <v>52</v>
      </c>
      <c r="C5" s="111">
        <v>8</v>
      </c>
      <c r="D5" s="111">
        <v>10</v>
      </c>
      <c r="E5" s="111">
        <v>8</v>
      </c>
      <c r="F5" s="111">
        <v>8</v>
      </c>
      <c r="H5" s="111">
        <v>8</v>
      </c>
      <c r="I5" s="111">
        <v>7</v>
      </c>
      <c r="K5" s="111">
        <v>9</v>
      </c>
      <c r="L5" s="111">
        <v>8</v>
      </c>
      <c r="O5" s="111">
        <v>10</v>
      </c>
      <c r="P5" s="111">
        <v>8</v>
      </c>
      <c r="Q5" s="111">
        <v>9</v>
      </c>
      <c r="R5" s="111">
        <v>10</v>
      </c>
      <c r="S5" s="111">
        <v>10</v>
      </c>
      <c r="T5" s="111">
        <v>10</v>
      </c>
      <c r="U5" s="111">
        <v>10</v>
      </c>
      <c r="V5" s="155"/>
      <c r="W5" s="154"/>
      <c r="X5" s="153"/>
    </row>
    <row r="6" spans="1:24" x14ac:dyDescent="0.25">
      <c r="A6" s="111">
        <v>4</v>
      </c>
      <c r="B6" s="152" t="s">
        <v>51</v>
      </c>
      <c r="C6" s="111">
        <v>10</v>
      </c>
      <c r="D6" s="111">
        <v>11</v>
      </c>
      <c r="E6" s="111">
        <v>10</v>
      </c>
      <c r="F6" s="111">
        <v>10</v>
      </c>
      <c r="H6" s="111">
        <v>10</v>
      </c>
      <c r="I6" s="111">
        <v>10</v>
      </c>
      <c r="K6" s="111">
        <v>10</v>
      </c>
      <c r="L6" s="111">
        <v>10</v>
      </c>
      <c r="O6" s="111">
        <v>11</v>
      </c>
      <c r="P6" s="111">
        <v>12</v>
      </c>
      <c r="Q6" s="111">
        <v>10</v>
      </c>
      <c r="R6" s="111">
        <v>10</v>
      </c>
      <c r="S6" s="111">
        <v>11</v>
      </c>
      <c r="T6" s="111">
        <v>11</v>
      </c>
      <c r="U6" s="111">
        <v>11</v>
      </c>
      <c r="V6" s="155"/>
      <c r="W6" s="154"/>
      <c r="X6" s="153"/>
    </row>
    <row r="7" spans="1:24" x14ac:dyDescent="0.25">
      <c r="A7" s="111">
        <v>5</v>
      </c>
      <c r="B7" s="152" t="s">
        <v>50</v>
      </c>
      <c r="C7" s="111">
        <v>7</v>
      </c>
      <c r="D7" s="111">
        <v>9</v>
      </c>
      <c r="E7" s="111">
        <v>8</v>
      </c>
      <c r="F7" s="111">
        <v>7</v>
      </c>
      <c r="H7" s="111">
        <v>7</v>
      </c>
      <c r="I7" s="111">
        <v>7</v>
      </c>
      <c r="K7" s="111">
        <v>8</v>
      </c>
      <c r="L7" s="111">
        <v>7</v>
      </c>
      <c r="O7" s="111">
        <v>10</v>
      </c>
      <c r="P7" s="111">
        <v>8</v>
      </c>
      <c r="Q7" s="111">
        <v>9</v>
      </c>
      <c r="R7" s="111">
        <v>10</v>
      </c>
      <c r="S7" s="111">
        <v>9</v>
      </c>
      <c r="T7" s="111">
        <v>10</v>
      </c>
      <c r="U7" s="111">
        <v>9</v>
      </c>
      <c r="V7" s="155"/>
      <c r="W7" s="154"/>
      <c r="X7" s="153"/>
    </row>
    <row r="8" spans="1:24" x14ac:dyDescent="0.25">
      <c r="A8" s="111">
        <v>6</v>
      </c>
      <c r="B8" s="152"/>
      <c r="V8" s="155"/>
      <c r="W8" s="154"/>
      <c r="X8" s="153"/>
    </row>
    <row r="9" spans="1:24" x14ac:dyDescent="0.25">
      <c r="A9" s="111">
        <v>7</v>
      </c>
      <c r="B9" s="152"/>
      <c r="V9" s="155"/>
      <c r="W9" s="154"/>
      <c r="X9" s="153"/>
    </row>
    <row r="10" spans="1:24" x14ac:dyDescent="0.25">
      <c r="A10" s="111">
        <v>8</v>
      </c>
      <c r="B10" s="152"/>
      <c r="V10" s="155"/>
      <c r="W10" s="154"/>
      <c r="X10" s="153"/>
    </row>
    <row r="11" spans="1:24" x14ac:dyDescent="0.25">
      <c r="A11" s="111">
        <v>9</v>
      </c>
      <c r="B11" s="152"/>
      <c r="V11" s="151"/>
      <c r="W11" s="150"/>
      <c r="X11" s="150"/>
    </row>
    <row r="12" spans="1:24" x14ac:dyDescent="0.25">
      <c r="A12" s="111">
        <v>10</v>
      </c>
      <c r="B12" s="152"/>
      <c r="V12" s="151"/>
      <c r="W12" s="150"/>
      <c r="X12" s="150"/>
    </row>
    <row r="13" spans="1:24" x14ac:dyDescent="0.25">
      <c r="B13" s="149" t="s">
        <v>8</v>
      </c>
      <c r="C13" s="148">
        <v>8.4</v>
      </c>
      <c r="D13" s="148">
        <v>10</v>
      </c>
      <c r="E13" s="148">
        <v>8.8000000000000007</v>
      </c>
      <c r="F13" s="148">
        <v>8.4</v>
      </c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</row>
    <row r="15" spans="1:24" x14ac:dyDescent="0.25">
      <c r="A15" s="139"/>
      <c r="B15" s="141" t="s">
        <v>11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6">
        <v>0</v>
      </c>
      <c r="M15" s="135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</row>
    <row r="16" spans="1:24" x14ac:dyDescent="0.25">
      <c r="A16" s="147"/>
      <c r="B16" s="146" t="s">
        <v>12</v>
      </c>
      <c r="C16" s="145">
        <v>0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4">
        <v>0</v>
      </c>
      <c r="M16" s="143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</row>
    <row r="17" spans="1:21" x14ac:dyDescent="0.25">
      <c r="A17" s="139"/>
      <c r="B17" s="141" t="s">
        <v>13</v>
      </c>
      <c r="C17" s="137">
        <v>4</v>
      </c>
      <c r="D17" s="137">
        <v>1</v>
      </c>
      <c r="E17" s="137">
        <v>2</v>
      </c>
      <c r="F17" s="137">
        <v>3</v>
      </c>
      <c r="G17" s="137">
        <v>0</v>
      </c>
      <c r="H17" s="137">
        <v>0</v>
      </c>
      <c r="I17" s="137">
        <v>3</v>
      </c>
      <c r="J17" s="137">
        <v>2</v>
      </c>
      <c r="K17" s="137">
        <v>1</v>
      </c>
      <c r="L17" s="136">
        <v>2</v>
      </c>
      <c r="M17" s="135">
        <v>3</v>
      </c>
      <c r="N17" s="134">
        <v>1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</row>
    <row r="18" spans="1:21" x14ac:dyDescent="0.25">
      <c r="A18" s="133"/>
      <c r="B18" s="140" t="s">
        <v>14</v>
      </c>
      <c r="C18" s="131">
        <v>0.4</v>
      </c>
      <c r="D18" s="131">
        <v>0.1</v>
      </c>
      <c r="E18" s="131">
        <v>0.2</v>
      </c>
      <c r="F18" s="131">
        <v>0.3</v>
      </c>
      <c r="G18" s="131">
        <v>0</v>
      </c>
      <c r="H18" s="131">
        <v>0</v>
      </c>
      <c r="I18" s="131">
        <v>0.3</v>
      </c>
      <c r="J18" s="131">
        <v>0.2</v>
      </c>
      <c r="K18" s="131">
        <v>0.1</v>
      </c>
      <c r="L18" s="130">
        <v>0.2</v>
      </c>
      <c r="M18" s="129">
        <v>0.3</v>
      </c>
      <c r="N18" s="128">
        <v>0.1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</row>
    <row r="19" spans="1:21" x14ac:dyDescent="0.25">
      <c r="A19" s="139"/>
      <c r="B19" s="141" t="s">
        <v>15</v>
      </c>
      <c r="C19" s="137">
        <v>3</v>
      </c>
      <c r="D19" s="137">
        <v>7</v>
      </c>
      <c r="E19" s="137">
        <v>5</v>
      </c>
      <c r="F19" s="137">
        <v>5</v>
      </c>
      <c r="G19" s="137">
        <v>4</v>
      </c>
      <c r="H19" s="137">
        <v>4</v>
      </c>
      <c r="I19" s="137">
        <v>5</v>
      </c>
      <c r="J19" s="137">
        <v>5</v>
      </c>
      <c r="K19" s="137">
        <v>5</v>
      </c>
      <c r="L19" s="136">
        <v>6</v>
      </c>
      <c r="M19" s="135">
        <v>6</v>
      </c>
      <c r="N19" s="134">
        <v>5</v>
      </c>
      <c r="O19" s="134">
        <v>0</v>
      </c>
      <c r="P19" s="134">
        <v>3</v>
      </c>
      <c r="Q19" s="134">
        <v>7</v>
      </c>
      <c r="R19" s="134">
        <v>0</v>
      </c>
      <c r="S19" s="134">
        <v>4</v>
      </c>
      <c r="T19" s="134">
        <v>0</v>
      </c>
      <c r="U19" s="134">
        <v>6</v>
      </c>
    </row>
    <row r="20" spans="1:21" x14ac:dyDescent="0.25">
      <c r="A20" s="133"/>
      <c r="B20" s="140" t="s">
        <v>16</v>
      </c>
      <c r="C20" s="131">
        <v>0.3</v>
      </c>
      <c r="D20" s="131">
        <v>0.7</v>
      </c>
      <c r="E20" s="131">
        <v>0.5</v>
      </c>
      <c r="F20" s="131">
        <v>0.5</v>
      </c>
      <c r="G20" s="131">
        <v>0.4</v>
      </c>
      <c r="H20" s="131">
        <v>0.4</v>
      </c>
      <c r="I20" s="131">
        <v>0.5</v>
      </c>
      <c r="J20" s="131">
        <v>0.5</v>
      </c>
      <c r="K20" s="131">
        <v>0.5</v>
      </c>
      <c r="L20" s="130">
        <v>0.6</v>
      </c>
      <c r="M20" s="129">
        <v>0.6</v>
      </c>
      <c r="N20" s="128">
        <v>0.5</v>
      </c>
      <c r="O20" s="128">
        <v>0</v>
      </c>
      <c r="P20" s="128">
        <v>0.3</v>
      </c>
      <c r="Q20" s="128">
        <v>0.7</v>
      </c>
      <c r="R20" s="128">
        <v>0</v>
      </c>
      <c r="S20" s="128">
        <v>0.4</v>
      </c>
      <c r="T20" s="128">
        <v>0</v>
      </c>
      <c r="U20" s="128">
        <v>0.6</v>
      </c>
    </row>
    <row r="21" spans="1:21" x14ac:dyDescent="0.25">
      <c r="A21" s="139"/>
      <c r="B21" s="138" t="s">
        <v>17</v>
      </c>
      <c r="C21" s="137">
        <v>3</v>
      </c>
      <c r="D21" s="137">
        <v>2</v>
      </c>
      <c r="E21" s="137">
        <v>3</v>
      </c>
      <c r="F21" s="137">
        <v>2</v>
      </c>
      <c r="G21" s="137">
        <v>6</v>
      </c>
      <c r="H21" s="137">
        <v>6</v>
      </c>
      <c r="I21" s="137">
        <v>2</v>
      </c>
      <c r="J21" s="137">
        <v>3</v>
      </c>
      <c r="K21" s="137">
        <v>4</v>
      </c>
      <c r="L21" s="136">
        <v>2</v>
      </c>
      <c r="M21" s="135">
        <v>1</v>
      </c>
      <c r="N21" s="134">
        <v>4</v>
      </c>
      <c r="O21" s="134">
        <v>10</v>
      </c>
      <c r="P21" s="134">
        <v>7</v>
      </c>
      <c r="Q21" s="134">
        <v>3</v>
      </c>
      <c r="R21" s="134">
        <v>10</v>
      </c>
      <c r="S21" s="134">
        <v>6</v>
      </c>
      <c r="T21" s="134">
        <v>10</v>
      </c>
      <c r="U21" s="134">
        <v>4</v>
      </c>
    </row>
    <row r="22" spans="1:21" x14ac:dyDescent="0.25">
      <c r="A22" s="133"/>
      <c r="B22" s="132" t="s">
        <v>18</v>
      </c>
      <c r="C22" s="131">
        <v>0.3</v>
      </c>
      <c r="D22" s="131">
        <v>0.2</v>
      </c>
      <c r="E22" s="131">
        <v>0.3</v>
      </c>
      <c r="F22" s="131">
        <v>0.2</v>
      </c>
      <c r="G22" s="131">
        <v>0.6</v>
      </c>
      <c r="H22" s="131">
        <v>0.6</v>
      </c>
      <c r="I22" s="131">
        <v>0.2</v>
      </c>
      <c r="J22" s="131">
        <v>0.3</v>
      </c>
      <c r="K22" s="131">
        <v>0.4</v>
      </c>
      <c r="L22" s="130">
        <v>0.2</v>
      </c>
      <c r="M22" s="129">
        <v>0.1</v>
      </c>
      <c r="N22" s="128">
        <v>0.4</v>
      </c>
      <c r="O22" s="128">
        <v>1</v>
      </c>
      <c r="P22" s="128">
        <v>0.7</v>
      </c>
      <c r="Q22" s="128">
        <v>0.3</v>
      </c>
      <c r="R22" s="128">
        <v>1</v>
      </c>
      <c r="S22" s="128">
        <v>0.6</v>
      </c>
      <c r="T22" s="128">
        <v>1</v>
      </c>
      <c r="U22" s="128">
        <v>0.4</v>
      </c>
    </row>
    <row r="24" spans="1:21" ht="30" x14ac:dyDescent="0.25">
      <c r="B24" s="127" t="s">
        <v>19</v>
      </c>
      <c r="C24" s="126">
        <v>1</v>
      </c>
      <c r="D24" s="126">
        <v>1</v>
      </c>
      <c r="E24" s="126">
        <v>1</v>
      </c>
      <c r="F24" s="126">
        <v>1</v>
      </c>
      <c r="G24" s="126">
        <v>1</v>
      </c>
      <c r="H24" s="126">
        <v>1</v>
      </c>
      <c r="I24" s="126">
        <v>0.1</v>
      </c>
      <c r="J24" s="126">
        <v>1</v>
      </c>
      <c r="K24" s="126">
        <v>1</v>
      </c>
      <c r="L24" s="125">
        <v>1</v>
      </c>
      <c r="M24" s="124">
        <v>1</v>
      </c>
      <c r="N24" s="123">
        <v>1</v>
      </c>
      <c r="O24" s="123">
        <v>1</v>
      </c>
      <c r="P24" s="123">
        <v>1</v>
      </c>
      <c r="Q24" s="123">
        <v>1</v>
      </c>
      <c r="R24" s="123">
        <v>1</v>
      </c>
      <c r="S24" s="123">
        <v>1</v>
      </c>
      <c r="T24" s="123">
        <v>1</v>
      </c>
      <c r="U24" s="123">
        <v>1</v>
      </c>
    </row>
    <row r="25" spans="1:21" x14ac:dyDescent="0.25">
      <c r="B25" s="122" t="s">
        <v>20</v>
      </c>
      <c r="C25" s="121">
        <v>0.6</v>
      </c>
      <c r="D25" s="121">
        <v>0.9</v>
      </c>
      <c r="E25" s="121">
        <v>0.8</v>
      </c>
      <c r="F25" s="121">
        <v>0.7</v>
      </c>
      <c r="G25" s="121">
        <v>1</v>
      </c>
      <c r="H25" s="121">
        <v>1</v>
      </c>
      <c r="I25" s="121">
        <v>0.8</v>
      </c>
      <c r="J25" s="121">
        <v>0.9</v>
      </c>
      <c r="K25" s="121">
        <v>0.9</v>
      </c>
      <c r="L25" s="121">
        <v>0.8</v>
      </c>
      <c r="M25" s="120">
        <v>0.7</v>
      </c>
      <c r="N25" s="119">
        <v>0.8</v>
      </c>
      <c r="O25" s="119">
        <v>1</v>
      </c>
      <c r="P25" s="119">
        <v>1</v>
      </c>
      <c r="Q25" s="119">
        <v>1</v>
      </c>
      <c r="R25" s="119">
        <v>1</v>
      </c>
      <c r="S25" s="119">
        <v>1</v>
      </c>
      <c r="T25" s="119">
        <v>1</v>
      </c>
      <c r="U25" s="118">
        <v>1</v>
      </c>
    </row>
    <row r="26" spans="1:21" x14ac:dyDescent="0.25">
      <c r="B26" s="117" t="s">
        <v>21</v>
      </c>
      <c r="C26" s="116">
        <v>0.64</v>
      </c>
      <c r="D26" s="116">
        <v>0.68</v>
      </c>
      <c r="E26" s="116">
        <v>0.69</v>
      </c>
      <c r="F26" s="116">
        <v>0.63</v>
      </c>
      <c r="G26" s="116">
        <v>0.86</v>
      </c>
      <c r="H26" s="116">
        <v>0.86</v>
      </c>
      <c r="I26" s="116">
        <v>0.63</v>
      </c>
      <c r="J26" s="116">
        <v>0.69</v>
      </c>
      <c r="K26" s="116">
        <v>0.76</v>
      </c>
      <c r="L26" s="115">
        <v>0.66</v>
      </c>
      <c r="M26" s="114">
        <v>0.59</v>
      </c>
      <c r="N26" s="113">
        <v>0.76</v>
      </c>
      <c r="O26" s="112">
        <v>1</v>
      </c>
      <c r="P26" s="112">
        <v>0.89</v>
      </c>
      <c r="Q26" s="112">
        <v>0.75</v>
      </c>
      <c r="R26" s="113">
        <v>1</v>
      </c>
      <c r="S26" s="112">
        <v>0.86</v>
      </c>
      <c r="T26" s="112">
        <v>1</v>
      </c>
      <c r="U26" s="112">
        <v>0.78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63BC-8F73-4E9C-B132-BB47B5D118B1}">
  <dimension ref="A1:AF17"/>
  <sheetViews>
    <sheetView workbookViewId="0">
      <selection activeCell="AF5" sqref="AF5"/>
    </sheetView>
  </sheetViews>
  <sheetFormatPr defaultColWidth="14.42578125" defaultRowHeight="15" customHeight="1" x14ac:dyDescent="0.25"/>
  <cols>
    <col min="1" max="1" width="8.7109375" style="32" customWidth="1"/>
    <col min="2" max="2" width="9.140625" style="32" hidden="1" customWidth="1"/>
    <col min="3" max="3" width="14.42578125" style="32" customWidth="1"/>
    <col min="4" max="25" width="5.7109375" style="32" customWidth="1"/>
    <col min="26" max="26" width="5.5703125" style="32" customWidth="1"/>
    <col min="27" max="27" width="20.7109375" style="32" customWidth="1"/>
    <col min="28" max="28" width="10" style="32" customWidth="1"/>
    <col min="29" max="31" width="8.7109375" style="32" customWidth="1"/>
    <col min="32" max="32" width="10" style="32" customWidth="1"/>
    <col min="33" max="16384" width="14.42578125" style="32"/>
  </cols>
  <sheetData>
    <row r="1" spans="1:32" ht="22.5" x14ac:dyDescent="0.25">
      <c r="A1" s="213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07"/>
      <c r="Y1" s="207"/>
    </row>
    <row r="2" spans="1:32" ht="28.5" x14ac:dyDescent="0.45">
      <c r="A2" s="209"/>
      <c r="B2" s="208"/>
      <c r="C2" s="207"/>
      <c r="D2" s="207"/>
      <c r="E2" s="207"/>
      <c r="F2" s="207"/>
      <c r="G2" s="211" t="s">
        <v>101</v>
      </c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10" t="s">
        <v>100</v>
      </c>
    </row>
    <row r="3" spans="1:32" ht="15.75" thickBot="1" x14ac:dyDescent="0.3">
      <c r="A3" s="209"/>
      <c r="B3" s="208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</row>
    <row r="4" spans="1:32" ht="87" thickBot="1" x14ac:dyDescent="0.3">
      <c r="A4" s="206" t="s">
        <v>77</v>
      </c>
      <c r="B4" s="205" t="s">
        <v>99</v>
      </c>
      <c r="C4" s="204" t="s">
        <v>98</v>
      </c>
      <c r="D4" s="202" t="s">
        <v>97</v>
      </c>
      <c r="E4" s="202" t="s">
        <v>96</v>
      </c>
      <c r="F4" s="202" t="s">
        <v>95</v>
      </c>
      <c r="G4" s="202" t="s">
        <v>94</v>
      </c>
      <c r="H4" s="202" t="s">
        <v>93</v>
      </c>
      <c r="I4" s="203" t="s">
        <v>92</v>
      </c>
      <c r="J4" s="203" t="s">
        <v>91</v>
      </c>
      <c r="K4" s="202" t="s">
        <v>90</v>
      </c>
      <c r="L4" s="203" t="s">
        <v>89</v>
      </c>
      <c r="M4" s="203" t="s">
        <v>88</v>
      </c>
      <c r="N4" s="202" t="s">
        <v>87</v>
      </c>
      <c r="O4" s="202" t="s">
        <v>86</v>
      </c>
      <c r="P4" s="203" t="s">
        <v>85</v>
      </c>
      <c r="Q4" s="203" t="s">
        <v>84</v>
      </c>
      <c r="R4" s="202" t="s">
        <v>83</v>
      </c>
      <c r="S4" s="202" t="s">
        <v>82</v>
      </c>
      <c r="T4" s="202" t="s">
        <v>81</v>
      </c>
      <c r="U4" s="202" t="s">
        <v>44</v>
      </c>
      <c r="V4" s="202" t="s">
        <v>80</v>
      </c>
      <c r="W4" s="202" t="s">
        <v>79</v>
      </c>
      <c r="X4" s="201" t="s">
        <v>78</v>
      </c>
      <c r="Z4" s="200" t="s">
        <v>77</v>
      </c>
      <c r="AA4" s="200" t="s">
        <v>76</v>
      </c>
      <c r="AB4" s="200" t="s">
        <v>9</v>
      </c>
    </row>
    <row r="5" spans="1:32" ht="27.75" customHeight="1" thickBot="1" x14ac:dyDescent="0.3">
      <c r="A5" s="198">
        <v>1</v>
      </c>
      <c r="B5" s="197">
        <f>RANK(X5,X$5:X$11)</f>
        <v>2</v>
      </c>
      <c r="C5" s="196" t="s">
        <v>75</v>
      </c>
      <c r="D5" s="195">
        <v>9</v>
      </c>
      <c r="E5" s="195">
        <v>10</v>
      </c>
      <c r="F5" s="195">
        <v>10</v>
      </c>
      <c r="G5" s="195">
        <v>10</v>
      </c>
      <c r="H5" s="195">
        <v>9</v>
      </c>
      <c r="I5" s="195">
        <v>9</v>
      </c>
      <c r="J5" s="195">
        <v>9</v>
      </c>
      <c r="K5" s="195">
        <v>10</v>
      </c>
      <c r="L5" s="190">
        <v>9</v>
      </c>
      <c r="M5" s="190"/>
      <c r="N5" s="190">
        <v>10</v>
      </c>
      <c r="O5" s="190">
        <v>10</v>
      </c>
      <c r="P5" s="195">
        <v>9</v>
      </c>
      <c r="Q5" s="195">
        <v>10</v>
      </c>
      <c r="R5" s="195">
        <v>11</v>
      </c>
      <c r="S5" s="195">
        <v>10</v>
      </c>
      <c r="T5" s="195">
        <v>11</v>
      </c>
      <c r="U5" s="195">
        <v>11</v>
      </c>
      <c r="V5" s="195">
        <v>10</v>
      </c>
      <c r="W5" s="195">
        <v>10</v>
      </c>
      <c r="X5" s="172">
        <f>SUM(D5:V5)/COUNT(D5:V5)+ROW()/100000</f>
        <v>9.8333833333333338</v>
      </c>
      <c r="Z5" s="57">
        <v>1</v>
      </c>
      <c r="AA5" s="57" t="s">
        <v>75</v>
      </c>
      <c r="AB5" s="194">
        <v>9.8000000000000007</v>
      </c>
      <c r="AC5" s="193"/>
    </row>
    <row r="6" spans="1:32" ht="16.5" thickBot="1" x14ac:dyDescent="0.3">
      <c r="A6" s="198">
        <v>2</v>
      </c>
      <c r="B6" s="197">
        <f>RANK(X6,X$5:X$11)</f>
        <v>4</v>
      </c>
      <c r="C6" s="196" t="s">
        <v>74</v>
      </c>
      <c r="D6" s="195">
        <v>7</v>
      </c>
      <c r="E6" s="195">
        <v>8</v>
      </c>
      <c r="F6" s="195">
        <v>7</v>
      </c>
      <c r="G6" s="195">
        <v>11</v>
      </c>
      <c r="H6" s="195">
        <v>7</v>
      </c>
      <c r="I6" s="195">
        <v>6</v>
      </c>
      <c r="J6" s="195">
        <v>6</v>
      </c>
      <c r="K6" s="195">
        <v>8</v>
      </c>
      <c r="L6" s="199">
        <v>8</v>
      </c>
      <c r="M6" s="199"/>
      <c r="N6" s="199">
        <v>8</v>
      </c>
      <c r="O6" s="199">
        <v>9</v>
      </c>
      <c r="P6" s="195">
        <v>6</v>
      </c>
      <c r="Q6" s="195">
        <v>7</v>
      </c>
      <c r="R6" s="195">
        <v>10</v>
      </c>
      <c r="S6" s="195">
        <v>9</v>
      </c>
      <c r="T6" s="195">
        <v>11</v>
      </c>
      <c r="U6" s="195">
        <v>10</v>
      </c>
      <c r="V6" s="195">
        <v>8</v>
      </c>
      <c r="W6" s="195">
        <v>9</v>
      </c>
      <c r="X6" s="172">
        <f>SUM(D6:V6)/COUNT(D6:V6)+ROW()/100000</f>
        <v>8.1111711111111102</v>
      </c>
      <c r="Z6" s="57">
        <v>2</v>
      </c>
      <c r="AA6" s="57" t="s">
        <v>74</v>
      </c>
      <c r="AB6" s="194">
        <v>8.1</v>
      </c>
      <c r="AC6" s="193"/>
    </row>
    <row r="7" spans="1:32" ht="26.25" thickBot="1" x14ac:dyDescent="0.3">
      <c r="A7" s="198">
        <v>3</v>
      </c>
      <c r="B7" s="197">
        <f>RANK(X7,X$5:X$11)</f>
        <v>6</v>
      </c>
      <c r="C7" s="196" t="s">
        <v>73</v>
      </c>
      <c r="D7" s="195">
        <v>4</v>
      </c>
      <c r="E7" s="195">
        <v>5</v>
      </c>
      <c r="F7" s="195">
        <v>6</v>
      </c>
      <c r="G7" s="195">
        <v>10</v>
      </c>
      <c r="H7" s="195">
        <v>3</v>
      </c>
      <c r="I7" s="195">
        <v>4</v>
      </c>
      <c r="J7" s="195">
        <v>4</v>
      </c>
      <c r="K7" s="195">
        <v>7</v>
      </c>
      <c r="L7" s="195">
        <v>5</v>
      </c>
      <c r="M7" s="195"/>
      <c r="N7" s="195">
        <v>7</v>
      </c>
      <c r="O7" s="195">
        <v>6</v>
      </c>
      <c r="P7" s="195">
        <v>5</v>
      </c>
      <c r="Q7" s="195">
        <v>7</v>
      </c>
      <c r="R7" s="195">
        <v>10</v>
      </c>
      <c r="S7" s="195">
        <v>7</v>
      </c>
      <c r="T7" s="195">
        <v>10</v>
      </c>
      <c r="U7" s="195">
        <v>10</v>
      </c>
      <c r="V7" s="195">
        <v>7</v>
      </c>
      <c r="W7" s="195">
        <v>8</v>
      </c>
      <c r="X7" s="172">
        <f>SUM(D7:V7)/COUNT(D7:V7)+ROW()/100000</f>
        <v>6.50007</v>
      </c>
      <c r="Z7" s="57">
        <v>3</v>
      </c>
      <c r="AA7" s="57" t="s">
        <v>73</v>
      </c>
      <c r="AB7" s="194">
        <v>6.5</v>
      </c>
      <c r="AC7" s="193"/>
    </row>
    <row r="8" spans="1:32" ht="26.25" thickBot="1" x14ac:dyDescent="0.3">
      <c r="A8" s="198">
        <v>4</v>
      </c>
      <c r="B8" s="197">
        <f>RANK(X8,X$5:X$11)</f>
        <v>5</v>
      </c>
      <c r="C8" s="196" t="s">
        <v>72</v>
      </c>
      <c r="D8" s="195">
        <v>7</v>
      </c>
      <c r="E8" s="195">
        <v>8</v>
      </c>
      <c r="F8" s="195">
        <v>8</v>
      </c>
      <c r="G8" s="195">
        <v>9</v>
      </c>
      <c r="H8" s="195">
        <v>7</v>
      </c>
      <c r="I8" s="195">
        <v>5</v>
      </c>
      <c r="J8" s="195">
        <v>6</v>
      </c>
      <c r="K8" s="195">
        <v>8</v>
      </c>
      <c r="L8" s="195">
        <v>7</v>
      </c>
      <c r="M8" s="195"/>
      <c r="N8" s="195">
        <v>8</v>
      </c>
      <c r="O8" s="195">
        <v>7</v>
      </c>
      <c r="P8" s="195">
        <v>6</v>
      </c>
      <c r="Q8" s="195">
        <v>7</v>
      </c>
      <c r="R8" s="195">
        <v>10</v>
      </c>
      <c r="S8" s="195">
        <v>8</v>
      </c>
      <c r="T8" s="195">
        <v>11</v>
      </c>
      <c r="U8" s="195">
        <v>10</v>
      </c>
      <c r="V8" s="195">
        <v>8</v>
      </c>
      <c r="W8" s="195">
        <v>10</v>
      </c>
      <c r="X8" s="172">
        <f>SUM(D8:V8)/COUNT(D8:V8)+ROW()/100000</f>
        <v>7.7778577777777773</v>
      </c>
      <c r="Z8" s="57">
        <v>4</v>
      </c>
      <c r="AA8" s="57" t="s">
        <v>71</v>
      </c>
      <c r="AB8" s="194">
        <v>7.8</v>
      </c>
      <c r="AC8" s="193"/>
    </row>
    <row r="9" spans="1:32" ht="26.25" thickBot="1" x14ac:dyDescent="0.3">
      <c r="A9" s="198">
        <v>5</v>
      </c>
      <c r="B9" s="197">
        <f>RANK(X9,X$5:X$11)</f>
        <v>7</v>
      </c>
      <c r="C9" s="196" t="s">
        <v>70</v>
      </c>
      <c r="D9" s="195">
        <v>4</v>
      </c>
      <c r="E9" s="195">
        <v>5</v>
      </c>
      <c r="F9" s="195">
        <v>6</v>
      </c>
      <c r="G9" s="195">
        <v>12</v>
      </c>
      <c r="H9" s="195">
        <v>3</v>
      </c>
      <c r="I9" s="195">
        <v>4</v>
      </c>
      <c r="J9" s="195">
        <v>4</v>
      </c>
      <c r="K9" s="195">
        <v>5</v>
      </c>
      <c r="L9" s="195">
        <v>5</v>
      </c>
      <c r="M9" s="195"/>
      <c r="N9" s="195">
        <v>6</v>
      </c>
      <c r="O9" s="195">
        <v>5</v>
      </c>
      <c r="P9" s="195">
        <v>4</v>
      </c>
      <c r="Q9" s="195">
        <v>6</v>
      </c>
      <c r="R9" s="195">
        <v>9</v>
      </c>
      <c r="S9" s="195">
        <v>7</v>
      </c>
      <c r="T9" s="195">
        <v>9</v>
      </c>
      <c r="U9" s="195">
        <v>8</v>
      </c>
      <c r="V9" s="195">
        <v>5</v>
      </c>
      <c r="W9" s="195">
        <v>8</v>
      </c>
      <c r="X9" s="172">
        <f>SUM(D9:V9)/COUNT(D9:V9)+ROW()/100000</f>
        <v>5.9445344444444448</v>
      </c>
      <c r="Z9" s="57">
        <v>5</v>
      </c>
      <c r="AA9" s="57" t="s">
        <v>70</v>
      </c>
      <c r="AB9" s="194">
        <v>5.9</v>
      </c>
      <c r="AC9" s="193"/>
    </row>
    <row r="10" spans="1:32" ht="16.5" thickBot="1" x14ac:dyDescent="0.3">
      <c r="A10" s="198">
        <v>6</v>
      </c>
      <c r="B10" s="197">
        <f>RANK(X10,X$5:X$11)</f>
        <v>3</v>
      </c>
      <c r="C10" s="196" t="s">
        <v>69</v>
      </c>
      <c r="D10" s="195">
        <v>8</v>
      </c>
      <c r="E10" s="195">
        <v>10</v>
      </c>
      <c r="F10" s="195">
        <v>10</v>
      </c>
      <c r="G10" s="195">
        <v>10</v>
      </c>
      <c r="H10" s="195">
        <v>8</v>
      </c>
      <c r="I10" s="195">
        <v>8</v>
      </c>
      <c r="J10" s="195">
        <v>8</v>
      </c>
      <c r="K10" s="195">
        <v>9</v>
      </c>
      <c r="L10" s="195">
        <v>8</v>
      </c>
      <c r="M10" s="195"/>
      <c r="N10" s="195">
        <v>8</v>
      </c>
      <c r="O10" s="195">
        <v>9</v>
      </c>
      <c r="P10" s="195">
        <v>8</v>
      </c>
      <c r="Q10" s="195">
        <v>7</v>
      </c>
      <c r="R10" s="195">
        <v>10</v>
      </c>
      <c r="S10" s="195">
        <v>7</v>
      </c>
      <c r="T10" s="195">
        <v>9</v>
      </c>
      <c r="U10" s="195">
        <v>8</v>
      </c>
      <c r="V10" s="195">
        <v>9</v>
      </c>
      <c r="W10" s="195">
        <v>10</v>
      </c>
      <c r="X10" s="172">
        <f>SUM(D10:V10)/COUNT(D10:V10)+ROW()/100000</f>
        <v>8.5556555555555551</v>
      </c>
      <c r="Z10" s="57">
        <v>6</v>
      </c>
      <c r="AA10" s="57" t="s">
        <v>69</v>
      </c>
      <c r="AB10" s="194">
        <v>8.6</v>
      </c>
      <c r="AC10" s="193"/>
    </row>
    <row r="11" spans="1:32" ht="16.5" thickBot="1" x14ac:dyDescent="0.3">
      <c r="A11" s="198">
        <v>7</v>
      </c>
      <c r="B11" s="197">
        <f>RANK(X11,X$5:X$11)</f>
        <v>1</v>
      </c>
      <c r="C11" s="196" t="s">
        <v>68</v>
      </c>
      <c r="D11" s="195">
        <v>9</v>
      </c>
      <c r="E11" s="195">
        <v>10</v>
      </c>
      <c r="F11" s="195">
        <v>10</v>
      </c>
      <c r="G11" s="195">
        <v>11</v>
      </c>
      <c r="H11" s="195">
        <v>10</v>
      </c>
      <c r="I11" s="195">
        <v>10</v>
      </c>
      <c r="J11" s="195">
        <v>9</v>
      </c>
      <c r="K11" s="195">
        <v>10</v>
      </c>
      <c r="L11" s="195">
        <v>9</v>
      </c>
      <c r="M11" s="195"/>
      <c r="N11" s="195">
        <v>10</v>
      </c>
      <c r="O11" s="195">
        <v>10</v>
      </c>
      <c r="P11" s="195">
        <v>9</v>
      </c>
      <c r="Q11" s="195">
        <v>10</v>
      </c>
      <c r="R11" s="195">
        <v>11</v>
      </c>
      <c r="S11" s="195">
        <v>9</v>
      </c>
      <c r="T11" s="195">
        <v>11</v>
      </c>
      <c r="U11" s="195">
        <v>11</v>
      </c>
      <c r="V11" s="195">
        <v>10</v>
      </c>
      <c r="W11" s="195">
        <v>11</v>
      </c>
      <c r="X11" s="172">
        <f>SUM(D11:V11)/COUNT(D11:V11)+ROW()/100000</f>
        <v>9.944554444444444</v>
      </c>
      <c r="Z11" s="57">
        <v>7</v>
      </c>
      <c r="AA11" s="57" t="s">
        <v>68</v>
      </c>
      <c r="AB11" s="194">
        <v>9.9</v>
      </c>
      <c r="AC11" s="193"/>
    </row>
    <row r="12" spans="1:32" ht="25.5" x14ac:dyDescent="0.25">
      <c r="A12" s="192">
        <v>8</v>
      </c>
      <c r="C12" s="191" t="s">
        <v>67</v>
      </c>
      <c r="D12" s="190">
        <v>9</v>
      </c>
      <c r="E12" s="190">
        <v>10</v>
      </c>
      <c r="F12" s="190">
        <v>10</v>
      </c>
      <c r="G12" s="190">
        <v>9</v>
      </c>
      <c r="H12" s="190">
        <v>9</v>
      </c>
      <c r="I12" s="190">
        <v>8</v>
      </c>
      <c r="J12" s="190">
        <v>8</v>
      </c>
      <c r="K12" s="190">
        <v>9</v>
      </c>
      <c r="L12" s="190">
        <v>9</v>
      </c>
      <c r="M12" s="189"/>
      <c r="N12" s="188">
        <v>10</v>
      </c>
      <c r="O12" s="188">
        <v>9</v>
      </c>
      <c r="P12" s="188">
        <v>8</v>
      </c>
      <c r="Q12" s="188">
        <v>9</v>
      </c>
      <c r="R12" s="188">
        <v>11</v>
      </c>
      <c r="S12" s="188">
        <v>9</v>
      </c>
      <c r="T12" s="188">
        <v>11</v>
      </c>
      <c r="U12" s="188">
        <v>11</v>
      </c>
      <c r="V12" s="188">
        <v>9</v>
      </c>
      <c r="W12" s="188">
        <v>10</v>
      </c>
      <c r="X12" s="187">
        <v>9.3000000000000007</v>
      </c>
      <c r="Z12" s="186">
        <v>8</v>
      </c>
      <c r="AA12" s="186" t="s">
        <v>67</v>
      </c>
      <c r="AB12" s="171">
        <v>9.3000000000000007</v>
      </c>
      <c r="AF12" s="183"/>
    </row>
    <row r="13" spans="1:32" ht="16.5" thickBot="1" x14ac:dyDescent="0.3">
      <c r="A13" s="175"/>
      <c r="B13" s="174"/>
      <c r="C13" s="185" t="s">
        <v>17</v>
      </c>
      <c r="D13" s="184">
        <f>COUNTIF(D5:D11,10 )+COUNTIF(D5:D11,11 )+COUNTIF(D5:D11,12 )</f>
        <v>0</v>
      </c>
      <c r="E13" s="184">
        <f>COUNTIF(E5:E11,10 )+COUNTIF(E5:E11,11 )+COUNTIF(E5:E11,12 )</f>
        <v>3</v>
      </c>
      <c r="F13" s="184">
        <f>COUNTIF(F5:F11,10 )+COUNTIF(F5:F11,11 )+COUNTIF(F5:F11,12 )</f>
        <v>3</v>
      </c>
      <c r="G13" s="184">
        <f>COUNTIF(G5:G11,10 )+COUNTIF(G5:G11,11 )+COUNTIF(G5:G11,12 )</f>
        <v>6</v>
      </c>
      <c r="H13" s="184">
        <f>COUNTIF(H5:H11,10 )+COUNTIF(H5:H11,11 )+COUNTIF(H5:H11,12 )</f>
        <v>1</v>
      </c>
      <c r="I13" s="184">
        <f>COUNTIF(I5:I11,10 )+COUNTIF(I5:I11,11 )+COUNTIF(I5:I11,12 )</f>
        <v>1</v>
      </c>
      <c r="J13" s="184">
        <f>COUNTIF(J5:J11,10 )+COUNTIF(J5:J11,11 )+COUNTIF(J5:J11,12 )</f>
        <v>0</v>
      </c>
      <c r="K13" s="184">
        <f>COUNTIF(K5:K11,10 )+COUNTIF(K5:K11,11 )+COUNTIF(K5:K11,12 )</f>
        <v>2</v>
      </c>
      <c r="L13" s="184">
        <f>COUNTIF(L5:L11,10 )+COUNTIF(L5:L11,11 )+COUNTIF(L5:L11,12 )</f>
        <v>0</v>
      </c>
      <c r="M13" s="184">
        <f>COUNTIF(M5:M11,10 )+COUNTIF(M5:M11,11 )+COUNTIF(M5:M11,12 )</f>
        <v>0</v>
      </c>
      <c r="N13" s="184">
        <f>COUNTIF(N5:N11,10 )+COUNTIF(N5:N11,11 )+COUNTIF(N5:N11,12 )</f>
        <v>2</v>
      </c>
      <c r="O13" s="184">
        <f>COUNTIF(O5:O11,10 )+COUNTIF(O5:O11,11 )+COUNTIF(O5:O11,12 )</f>
        <v>2</v>
      </c>
      <c r="P13" s="184">
        <f>COUNTIF(P5:P11,10 )+COUNTIF(P5:P11,11 )+COUNTIF(P5:P11,12 )</f>
        <v>0</v>
      </c>
      <c r="Q13" s="184">
        <f>COUNTIF(Q5:Q11,10 )+COUNTIF(Q5:Q11,11 )+COUNTIF(Q5:Q11,12 )</f>
        <v>2</v>
      </c>
      <c r="R13" s="184">
        <f>COUNTIF(R5:R11,10 )+COUNTIF(R5:R11,11 )+COUNTIF(R5:R11,12 )</f>
        <v>6</v>
      </c>
      <c r="S13" s="184">
        <f>COUNTIF(S5:S11,10 )+COUNTIF(S5:S11,11 )+COUNTIF(S5:S11,12 )</f>
        <v>1</v>
      </c>
      <c r="T13" s="184">
        <f>COUNTIF(T5:T11,10 )+COUNTIF(T5:T11,11 )+COUNTIF(T5:T11,12 )</f>
        <v>5</v>
      </c>
      <c r="U13" s="184">
        <f>COUNTIF(U5:U11,10 )+COUNTIF(U5:U11,11 )+COUNTIF(U5:U11,12 )</f>
        <v>5</v>
      </c>
      <c r="V13" s="184">
        <f>COUNTIF(V5:V11,10 )+COUNTIF(V5:V11,11 )+COUNTIF(V5:V11,12 )</f>
        <v>2</v>
      </c>
      <c r="W13" s="184"/>
      <c r="X13" s="172"/>
      <c r="AB13" s="171"/>
      <c r="AF13" s="183"/>
    </row>
    <row r="14" spans="1:32" ht="16.5" thickBot="1" x14ac:dyDescent="0.3">
      <c r="A14" s="175"/>
      <c r="B14" s="174"/>
      <c r="C14" s="182" t="s">
        <v>15</v>
      </c>
      <c r="D14" s="181">
        <f>COUNTIF(D5:D11,7 )+COUNTIF(D5:D11,8 )+COUNTIF(D5:D11,9 )</f>
        <v>5</v>
      </c>
      <c r="E14" s="181">
        <f>COUNTIF(E5:E11,7 )+COUNTIF(E5:E11,8 )+COUNTIF(E5:E11,9 )</f>
        <v>2</v>
      </c>
      <c r="F14" s="181">
        <f>COUNTIF(F5:F11,7 )+COUNTIF(F5:F11,8 )+COUNTIF(F5:F11,9 )</f>
        <v>2</v>
      </c>
      <c r="G14" s="181">
        <f>COUNTIF(G5:G11,7 )+COUNTIF(G5:G11,8 )+COUNTIF(G5:G11,9 )</f>
        <v>1</v>
      </c>
      <c r="H14" s="181">
        <f>COUNTIF(H5:H11,7 )+COUNTIF(H5:H11,8 )+COUNTIF(H5:H11,9 )</f>
        <v>4</v>
      </c>
      <c r="I14" s="181">
        <f>COUNTIF(I5:I11,7 )+COUNTIF(I5:I11,8 )+COUNTIF(I5:I11,9 )</f>
        <v>2</v>
      </c>
      <c r="J14" s="181">
        <f>COUNTIF(J5:J11,7 )+COUNTIF(J5:J11,8 )+COUNTIF(J5:J11,9 )</f>
        <v>3</v>
      </c>
      <c r="K14" s="181">
        <f>COUNTIF(K5:K11,7 )+COUNTIF(K5:K11,8 )+COUNTIF(K5:K11,9 )</f>
        <v>4</v>
      </c>
      <c r="L14" s="181">
        <f>COUNTIF(L5:L11,7 )+COUNTIF(L5:L11,8 )+COUNTIF(L5:L11,9 )</f>
        <v>5</v>
      </c>
      <c r="M14" s="181">
        <f>COUNTIF(M5:M11,7 )+COUNTIF(M5:M11,8 )+COUNTIF(M5:M11,9 )</f>
        <v>0</v>
      </c>
      <c r="N14" s="181">
        <f>COUNTIF(N5:N11,7 )+COUNTIF(N5:N11,8 )+COUNTIF(N5:N11,9 )</f>
        <v>4</v>
      </c>
      <c r="O14" s="181">
        <f>COUNTIF(O5:O11,7 )+COUNTIF(O5:O11,8 )+COUNTIF(O5:O11,9 )</f>
        <v>3</v>
      </c>
      <c r="P14" s="181">
        <f>COUNTIF(P5:P11,7 )+COUNTIF(P5:P11,8 )+COUNTIF(P5:P11,9 )</f>
        <v>3</v>
      </c>
      <c r="Q14" s="181">
        <f>COUNTIF(Q5:Q11,7 )+COUNTIF(Q5:Q11,8 )+COUNTIF(Q5:Q11,9 )</f>
        <v>4</v>
      </c>
      <c r="R14" s="181">
        <f>COUNTIF(R5:R11,7 )+COUNTIF(R5:R11,8 )+COUNTIF(R5:R11,9 )</f>
        <v>1</v>
      </c>
      <c r="S14" s="181">
        <f>COUNTIF(S5:S11,7 )+COUNTIF(S5:S11,8 )+COUNTIF(S5:S11,9 )</f>
        <v>6</v>
      </c>
      <c r="T14" s="181">
        <f>COUNTIF(T5:T11,7 )+COUNTIF(T5:T11,8 )+COUNTIF(T5:T11,9 )</f>
        <v>2</v>
      </c>
      <c r="U14" s="181">
        <f>COUNTIF(U5:U11,7 )+COUNTIF(U5:U11,8 )+COUNTIF(U5:U11,9 )</f>
        <v>2</v>
      </c>
      <c r="V14" s="181">
        <f>COUNTIF(V5:V11,7 )+COUNTIF(V5:V11,8 )+COUNTIF(V5:V11,9 )</f>
        <v>4</v>
      </c>
      <c r="W14" s="181"/>
      <c r="X14" s="172"/>
    </row>
    <row r="15" spans="1:32" ht="16.5" thickBot="1" x14ac:dyDescent="0.3">
      <c r="A15" s="175"/>
      <c r="B15" s="174"/>
      <c r="C15" s="180" t="s">
        <v>13</v>
      </c>
      <c r="D15" s="179">
        <f>COUNTIF(D5:D11,4 )+COUNTIF(D5:D11,5 )+COUNTIF(D5:D11,6 )</f>
        <v>2</v>
      </c>
      <c r="E15" s="179">
        <f>COUNTIF(E5:E11,4 )+COUNTIF(E5:E11,5 )+COUNTIF(E5:E11,6 )</f>
        <v>2</v>
      </c>
      <c r="F15" s="179">
        <f>COUNTIF(F5:F11,4 )+COUNTIF(F5:F11,5 )+COUNTIF(F5:F11,6 )</f>
        <v>2</v>
      </c>
      <c r="G15" s="179">
        <f>COUNTIF(G5:G11,4 )+COUNTIF(G5:G11,5 )+COUNTIF(G5:G11,6 )</f>
        <v>0</v>
      </c>
      <c r="H15" s="179">
        <f>COUNTIF(H5:H11,4 )+COUNTIF(H5:H11,5 )+COUNTIF(H5:H11,6 )</f>
        <v>0</v>
      </c>
      <c r="I15" s="179">
        <f>COUNTIF(I5:I11,4 )+COUNTIF(I5:I11,5 )+COUNTIF(I5:I11,6 )</f>
        <v>4</v>
      </c>
      <c r="J15" s="179">
        <f>COUNTIF(J5:J11,4 )+COUNTIF(J5:J11,5 )+COUNTIF(J5:J11,6 )</f>
        <v>4</v>
      </c>
      <c r="K15" s="179">
        <f>COUNTIF(K5:K11,4 )+COUNTIF(K5:K11,5 )+COUNTIF(K5:K11,6 )</f>
        <v>1</v>
      </c>
      <c r="L15" s="179">
        <f>COUNTIF(L5:L11,4 )+COUNTIF(L5:L11,5 )+COUNTIF(L5:L11,6 )</f>
        <v>2</v>
      </c>
      <c r="M15" s="179">
        <f>COUNTIF(M5:M11,4 )+COUNTIF(M5:M11,5 )+COUNTIF(M5:M11,6 )</f>
        <v>0</v>
      </c>
      <c r="N15" s="179">
        <f>COUNTIF(N5:N11,4 )+COUNTIF(N5:N11,5 )+COUNTIF(N5:N11,6 )</f>
        <v>1</v>
      </c>
      <c r="O15" s="179">
        <f>COUNTIF(O5:O11,4 )+COUNTIF(O5:O11,5 )+COUNTIF(O5:O11,6 )</f>
        <v>2</v>
      </c>
      <c r="P15" s="179">
        <f>COUNTIF(P5:P11,4 )+COUNTIF(P5:P11,5 )+COUNTIF(P5:P11,6 )</f>
        <v>4</v>
      </c>
      <c r="Q15" s="179">
        <f>COUNTIF(Q5:Q11,4 )+COUNTIF(Q5:Q11,5 )+COUNTIF(Q5:Q11,6 )</f>
        <v>1</v>
      </c>
      <c r="R15" s="179">
        <f>COUNTIF(R5:R11,4 )+COUNTIF(R5:R11,5 )+COUNTIF(R5:R11,6 )</f>
        <v>0</v>
      </c>
      <c r="S15" s="179">
        <f>COUNTIF(S5:S11,4 )+COUNTIF(S5:S11,5 )+COUNTIF(S5:S11,6 )</f>
        <v>0</v>
      </c>
      <c r="T15" s="179">
        <f>COUNTIF(T5:T11,4 )+COUNTIF(T5:T11,5 )+COUNTIF(T5:T11,6 )</f>
        <v>0</v>
      </c>
      <c r="U15" s="179">
        <f>COUNTIF(U5:U11,4 )+COUNTIF(U5:U11,5 )+COUNTIF(U5:U11,6 )</f>
        <v>0</v>
      </c>
      <c r="V15" s="179">
        <f>COUNTIF(V5:V11,4 )+COUNTIF(V5:V11,5 )+COUNTIF(V5:V11,6 )</f>
        <v>1</v>
      </c>
      <c r="W15" s="179"/>
      <c r="X15" s="172"/>
      <c r="AB15" s="171"/>
    </row>
    <row r="16" spans="1:32" ht="16.5" thickBot="1" x14ac:dyDescent="0.3">
      <c r="A16" s="175"/>
      <c r="B16" s="174"/>
      <c r="C16" s="178" t="s">
        <v>11</v>
      </c>
      <c r="D16" s="177">
        <f>COUNTIF(D5:D11,1 )+COUNTIF(D5:D11,2 )+COUNTIF(D5:D11,3 )</f>
        <v>0</v>
      </c>
      <c r="E16" s="176">
        <f>COUNTIF(E5:E11,1 )+COUNTIF(E5:E11,2 )+COUNTIF(E5:E11,3 )</f>
        <v>0</v>
      </c>
      <c r="F16" s="176">
        <f>COUNTIF(F5:F11,1 )+COUNTIF(F5:F11,2 )+COUNTIF(F5:F11,3 )</f>
        <v>0</v>
      </c>
      <c r="G16" s="176">
        <f>COUNTIF(G5:G11,1 )+COUNTIF(G5:G11,2 )+COUNTIF(G5:G11,3 )</f>
        <v>0</v>
      </c>
      <c r="H16" s="176">
        <f>COUNTIF(H5:H11,1 )+COUNTIF(H5:H11,2 )+COUNTIF(H5:H11,3 )</f>
        <v>2</v>
      </c>
      <c r="I16" s="176">
        <f>COUNTIF(I5:I11,1 )+COUNTIF(I5:I11,2 )+COUNTIF(I5:I11,3 )</f>
        <v>0</v>
      </c>
      <c r="J16" s="176">
        <f>COUNTIF(J5:J11,1 )+COUNTIF(J5:J11,2 )+COUNTIF(J5:J11,3 )</f>
        <v>0</v>
      </c>
      <c r="K16" s="176">
        <f>COUNTIF(K5:K11,1 )+COUNTIF(K5:K11,2 )+COUNTIF(K5:K11,3 )</f>
        <v>0</v>
      </c>
      <c r="L16" s="176">
        <f>COUNTIF(L5:L11,1 )+COUNTIF(L5:L11,2 )+COUNTIF(L5:L11,3 )</f>
        <v>0</v>
      </c>
      <c r="M16" s="176">
        <f>COUNTIF(M5:M11,1 )+COUNTIF(M5:M11,2 )+COUNTIF(M5:M11,3 )</f>
        <v>0</v>
      </c>
      <c r="N16" s="176">
        <f>COUNTIF(N5:N11,1 )+COUNTIF(N5:N11,2 )+COUNTIF(N5:N11,3 )</f>
        <v>0</v>
      </c>
      <c r="O16" s="176">
        <f>COUNTIF(O5:O11,1 )+COUNTIF(O5:O11,2 )+COUNTIF(O5:O11,3 )</f>
        <v>0</v>
      </c>
      <c r="P16" s="176">
        <f>COUNTIF(P5:P11,1 )+COUNTIF(P5:P11,2 )+COUNTIF(P5:P11,3 )</f>
        <v>0</v>
      </c>
      <c r="Q16" s="176">
        <f>COUNTIF(Q5:Q11,1 )+COUNTIF(Q5:Q11,2 )+COUNTIF(Q5:Q11,3 )</f>
        <v>0</v>
      </c>
      <c r="R16" s="176">
        <f>COUNTIF(R5:R11,1 )+COUNTIF(R5:R11,2 )+COUNTIF(R5:R11,3 )</f>
        <v>0</v>
      </c>
      <c r="S16" s="176">
        <f>COUNTIF(S5:S11,1 )+COUNTIF(S5:S11,2 )+COUNTIF(S5:S11,3 )</f>
        <v>0</v>
      </c>
      <c r="T16" s="176">
        <f>COUNTIF(T5:T11,1 )+COUNTIF(T5:T11,2 )+COUNTIF(T5:T11,3 )</f>
        <v>0</v>
      </c>
      <c r="U16" s="176">
        <f>COUNTIF(U5:U11,1 )+COUNTIF(U5:U11,2 )+COUNTIF(U5:U11,3 )</f>
        <v>0</v>
      </c>
      <c r="V16" s="176">
        <f>COUNTIF(V5:V11,1 )+COUNTIF(V5:V11,2 )+COUNTIF(V5:V11,3 )</f>
        <v>0</v>
      </c>
      <c r="W16" s="176"/>
      <c r="X16" s="172"/>
      <c r="AB16" s="171"/>
    </row>
    <row r="17" spans="1:28" ht="15.75" thickBot="1" x14ac:dyDescent="0.3">
      <c r="A17" s="175"/>
      <c r="B17" s="174"/>
      <c r="C17" s="173" t="s">
        <v>66</v>
      </c>
      <c r="D17" s="172" t="s">
        <v>65</v>
      </c>
      <c r="E17" s="172">
        <f>SUM(E5:E11)/COUNT(E5:E11)</f>
        <v>8</v>
      </c>
      <c r="F17" s="172">
        <f>SUM(F5:F11)/COUNT(F5:F11)</f>
        <v>8.1428571428571423</v>
      </c>
      <c r="G17" s="172">
        <f>SUM(G5:G11)/COUNT(G5:G11)</f>
        <v>10.428571428571429</v>
      </c>
      <c r="H17" s="172">
        <f>SUM(H5:H11)/COUNT(H5:H11)</f>
        <v>6.7142857142857144</v>
      </c>
      <c r="I17" s="172">
        <f>SUM(I5:I11)/COUNT(I5:I11)</f>
        <v>6.5714285714285712</v>
      </c>
      <c r="J17" s="172">
        <f>SUM(J5:J11)/COUNT(J5:J11)</f>
        <v>6.5714285714285712</v>
      </c>
      <c r="K17" s="172">
        <f>SUM(K5:K11)/COUNT(K5:K11)</f>
        <v>8.1428571428571423</v>
      </c>
      <c r="L17" s="172">
        <f>SUM(L5:L11)/COUNT(L5:L11)</f>
        <v>7.2857142857142856</v>
      </c>
      <c r="M17" s="172" t="e">
        <f>SUM(M5:M11)/COUNT(M5:M11)</f>
        <v>#DIV/0!</v>
      </c>
      <c r="N17" s="172">
        <f>SUM(N5:N11)/COUNT(N5:N11)</f>
        <v>8.1428571428571423</v>
      </c>
      <c r="O17" s="172">
        <f>SUM(O5:O11)/COUNT(O5:O11)</f>
        <v>8</v>
      </c>
      <c r="P17" s="172">
        <f>SUM(P5:P11)/COUNT(P5:P11)</f>
        <v>6.7142857142857144</v>
      </c>
      <c r="Q17" s="172">
        <f>SUM(Q5:Q11)/COUNT(Q5:Q11)</f>
        <v>7.7142857142857144</v>
      </c>
      <c r="R17" s="172">
        <f>SUM(R5:R11)/COUNT(R5:R11)</f>
        <v>10.142857142857142</v>
      </c>
      <c r="S17" s="172">
        <f>SUM(S5:S11)/COUNT(S5:S11)</f>
        <v>8.1428571428571423</v>
      </c>
      <c r="T17" s="172">
        <f>SUM(T5:T11)/COUNT(T5:T11)</f>
        <v>10.285714285714286</v>
      </c>
      <c r="U17" s="172">
        <f>SUM(U5:U11)/COUNT(U5:U11)</f>
        <v>9.7142857142857135</v>
      </c>
      <c r="V17" s="172">
        <f>SUM(V5:V11)/COUNT(V5:V11)</f>
        <v>8.1428571428571423</v>
      </c>
      <c r="W17" s="172"/>
      <c r="X17" s="172"/>
      <c r="AB17" s="171"/>
    </row>
  </sheetData>
  <mergeCells count="1">
    <mergeCell ref="A1:W1"/>
  </mergeCells>
  <conditionalFormatting sqref="X5:X11">
    <cfRule type="cellIs" dxfId="23" priority="1" operator="between">
      <formula>6.5</formula>
      <formula>9.5</formula>
    </cfRule>
  </conditionalFormatting>
  <conditionalFormatting sqref="X5:X11 AB5:AB11">
    <cfRule type="cellIs" dxfId="22" priority="2" operator="lessThan">
      <formula>3.5</formula>
    </cfRule>
  </conditionalFormatting>
  <conditionalFormatting sqref="X5:X11">
    <cfRule type="cellIs" dxfId="21" priority="3" operator="between">
      <formula>3.5</formula>
      <formula>6.5</formula>
    </cfRule>
  </conditionalFormatting>
  <conditionalFormatting sqref="X5:X11">
    <cfRule type="cellIs" dxfId="20" priority="4" operator="greaterThan">
      <formula>9.5</formula>
    </cfRule>
  </conditionalFormatting>
  <conditionalFormatting sqref="X5:X11">
    <cfRule type="cellIs" dxfId="19" priority="5" operator="between">
      <formula>6.5</formula>
      <formula>9.5</formula>
    </cfRule>
  </conditionalFormatting>
  <conditionalFormatting sqref="AB5:AB11">
    <cfRule type="cellIs" dxfId="18" priority="6" operator="between">
      <formula>3.5</formula>
      <formula>6.4</formula>
    </cfRule>
  </conditionalFormatting>
  <conditionalFormatting sqref="AB5:AB11">
    <cfRule type="cellIs" dxfId="17" priority="7" operator="between">
      <formula>6.5</formula>
      <formula>9.4</formula>
    </cfRule>
  </conditionalFormatting>
  <conditionalFormatting sqref="AB5:AB11">
    <cfRule type="cellIs" dxfId="16" priority="8" operator="between">
      <formula>9.5</formula>
      <formula>12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7834D-66D9-4BE7-8CA6-1C5BF320198D}">
  <dimension ref="A1:AF17"/>
  <sheetViews>
    <sheetView topLeftCell="A4" workbookViewId="0">
      <selection activeCell="AC21" sqref="AC21"/>
    </sheetView>
  </sheetViews>
  <sheetFormatPr defaultColWidth="14.42578125" defaultRowHeight="15" customHeight="1" x14ac:dyDescent="0.25"/>
  <cols>
    <col min="1" max="1" width="8.7109375" style="32" customWidth="1"/>
    <col min="2" max="2" width="9.140625" style="32" hidden="1" customWidth="1"/>
    <col min="3" max="3" width="14.42578125" style="32" customWidth="1"/>
    <col min="4" max="12" width="5.7109375" style="32" customWidth="1"/>
    <col min="13" max="13" width="7.42578125" style="32" customWidth="1"/>
    <col min="14" max="25" width="5.7109375" style="32" customWidth="1"/>
    <col min="26" max="26" width="5.5703125" style="32" customWidth="1"/>
    <col min="27" max="27" width="20.7109375" style="32" customWidth="1"/>
    <col min="28" max="28" width="10" style="32" customWidth="1"/>
    <col min="29" max="31" width="8.7109375" style="32" customWidth="1"/>
    <col min="32" max="32" width="10" style="32" customWidth="1"/>
    <col min="33" max="16384" width="14.42578125" style="32"/>
  </cols>
  <sheetData>
    <row r="1" spans="1:32" x14ac:dyDescent="0.25">
      <c r="A1" s="213" t="s">
        <v>108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07"/>
      <c r="Y1" s="207"/>
    </row>
    <row r="2" spans="1:32" ht="28.5" x14ac:dyDescent="0.45">
      <c r="A2" s="209"/>
      <c r="B2" s="208"/>
      <c r="C2" s="207"/>
      <c r="D2" s="207"/>
      <c r="E2" s="207"/>
      <c r="F2" s="207"/>
      <c r="G2" s="211" t="s">
        <v>107</v>
      </c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10" t="s">
        <v>100</v>
      </c>
    </row>
    <row r="3" spans="1:32" ht="15.75" thickBot="1" x14ac:dyDescent="0.3">
      <c r="A3" s="209"/>
      <c r="B3" s="208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</row>
    <row r="4" spans="1:32" ht="87" thickBot="1" x14ac:dyDescent="0.3">
      <c r="A4" s="206" t="s">
        <v>77</v>
      </c>
      <c r="B4" s="205" t="s">
        <v>99</v>
      </c>
      <c r="C4" s="204" t="s">
        <v>98</v>
      </c>
      <c r="D4" s="202" t="s">
        <v>97</v>
      </c>
      <c r="E4" s="202" t="s">
        <v>96</v>
      </c>
      <c r="F4" s="202" t="s">
        <v>95</v>
      </c>
      <c r="G4" s="202"/>
      <c r="H4" s="202" t="s">
        <v>106</v>
      </c>
      <c r="I4" s="203" t="s">
        <v>92</v>
      </c>
      <c r="J4" s="203" t="s">
        <v>91</v>
      </c>
      <c r="K4" s="202" t="s">
        <v>90</v>
      </c>
      <c r="L4" s="203" t="s">
        <v>89</v>
      </c>
      <c r="M4" s="203" t="s">
        <v>88</v>
      </c>
      <c r="N4" s="202" t="s">
        <v>87</v>
      </c>
      <c r="O4" s="202" t="s">
        <v>86</v>
      </c>
      <c r="P4" s="203" t="s">
        <v>85</v>
      </c>
      <c r="Q4" s="203" t="s">
        <v>84</v>
      </c>
      <c r="R4" s="202" t="s">
        <v>83</v>
      </c>
      <c r="S4" s="202" t="s">
        <v>82</v>
      </c>
      <c r="T4" s="202" t="s">
        <v>81</v>
      </c>
      <c r="U4" s="202">
        <v>18</v>
      </c>
      <c r="V4" s="202" t="s">
        <v>80</v>
      </c>
      <c r="W4" s="202"/>
      <c r="X4" s="201" t="s">
        <v>78</v>
      </c>
      <c r="Z4" s="200" t="s">
        <v>77</v>
      </c>
      <c r="AA4" s="200" t="s">
        <v>76</v>
      </c>
      <c r="AB4" s="200" t="s">
        <v>9</v>
      </c>
    </row>
    <row r="5" spans="1:32" ht="27.75" customHeight="1" thickBot="1" x14ac:dyDescent="0.3">
      <c r="A5" s="198">
        <v>1</v>
      </c>
      <c r="B5" s="197">
        <f>RANK(X5,X$5:X$11)</f>
        <v>4</v>
      </c>
      <c r="C5" s="196" t="s">
        <v>105</v>
      </c>
      <c r="D5" s="195">
        <v>7</v>
      </c>
      <c r="E5" s="195">
        <v>9</v>
      </c>
      <c r="F5" s="195">
        <v>8</v>
      </c>
      <c r="G5" s="195">
        <v>7</v>
      </c>
      <c r="H5" s="195"/>
      <c r="I5" s="195">
        <v>8</v>
      </c>
      <c r="J5" s="195">
        <v>8</v>
      </c>
      <c r="K5" s="195">
        <v>7</v>
      </c>
      <c r="L5" s="190">
        <v>7</v>
      </c>
      <c r="M5" s="190"/>
      <c r="N5" s="190">
        <v>8</v>
      </c>
      <c r="O5" s="190">
        <v>7</v>
      </c>
      <c r="P5" s="195">
        <v>7</v>
      </c>
      <c r="Q5" s="195">
        <v>7</v>
      </c>
      <c r="R5" s="195">
        <v>10</v>
      </c>
      <c r="S5" s="195">
        <v>8</v>
      </c>
      <c r="T5" s="195">
        <v>10</v>
      </c>
      <c r="U5" s="195">
        <v>11</v>
      </c>
      <c r="V5" s="195">
        <v>9</v>
      </c>
      <c r="W5" s="195"/>
      <c r="X5" s="172">
        <f>SUM(D5:V5)/COUNT(D5:V5)+ROW()/100000</f>
        <v>8.1176970588235289</v>
      </c>
      <c r="Z5" s="57">
        <v>1</v>
      </c>
      <c r="AA5" s="57" t="s">
        <v>105</v>
      </c>
      <c r="AB5" s="194">
        <v>8.1</v>
      </c>
      <c r="AC5" s="193"/>
    </row>
    <row r="6" spans="1:32" ht="16.5" thickBot="1" x14ac:dyDescent="0.3">
      <c r="A6" s="198">
        <v>2</v>
      </c>
      <c r="B6" s="197">
        <f>RANK(X6,X$5:X$11)</f>
        <v>2</v>
      </c>
      <c r="C6" s="196" t="s">
        <v>104</v>
      </c>
      <c r="D6" s="195">
        <v>9</v>
      </c>
      <c r="E6" s="195">
        <v>10</v>
      </c>
      <c r="F6" s="195">
        <v>8</v>
      </c>
      <c r="G6" s="195">
        <v>8</v>
      </c>
      <c r="H6" s="195"/>
      <c r="I6" s="195">
        <v>9</v>
      </c>
      <c r="J6" s="195">
        <v>9</v>
      </c>
      <c r="K6" s="195">
        <v>8</v>
      </c>
      <c r="L6" s="199">
        <v>8</v>
      </c>
      <c r="M6" s="199"/>
      <c r="N6" s="199">
        <v>9</v>
      </c>
      <c r="O6" s="199">
        <v>8</v>
      </c>
      <c r="P6" s="195">
        <v>8</v>
      </c>
      <c r="Q6" s="195">
        <v>8</v>
      </c>
      <c r="R6" s="195">
        <v>10</v>
      </c>
      <c r="S6" s="195">
        <v>10</v>
      </c>
      <c r="T6" s="195">
        <v>10</v>
      </c>
      <c r="U6" s="195">
        <v>11</v>
      </c>
      <c r="V6" s="195">
        <v>10</v>
      </c>
      <c r="W6" s="195"/>
      <c r="X6" s="172">
        <f>SUM(D6:V6)/COUNT(D6:V6)+ROW()/100000</f>
        <v>9.0000599999999995</v>
      </c>
      <c r="Z6" s="57">
        <v>2</v>
      </c>
      <c r="AA6" s="57" t="s">
        <v>104</v>
      </c>
      <c r="AB6" s="194">
        <v>9</v>
      </c>
      <c r="AC6" s="193"/>
    </row>
    <row r="7" spans="1:32" ht="16.5" thickBot="1" x14ac:dyDescent="0.3">
      <c r="A7" s="198">
        <v>3</v>
      </c>
      <c r="B7" s="197">
        <f>RANK(X7,X$5:X$11)</f>
        <v>3</v>
      </c>
      <c r="C7" s="196" t="s">
        <v>103</v>
      </c>
      <c r="D7" s="195">
        <v>7</v>
      </c>
      <c r="E7" s="195">
        <v>8</v>
      </c>
      <c r="F7" s="195">
        <v>7</v>
      </c>
      <c r="G7" s="195">
        <v>7</v>
      </c>
      <c r="H7" s="195"/>
      <c r="I7" s="195">
        <v>8</v>
      </c>
      <c r="J7" s="195">
        <v>8</v>
      </c>
      <c r="K7" s="195">
        <v>8</v>
      </c>
      <c r="L7" s="195">
        <v>8</v>
      </c>
      <c r="M7" s="195"/>
      <c r="N7" s="195">
        <v>9</v>
      </c>
      <c r="O7" s="195">
        <v>8</v>
      </c>
      <c r="P7" s="195">
        <v>8</v>
      </c>
      <c r="Q7" s="195">
        <v>8</v>
      </c>
      <c r="R7" s="195">
        <v>10</v>
      </c>
      <c r="S7" s="195">
        <v>8</v>
      </c>
      <c r="T7" s="195">
        <v>9</v>
      </c>
      <c r="U7" s="195">
        <v>11</v>
      </c>
      <c r="V7" s="195">
        <v>9</v>
      </c>
      <c r="W7" s="195"/>
      <c r="X7" s="172">
        <f>SUM(D7:V7)/COUNT(D7:V7)+ROW()/100000</f>
        <v>8.2941876470588234</v>
      </c>
      <c r="Z7" s="57">
        <v>3</v>
      </c>
      <c r="AA7" s="57" t="s">
        <v>103</v>
      </c>
      <c r="AB7" s="194">
        <v>8.3000000000000007</v>
      </c>
      <c r="AC7" s="193"/>
    </row>
    <row r="8" spans="1:32" ht="16.5" thickBot="1" x14ac:dyDescent="0.3">
      <c r="A8" s="198">
        <v>4</v>
      </c>
      <c r="B8" s="197">
        <f>RANK(X8,X$5:X$11)</f>
        <v>1</v>
      </c>
      <c r="C8" s="196" t="s">
        <v>102</v>
      </c>
      <c r="D8" s="195">
        <v>11</v>
      </c>
      <c r="E8" s="195">
        <v>11</v>
      </c>
      <c r="F8" s="195">
        <v>10</v>
      </c>
      <c r="G8" s="195">
        <v>10</v>
      </c>
      <c r="H8" s="195"/>
      <c r="I8" s="195">
        <v>10</v>
      </c>
      <c r="J8" s="195">
        <v>10</v>
      </c>
      <c r="K8" s="195">
        <v>10</v>
      </c>
      <c r="L8" s="195">
        <v>10</v>
      </c>
      <c r="M8" s="195"/>
      <c r="N8" s="195">
        <v>10</v>
      </c>
      <c r="O8" s="195">
        <v>10</v>
      </c>
      <c r="P8" s="195">
        <v>10</v>
      </c>
      <c r="Q8" s="195">
        <v>10</v>
      </c>
      <c r="R8" s="195">
        <v>10</v>
      </c>
      <c r="S8" s="195">
        <v>11</v>
      </c>
      <c r="T8" s="195">
        <v>11</v>
      </c>
      <c r="U8" s="195">
        <v>11</v>
      </c>
      <c r="V8" s="195">
        <v>11</v>
      </c>
      <c r="W8" s="195"/>
      <c r="X8" s="172">
        <f>SUM(D8:V8)/COUNT(D8:V8)+ROW()/100000</f>
        <v>10.353021176470589</v>
      </c>
      <c r="Z8" s="57">
        <v>4</v>
      </c>
      <c r="AA8" s="57" t="s">
        <v>102</v>
      </c>
      <c r="AB8" s="194">
        <v>10.4</v>
      </c>
      <c r="AC8" s="193"/>
    </row>
    <row r="9" spans="1:32" ht="16.5" thickBot="1" x14ac:dyDescent="0.3">
      <c r="A9" s="198"/>
      <c r="B9" s="197" t="e">
        <f>RANK(X9,X$5:X$11)</f>
        <v>#N/A</v>
      </c>
      <c r="C9" s="196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72"/>
      <c r="Z9" s="57"/>
      <c r="AA9" s="57"/>
      <c r="AB9" s="194"/>
      <c r="AC9" s="193"/>
    </row>
    <row r="10" spans="1:32" ht="16.5" thickBot="1" x14ac:dyDescent="0.3">
      <c r="A10" s="198"/>
      <c r="B10" s="197" t="e">
        <f>RANK(X10,X$5:X$11)</f>
        <v>#N/A</v>
      </c>
      <c r="C10" s="196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72"/>
      <c r="Z10" s="57"/>
      <c r="AA10" s="57"/>
      <c r="AB10" s="194"/>
      <c r="AC10" s="193"/>
    </row>
    <row r="11" spans="1:32" ht="16.5" thickBot="1" x14ac:dyDescent="0.3">
      <c r="A11" s="198"/>
      <c r="B11" s="197" t="e">
        <f>RANK(X11,X$5:X$11)</f>
        <v>#N/A</v>
      </c>
      <c r="C11" s="196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72"/>
      <c r="Z11" s="57"/>
      <c r="AA11" s="57"/>
      <c r="AB11" s="194"/>
      <c r="AC11" s="193"/>
    </row>
    <row r="12" spans="1:32" ht="16.5" thickBot="1" x14ac:dyDescent="0.3">
      <c r="A12" s="175"/>
      <c r="B12" s="174"/>
      <c r="C12" s="185" t="s">
        <v>17</v>
      </c>
      <c r="D12" s="184">
        <f>COUNTIF(D5:D11,10 )+COUNTIF(D5:D11,11 )+COUNTIF(D5:D11,12 )</f>
        <v>1</v>
      </c>
      <c r="E12" s="184">
        <f>COUNTIF(E5:E11,10 )+COUNTIF(E5:E11,11 )+COUNTIF(E5:E11,12 )</f>
        <v>2</v>
      </c>
      <c r="F12" s="184">
        <f>COUNTIF(F5:F11,10 )+COUNTIF(F5:F11,11 )+COUNTIF(F5:F11,12 )</f>
        <v>1</v>
      </c>
      <c r="G12" s="184">
        <f>COUNTIF(G5:G11,10 )+COUNTIF(G5:G11,11 )+COUNTIF(G5:G11,12 )</f>
        <v>1</v>
      </c>
      <c r="H12" s="184">
        <f>COUNTIF(H5:H11,10 )+COUNTIF(H5:H11,11 )+COUNTIF(H5:H11,12 )</f>
        <v>0</v>
      </c>
      <c r="I12" s="184">
        <f>COUNTIF(I5:I11,10 )+COUNTIF(I5:I11,11 )+COUNTIF(I5:I11,12 )</f>
        <v>1</v>
      </c>
      <c r="J12" s="184">
        <f>COUNTIF(J5:J11,10 )+COUNTIF(J5:J11,11 )+COUNTIF(J5:J11,12 )</f>
        <v>1</v>
      </c>
      <c r="K12" s="184">
        <f>COUNTIF(K5:K11,10 )+COUNTIF(K5:K11,11 )+COUNTIF(K5:K11,12 )</f>
        <v>1</v>
      </c>
      <c r="L12" s="184">
        <f>COUNTIF(L5:L11,10 )+COUNTIF(L5:L11,11 )+COUNTIF(L5:L11,12 )</f>
        <v>1</v>
      </c>
      <c r="M12" s="184">
        <f>COUNTIF(M5:M11,10 )+COUNTIF(M5:M11,11 )+COUNTIF(M5:M11,12 )</f>
        <v>0</v>
      </c>
      <c r="N12" s="184">
        <f>COUNTIF(N5:N11,10 )+COUNTIF(N5:N11,11 )+COUNTIF(N5:N11,12 )</f>
        <v>1</v>
      </c>
      <c r="O12" s="184">
        <f>COUNTIF(O5:O11,10 )+COUNTIF(O5:O11,11 )+COUNTIF(O5:O11,12 )</f>
        <v>1</v>
      </c>
      <c r="P12" s="184">
        <f>COUNTIF(P5:P11,10 )+COUNTIF(P5:P11,11 )+COUNTIF(P5:P11,12 )</f>
        <v>1</v>
      </c>
      <c r="Q12" s="184">
        <f>COUNTIF(Q5:Q11,10 )+COUNTIF(Q5:Q11,11 )+COUNTIF(Q5:Q11,12 )</f>
        <v>1</v>
      </c>
      <c r="R12" s="184">
        <f>COUNTIF(R5:R11,10 )+COUNTIF(R5:R11,11 )+COUNTIF(R5:R11,12 )</f>
        <v>4</v>
      </c>
      <c r="S12" s="184">
        <f>COUNTIF(S5:S11,10 )+COUNTIF(S5:S11,11 )+COUNTIF(S5:S11,12 )</f>
        <v>2</v>
      </c>
      <c r="T12" s="184">
        <f>COUNTIF(T5:T11,10 )+COUNTIF(T5:T11,11 )+COUNTIF(T5:T11,12 )</f>
        <v>3</v>
      </c>
      <c r="U12" s="184">
        <f>COUNTIF(U5:U11,10 )+COUNTIF(U5:U11,11 )+COUNTIF(U5:U11,12 )</f>
        <v>4</v>
      </c>
      <c r="V12" s="184">
        <f>COUNTIF(V5:V11,10 )+COUNTIF(V5:V11,11 )+COUNTIF(V5:V11,12 )</f>
        <v>2</v>
      </c>
      <c r="W12" s="184"/>
      <c r="X12" s="172"/>
      <c r="AB12" s="171"/>
      <c r="AF12" s="183"/>
    </row>
    <row r="13" spans="1:32" ht="16.5" thickBot="1" x14ac:dyDescent="0.3">
      <c r="A13" s="175"/>
      <c r="B13" s="174"/>
      <c r="C13" s="182" t="s">
        <v>15</v>
      </c>
      <c r="D13" s="181">
        <f>COUNTIF(D5:D11,7 )+COUNTIF(D5:D11,8 )+COUNTIF(D5:D11,9 )</f>
        <v>3</v>
      </c>
      <c r="E13" s="181">
        <f>COUNTIF(E5:E11,7 )+COUNTIF(E5:E11,8 )+COUNTIF(E5:E11,9 )</f>
        <v>2</v>
      </c>
      <c r="F13" s="181">
        <f>COUNTIF(F5:F11,7 )+COUNTIF(F5:F11,8 )+COUNTIF(F5:F11,9 )</f>
        <v>3</v>
      </c>
      <c r="G13" s="181">
        <f>COUNTIF(G5:G11,7 )+COUNTIF(G5:G11,8 )+COUNTIF(G5:G11,9 )</f>
        <v>3</v>
      </c>
      <c r="H13" s="181">
        <f>COUNTIF(H5:H11,7 )+COUNTIF(H5:H11,8 )+COUNTIF(H5:H11,9 )</f>
        <v>0</v>
      </c>
      <c r="I13" s="181">
        <f>COUNTIF(I5:I11,7 )+COUNTIF(I5:I11,8 )+COUNTIF(I5:I11,9 )</f>
        <v>3</v>
      </c>
      <c r="J13" s="181">
        <f>COUNTIF(J5:J11,7 )+COUNTIF(J5:J11,8 )+COUNTIF(J5:J11,9 )</f>
        <v>3</v>
      </c>
      <c r="K13" s="181">
        <f>COUNTIF(K5:K11,7 )+COUNTIF(K5:K11,8 )+COUNTIF(K5:K11,9 )</f>
        <v>3</v>
      </c>
      <c r="L13" s="181">
        <f>COUNTIF(L5:L11,7 )+COUNTIF(L5:L11,8 )+COUNTIF(L5:L11,9 )</f>
        <v>3</v>
      </c>
      <c r="M13" s="181">
        <f>COUNTIF(M5:M11,7 )+COUNTIF(M5:M11,8 )+COUNTIF(M5:M11,9 )</f>
        <v>0</v>
      </c>
      <c r="N13" s="181">
        <f>COUNTIF(N5:N11,7 )+COUNTIF(N5:N11,8 )+COUNTIF(N5:N11,9 )</f>
        <v>3</v>
      </c>
      <c r="O13" s="181">
        <f>COUNTIF(O5:O11,7 )+COUNTIF(O5:O11,8 )+COUNTIF(O5:O11,9 )</f>
        <v>3</v>
      </c>
      <c r="P13" s="181">
        <f>COUNTIF(P5:P11,7 )+COUNTIF(P5:P11,8 )+COUNTIF(P5:P11,9 )</f>
        <v>3</v>
      </c>
      <c r="Q13" s="181">
        <f>COUNTIF(Q5:Q11,7 )+COUNTIF(Q5:Q11,8 )+COUNTIF(Q5:Q11,9 )</f>
        <v>3</v>
      </c>
      <c r="R13" s="181">
        <f>COUNTIF(R5:R11,7 )+COUNTIF(R5:R11,8 )+COUNTIF(R5:R11,9 )</f>
        <v>0</v>
      </c>
      <c r="S13" s="181">
        <f>COUNTIF(S5:S11,7 )+COUNTIF(S5:S11,8 )+COUNTIF(S5:S11,9 )</f>
        <v>2</v>
      </c>
      <c r="T13" s="181">
        <f>COUNTIF(T5:T11,7 )+COUNTIF(T5:T11,8 )+COUNTIF(T5:T11,9 )</f>
        <v>1</v>
      </c>
      <c r="U13" s="181">
        <f>COUNTIF(U5:U11,7 )+COUNTIF(U5:U11,8 )+COUNTIF(U5:U11,9 )</f>
        <v>0</v>
      </c>
      <c r="V13" s="181">
        <f>COUNTIF(V5:V11,7 )+COUNTIF(V5:V11,8 )+COUNTIF(V5:V11,9 )</f>
        <v>2</v>
      </c>
      <c r="W13" s="181"/>
      <c r="X13" s="172"/>
      <c r="AB13" s="171"/>
      <c r="AF13" s="183"/>
    </row>
    <row r="14" spans="1:32" ht="16.5" thickBot="1" x14ac:dyDescent="0.3">
      <c r="A14" s="175"/>
      <c r="B14" s="174"/>
      <c r="C14" s="180" t="s">
        <v>13</v>
      </c>
      <c r="D14" s="179">
        <f>COUNTIF(D5:D11,4 )+COUNTIF(D5:D11,5 )+COUNTIF(D5:D11,6 )</f>
        <v>0</v>
      </c>
      <c r="E14" s="179">
        <f>COUNTIF(E5:E11,4 )+COUNTIF(E5:E11,5 )+COUNTIF(E5:E11,6 )</f>
        <v>0</v>
      </c>
      <c r="F14" s="179">
        <f>COUNTIF(F5:F11,4 )+COUNTIF(F5:F11,5 )+COUNTIF(F5:F11,6 )</f>
        <v>0</v>
      </c>
      <c r="G14" s="179">
        <f>COUNTIF(G5:G11,4 )+COUNTIF(G5:G11,5 )+COUNTIF(G5:G11,6 )</f>
        <v>0</v>
      </c>
      <c r="H14" s="179">
        <f>COUNTIF(H5:H11,4 )+COUNTIF(H5:H11,5 )+COUNTIF(H5:H11,6 )</f>
        <v>0</v>
      </c>
      <c r="I14" s="179">
        <f>COUNTIF(I5:I11,4 )+COUNTIF(I5:I11,5 )+COUNTIF(I5:I11,6 )</f>
        <v>0</v>
      </c>
      <c r="J14" s="179">
        <f>COUNTIF(J5:J11,4 )+COUNTIF(J5:J11,5 )+COUNTIF(J5:J11,6 )</f>
        <v>0</v>
      </c>
      <c r="K14" s="179">
        <f>COUNTIF(K5:K11,4 )+COUNTIF(K5:K11,5 )+COUNTIF(K5:K11,6 )</f>
        <v>0</v>
      </c>
      <c r="L14" s="179">
        <f>COUNTIF(L5:L11,4 )+COUNTIF(L5:L11,5 )+COUNTIF(L5:L11,6 )</f>
        <v>0</v>
      </c>
      <c r="M14" s="179">
        <f>COUNTIF(M5:M11,4 )+COUNTIF(M5:M11,5 )+COUNTIF(M5:M11,6 )</f>
        <v>0</v>
      </c>
      <c r="N14" s="179">
        <f>COUNTIF(N5:N11,4 )+COUNTIF(N5:N11,5 )+COUNTIF(N5:N11,6 )</f>
        <v>0</v>
      </c>
      <c r="O14" s="179">
        <f>COUNTIF(O5:O11,4 )+COUNTIF(O5:O11,5 )+COUNTIF(O5:O11,6 )</f>
        <v>0</v>
      </c>
      <c r="P14" s="179">
        <f>COUNTIF(P5:P11,4 )+COUNTIF(P5:P11,5 )+COUNTIF(P5:P11,6 )</f>
        <v>0</v>
      </c>
      <c r="Q14" s="179">
        <f>COUNTIF(Q5:Q11,4 )+COUNTIF(Q5:Q11,5 )+COUNTIF(Q5:Q11,6 )</f>
        <v>0</v>
      </c>
      <c r="R14" s="179">
        <f>COUNTIF(R5:R11,4 )+COUNTIF(R5:R11,5 )+COUNTIF(R5:R11,6 )</f>
        <v>0</v>
      </c>
      <c r="S14" s="179">
        <f>COUNTIF(S5:S11,4 )+COUNTIF(S5:S11,5 )+COUNTIF(S5:S11,6 )</f>
        <v>0</v>
      </c>
      <c r="T14" s="179">
        <f>COUNTIF(T5:T11,4 )+COUNTIF(T5:T11,5 )+COUNTIF(T5:T11,6 )</f>
        <v>0</v>
      </c>
      <c r="U14" s="179">
        <f>COUNTIF(U5:U11,4 )+COUNTIF(U5:U11,5 )+COUNTIF(U5:U11,6 )</f>
        <v>0</v>
      </c>
      <c r="V14" s="179">
        <f>COUNTIF(V5:V11,4 )+COUNTIF(V5:V11,5 )+COUNTIF(V5:V11,6 )</f>
        <v>0</v>
      </c>
      <c r="W14" s="179"/>
      <c r="X14" s="172"/>
    </row>
    <row r="15" spans="1:32" ht="16.5" thickBot="1" x14ac:dyDescent="0.3">
      <c r="A15" s="175"/>
      <c r="B15" s="174"/>
      <c r="C15" s="178" t="s">
        <v>11</v>
      </c>
      <c r="D15" s="176">
        <f>COUNTIF(D5:D11,1 )+COUNTIF(D5:D11,2 )+COUNTIF(D5:D11,3 )</f>
        <v>0</v>
      </c>
      <c r="E15" s="176">
        <f>COUNTIF(E5:E11,1 )+COUNTIF(E5:E11,2 )+COUNTIF(E5:E11,3 )</f>
        <v>0</v>
      </c>
      <c r="F15" s="176">
        <f>COUNTIF(F5:F11,1 )+COUNTIF(F5:F11,2 )+COUNTIF(F5:F11,3 )</f>
        <v>0</v>
      </c>
      <c r="G15" s="176">
        <f>COUNTIF(G5:G11,1 )+COUNTIF(G5:G11,2 )+COUNTIF(G5:G11,3 )</f>
        <v>0</v>
      </c>
      <c r="H15" s="176">
        <f>COUNTIF(H5:H11,1 )+COUNTIF(H5:H11,2 )+COUNTIF(H5:H11,3 )</f>
        <v>0</v>
      </c>
      <c r="I15" s="176">
        <f>COUNTIF(I5:I11,1 )+COUNTIF(I5:I11,2 )+COUNTIF(I5:I11,3 )</f>
        <v>0</v>
      </c>
      <c r="J15" s="176">
        <f>COUNTIF(J5:J11,1 )+COUNTIF(J5:J11,2 )+COUNTIF(J5:J11,3 )</f>
        <v>0</v>
      </c>
      <c r="K15" s="176">
        <f>COUNTIF(K5:K11,1 )+COUNTIF(K5:K11,2 )+COUNTIF(K5:K11,3 )</f>
        <v>0</v>
      </c>
      <c r="L15" s="176">
        <f>COUNTIF(L5:L11,1 )+COUNTIF(L5:L11,2 )+COUNTIF(L5:L11,3 )</f>
        <v>0</v>
      </c>
      <c r="M15" s="176">
        <f>COUNTIF(M5:M11,1 )+COUNTIF(M5:M11,2 )+COUNTIF(M5:M11,3 )</f>
        <v>0</v>
      </c>
      <c r="N15" s="176">
        <f>COUNTIF(N5:N11,1 )+COUNTIF(N5:N11,2 )+COUNTIF(N5:N11,3 )</f>
        <v>0</v>
      </c>
      <c r="O15" s="176">
        <f>COUNTIF(O5:O11,1 )+COUNTIF(O5:O11,2 )+COUNTIF(O5:O11,3 )</f>
        <v>0</v>
      </c>
      <c r="P15" s="176">
        <f>COUNTIF(P5:P11,1 )+COUNTIF(P5:P11,2 )+COUNTIF(P5:P11,3 )</f>
        <v>0</v>
      </c>
      <c r="Q15" s="176">
        <f>COUNTIF(Q5:Q11,1 )+COUNTIF(Q5:Q11,2 )+COUNTIF(Q5:Q11,3 )</f>
        <v>0</v>
      </c>
      <c r="R15" s="176">
        <f>COUNTIF(R5:R11,1 )+COUNTIF(R5:R11,2 )+COUNTIF(R5:R11,3 )</f>
        <v>0</v>
      </c>
      <c r="S15" s="176">
        <f>COUNTIF(S5:S11,1 )+COUNTIF(S5:S11,2 )+COUNTIF(S5:S11,3 )</f>
        <v>0</v>
      </c>
      <c r="T15" s="176">
        <f>COUNTIF(T5:T11,1 )+COUNTIF(T5:T11,2 )+COUNTIF(T5:T11,3 )</f>
        <v>0</v>
      </c>
      <c r="U15" s="176">
        <f>COUNTIF(U5:U11,1 )+COUNTIF(U5:U11,2 )+COUNTIF(U5:U11,3 )</f>
        <v>0</v>
      </c>
      <c r="V15" s="176">
        <f>COUNTIF(V5:V11,1 )+COUNTIF(V5:V11,2 )+COUNTIF(V5:V11,3 )</f>
        <v>0</v>
      </c>
      <c r="W15" s="176"/>
      <c r="X15" s="172"/>
      <c r="AB15" s="171"/>
    </row>
    <row r="16" spans="1:32" ht="15.75" thickBot="1" x14ac:dyDescent="0.3">
      <c r="A16" s="175"/>
      <c r="B16" s="174"/>
      <c r="C16" s="173" t="s">
        <v>66</v>
      </c>
      <c r="D16" s="172">
        <f>SUM(D5:D11)/COUNT(D5:D11)</f>
        <v>8.5</v>
      </c>
      <c r="E16" s="172">
        <f>SUM(E5:E11)/COUNT(E5:E11)</f>
        <v>9.5</v>
      </c>
      <c r="F16" s="172">
        <f>SUM(F5:F11)/COUNT(F5:F11)</f>
        <v>8.25</v>
      </c>
      <c r="G16" s="172">
        <f>SUM(G5:G11)/COUNT(G5:G11)</f>
        <v>8</v>
      </c>
      <c r="H16" s="172" t="e">
        <f>SUM(H5:H11)/COUNT(H5:H11)</f>
        <v>#DIV/0!</v>
      </c>
      <c r="I16" s="172">
        <f>SUM(I5:I11)/COUNT(I5:I11)</f>
        <v>8.75</v>
      </c>
      <c r="J16" s="172">
        <f>SUM(J5:J11)/COUNT(J5:J11)</f>
        <v>8.75</v>
      </c>
      <c r="K16" s="172">
        <f>SUM(K5:K11)/COUNT(K5:K11)</f>
        <v>8.25</v>
      </c>
      <c r="L16" s="172">
        <f>SUM(L5:L11)/COUNT(L5:L11)</f>
        <v>8.25</v>
      </c>
      <c r="M16" s="172" t="e">
        <f>SUM(M5:M11)/COUNT(M5:M11)</f>
        <v>#DIV/0!</v>
      </c>
      <c r="N16" s="172">
        <f>SUM(N5:N11)/COUNT(N5:N11)</f>
        <v>9</v>
      </c>
      <c r="O16" s="172">
        <f>SUM(O5:O11)/COUNT(O5:O11)</f>
        <v>8.25</v>
      </c>
      <c r="P16" s="172">
        <f>SUM(P5:P11)/COUNT(P5:P11)</f>
        <v>8.25</v>
      </c>
      <c r="Q16" s="172">
        <f>SUM(Q5:Q11)/COUNT(Q5:Q11)</f>
        <v>8.25</v>
      </c>
      <c r="R16" s="172">
        <f>SUM(R5:R11)/COUNT(R5:R11)</f>
        <v>10</v>
      </c>
      <c r="S16" s="172">
        <f>SUM(S5:S11)/COUNT(S5:S11)</f>
        <v>9.25</v>
      </c>
      <c r="T16" s="172">
        <f>SUM(T5:T11)/COUNT(T5:T11)</f>
        <v>10</v>
      </c>
      <c r="U16" s="172">
        <f>SUM(U5:U11)/COUNT(U5:U11)</f>
        <v>11</v>
      </c>
      <c r="V16" s="172">
        <f>SUM(V5:V11)/COUNT(V5:V11)</f>
        <v>9.75</v>
      </c>
      <c r="W16" s="172"/>
      <c r="X16" s="172"/>
      <c r="AB16" s="171"/>
    </row>
    <row r="17" spans="28:28" x14ac:dyDescent="0.25">
      <c r="AB17" s="171"/>
    </row>
  </sheetData>
  <mergeCells count="1">
    <mergeCell ref="A1:W1"/>
  </mergeCells>
  <conditionalFormatting sqref="X5:X11">
    <cfRule type="cellIs" dxfId="15" priority="1" operator="between">
      <formula>6.5</formula>
      <formula>9.5</formula>
    </cfRule>
  </conditionalFormatting>
  <conditionalFormatting sqref="X5:X11 AB5:AB11">
    <cfRule type="cellIs" dxfId="14" priority="2" operator="lessThan">
      <formula>3.5</formula>
    </cfRule>
  </conditionalFormatting>
  <conditionalFormatting sqref="X5:X11">
    <cfRule type="cellIs" dxfId="13" priority="3" operator="between">
      <formula>3.5</formula>
      <formula>6.5</formula>
    </cfRule>
  </conditionalFormatting>
  <conditionalFormatting sqref="X5:X11">
    <cfRule type="cellIs" dxfId="12" priority="4" operator="greaterThan">
      <formula>9.5</formula>
    </cfRule>
  </conditionalFormatting>
  <conditionalFormatting sqref="X5:X11">
    <cfRule type="cellIs" dxfId="11" priority="5" operator="between">
      <formula>6.5</formula>
      <formula>9.5</formula>
    </cfRule>
  </conditionalFormatting>
  <conditionalFormatting sqref="AB5:AB11">
    <cfRule type="cellIs" dxfId="10" priority="6" operator="between">
      <formula>3.5</formula>
      <formula>6.4</formula>
    </cfRule>
  </conditionalFormatting>
  <conditionalFormatting sqref="AB5:AB11">
    <cfRule type="cellIs" dxfId="9" priority="7" operator="between">
      <formula>6.5</formula>
      <formula>9.4</formula>
    </cfRule>
  </conditionalFormatting>
  <conditionalFormatting sqref="AB5:AB11">
    <cfRule type="cellIs" dxfId="8" priority="8" operator="between">
      <formula>9.5</formula>
      <formula>12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ADC3-04A6-415F-8E85-FFA974CFE712}">
  <dimension ref="A1:AF17"/>
  <sheetViews>
    <sheetView tabSelected="1" workbookViewId="0">
      <selection activeCell="AE14" sqref="AE14"/>
    </sheetView>
  </sheetViews>
  <sheetFormatPr defaultColWidth="14.42578125" defaultRowHeight="15" customHeight="1" x14ac:dyDescent="0.25"/>
  <cols>
    <col min="1" max="1" width="8.7109375" style="32" customWidth="1"/>
    <col min="2" max="2" width="9.140625" style="32" hidden="1" customWidth="1"/>
    <col min="3" max="3" width="14.42578125" style="32" customWidth="1"/>
    <col min="4" max="25" width="5.7109375" style="32" customWidth="1"/>
    <col min="26" max="26" width="5.5703125" style="32" customWidth="1"/>
    <col min="27" max="27" width="20.7109375" style="32" customWidth="1"/>
    <col min="28" max="28" width="10" style="32" customWidth="1"/>
    <col min="29" max="31" width="8.7109375" style="32" customWidth="1"/>
    <col min="32" max="32" width="10" style="32" customWidth="1"/>
    <col min="33" max="16384" width="14.42578125" style="32"/>
  </cols>
  <sheetData>
    <row r="1" spans="1:32" x14ac:dyDescent="0.25">
      <c r="A1" s="213" t="s">
        <v>108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07"/>
      <c r="Y1" s="207"/>
    </row>
    <row r="2" spans="1:32" ht="28.5" x14ac:dyDescent="0.45">
      <c r="A2" s="209"/>
      <c r="B2" s="208"/>
      <c r="C2" s="207"/>
      <c r="D2" s="207"/>
      <c r="E2" s="207"/>
      <c r="F2" s="207"/>
      <c r="G2" s="211" t="s">
        <v>117</v>
      </c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10" t="s">
        <v>100</v>
      </c>
    </row>
    <row r="3" spans="1:32" ht="15.75" thickBot="1" x14ac:dyDescent="0.3">
      <c r="A3" s="209"/>
      <c r="B3" s="208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</row>
    <row r="4" spans="1:32" ht="87" thickBot="1" x14ac:dyDescent="0.3">
      <c r="A4" s="206" t="s">
        <v>77</v>
      </c>
      <c r="B4" s="205" t="s">
        <v>99</v>
      </c>
      <c r="C4" s="204" t="s">
        <v>98</v>
      </c>
      <c r="D4" s="202" t="s">
        <v>97</v>
      </c>
      <c r="E4" s="202" t="s">
        <v>96</v>
      </c>
      <c r="F4" s="202" t="s">
        <v>95</v>
      </c>
      <c r="G4" s="202" t="s">
        <v>94</v>
      </c>
      <c r="H4" s="202" t="s">
        <v>93</v>
      </c>
      <c r="I4" s="203" t="s">
        <v>92</v>
      </c>
      <c r="J4" s="203" t="s">
        <v>91</v>
      </c>
      <c r="K4" s="202" t="s">
        <v>90</v>
      </c>
      <c r="L4" s="203" t="s">
        <v>89</v>
      </c>
      <c r="M4" s="203" t="s">
        <v>88</v>
      </c>
      <c r="N4" s="202" t="s">
        <v>87</v>
      </c>
      <c r="O4" s="202" t="s">
        <v>86</v>
      </c>
      <c r="P4" s="203" t="s">
        <v>85</v>
      </c>
      <c r="Q4" s="203" t="s">
        <v>84</v>
      </c>
      <c r="R4" s="202" t="s">
        <v>83</v>
      </c>
      <c r="S4" s="202" t="s">
        <v>82</v>
      </c>
      <c r="T4" s="202" t="s">
        <v>81</v>
      </c>
      <c r="U4" s="202" t="s">
        <v>44</v>
      </c>
      <c r="V4" s="202" t="s">
        <v>80</v>
      </c>
      <c r="W4" s="202" t="s">
        <v>116</v>
      </c>
      <c r="X4" s="201" t="s">
        <v>78</v>
      </c>
      <c r="Z4" s="200" t="s">
        <v>77</v>
      </c>
      <c r="AA4" s="200" t="s">
        <v>76</v>
      </c>
      <c r="AB4" s="200" t="s">
        <v>9</v>
      </c>
    </row>
    <row r="5" spans="1:32" ht="27.75" customHeight="1" thickBot="1" x14ac:dyDescent="0.3">
      <c r="A5" s="198">
        <v>1</v>
      </c>
      <c r="B5" s="197">
        <f>RANK(X5,X$5:X$11)</f>
        <v>1</v>
      </c>
      <c r="C5" s="196" t="s">
        <v>115</v>
      </c>
      <c r="D5" s="195">
        <v>10</v>
      </c>
      <c r="E5" s="195">
        <v>10</v>
      </c>
      <c r="F5" s="195">
        <v>10</v>
      </c>
      <c r="G5" s="195">
        <v>10</v>
      </c>
      <c r="H5" s="195">
        <v>10</v>
      </c>
      <c r="I5" s="195">
        <v>10</v>
      </c>
      <c r="J5" s="195">
        <v>11</v>
      </c>
      <c r="K5" s="195">
        <v>11</v>
      </c>
      <c r="L5" s="190">
        <v>10</v>
      </c>
      <c r="M5" s="190">
        <v>11</v>
      </c>
      <c r="N5" s="190">
        <v>10</v>
      </c>
      <c r="O5" s="190">
        <v>10</v>
      </c>
      <c r="P5" s="195">
        <v>10</v>
      </c>
      <c r="Q5" s="195">
        <v>10</v>
      </c>
      <c r="R5" s="195">
        <v>11</v>
      </c>
      <c r="S5" s="195">
        <v>11</v>
      </c>
      <c r="T5" s="195"/>
      <c r="U5" s="195">
        <v>11</v>
      </c>
      <c r="V5" s="195">
        <v>11</v>
      </c>
      <c r="W5" s="195">
        <v>11</v>
      </c>
      <c r="X5" s="172">
        <f>SUM(D5:V5)/COUNT(D5:V5)+ROW()/100000</f>
        <v>10.388938888888889</v>
      </c>
      <c r="Z5" s="57">
        <v>1</v>
      </c>
      <c r="AA5" s="57" t="s">
        <v>115</v>
      </c>
      <c r="AB5" s="194">
        <v>10.4</v>
      </c>
      <c r="AC5" s="193"/>
    </row>
    <row r="6" spans="1:32" ht="26.25" thickBot="1" x14ac:dyDescent="0.3">
      <c r="A6" s="198">
        <v>2</v>
      </c>
      <c r="B6" s="197">
        <f>RANK(X6,X$5:X$11)</f>
        <v>2</v>
      </c>
      <c r="C6" s="196" t="s">
        <v>114</v>
      </c>
      <c r="D6" s="195">
        <v>10</v>
      </c>
      <c r="E6" s="195">
        <v>10</v>
      </c>
      <c r="F6" s="195">
        <v>10</v>
      </c>
      <c r="G6" s="195">
        <v>11</v>
      </c>
      <c r="H6" s="195">
        <v>10</v>
      </c>
      <c r="I6" s="195">
        <v>10</v>
      </c>
      <c r="J6" s="195">
        <v>10</v>
      </c>
      <c r="K6" s="195">
        <v>11</v>
      </c>
      <c r="L6" s="199">
        <v>10</v>
      </c>
      <c r="M6" s="199">
        <v>11</v>
      </c>
      <c r="N6" s="199">
        <v>10</v>
      </c>
      <c r="O6" s="199">
        <v>10</v>
      </c>
      <c r="P6" s="195">
        <v>10</v>
      </c>
      <c r="Q6" s="195">
        <v>10</v>
      </c>
      <c r="R6" s="195">
        <v>11</v>
      </c>
      <c r="S6" s="195">
        <v>11</v>
      </c>
      <c r="T6" s="195"/>
      <c r="U6" s="195">
        <v>11</v>
      </c>
      <c r="V6" s="195">
        <v>10</v>
      </c>
      <c r="W6" s="195">
        <v>11</v>
      </c>
      <c r="X6" s="172">
        <f>SUM(D6:V6)/COUNT(D6:V6)+ROW()/100000</f>
        <v>10.333393333333333</v>
      </c>
      <c r="Z6" s="57">
        <v>2</v>
      </c>
      <c r="AA6" s="57" t="s">
        <v>114</v>
      </c>
      <c r="AB6" s="194">
        <v>10.3</v>
      </c>
      <c r="AC6" s="193"/>
    </row>
    <row r="7" spans="1:32" ht="16.5" thickBot="1" x14ac:dyDescent="0.3">
      <c r="A7" s="198">
        <v>3</v>
      </c>
      <c r="B7" s="197">
        <f>RANK(X7,X$5:X$11)</f>
        <v>7</v>
      </c>
      <c r="C7" s="196" t="s">
        <v>113</v>
      </c>
      <c r="D7" s="195">
        <v>6</v>
      </c>
      <c r="E7" s="195">
        <v>7</v>
      </c>
      <c r="F7" s="195">
        <v>7</v>
      </c>
      <c r="G7" s="195">
        <v>12</v>
      </c>
      <c r="H7" s="195">
        <v>7</v>
      </c>
      <c r="I7" s="195">
        <v>7</v>
      </c>
      <c r="J7" s="195">
        <v>7</v>
      </c>
      <c r="K7" s="195">
        <v>7</v>
      </c>
      <c r="L7" s="195">
        <v>7</v>
      </c>
      <c r="M7" s="195">
        <v>7</v>
      </c>
      <c r="N7" s="195">
        <v>8</v>
      </c>
      <c r="O7" s="195">
        <v>7</v>
      </c>
      <c r="P7" s="195">
        <v>7</v>
      </c>
      <c r="Q7" s="195">
        <v>7</v>
      </c>
      <c r="R7" s="195">
        <v>9</v>
      </c>
      <c r="S7" s="195">
        <v>10</v>
      </c>
      <c r="T7" s="195"/>
      <c r="U7" s="195">
        <v>10</v>
      </c>
      <c r="V7" s="195">
        <v>9</v>
      </c>
      <c r="W7" s="195">
        <v>9</v>
      </c>
      <c r="X7" s="172">
        <f>SUM(D7:V7)/COUNT(D7:V7)+ROW()/100000</f>
        <v>7.8334033333333331</v>
      </c>
      <c r="Z7" s="57">
        <v>3</v>
      </c>
      <c r="AA7" s="57" t="s">
        <v>113</v>
      </c>
      <c r="AB7" s="194">
        <v>7.8</v>
      </c>
      <c r="AC7" s="193"/>
    </row>
    <row r="8" spans="1:32" ht="26.25" thickBot="1" x14ac:dyDescent="0.3">
      <c r="A8" s="198">
        <v>4</v>
      </c>
      <c r="B8" s="197">
        <f>RANK(X8,X$5:X$11)</f>
        <v>4</v>
      </c>
      <c r="C8" s="196" t="s">
        <v>112</v>
      </c>
      <c r="D8" s="195">
        <v>9</v>
      </c>
      <c r="E8" s="195">
        <v>10</v>
      </c>
      <c r="F8" s="195">
        <v>10</v>
      </c>
      <c r="G8" s="195">
        <v>10</v>
      </c>
      <c r="H8" s="195">
        <v>10</v>
      </c>
      <c r="I8" s="195">
        <v>9</v>
      </c>
      <c r="J8" s="195">
        <v>10</v>
      </c>
      <c r="K8" s="195">
        <v>10</v>
      </c>
      <c r="L8" s="195">
        <v>9</v>
      </c>
      <c r="M8" s="195">
        <v>10</v>
      </c>
      <c r="N8" s="195">
        <v>9</v>
      </c>
      <c r="O8" s="195">
        <v>10</v>
      </c>
      <c r="P8" s="195">
        <v>9</v>
      </c>
      <c r="Q8" s="195">
        <v>9</v>
      </c>
      <c r="R8" s="195">
        <v>10</v>
      </c>
      <c r="S8" s="195">
        <v>11</v>
      </c>
      <c r="T8" s="195"/>
      <c r="U8" s="195">
        <v>11</v>
      </c>
      <c r="V8" s="195">
        <v>10</v>
      </c>
      <c r="W8" s="195">
        <v>10</v>
      </c>
      <c r="X8" s="172">
        <f>SUM(D8:V8)/COUNT(D8:V8)+ROW()/100000</f>
        <v>9.7778577777777791</v>
      </c>
      <c r="Z8" s="57">
        <v>4</v>
      </c>
      <c r="AA8" s="57" t="s">
        <v>112</v>
      </c>
      <c r="AB8" s="194">
        <v>9.8000000000000007</v>
      </c>
      <c r="AC8" s="193"/>
    </row>
    <row r="9" spans="1:32" ht="26.25" thickBot="1" x14ac:dyDescent="0.3">
      <c r="A9" s="198">
        <v>5</v>
      </c>
      <c r="B9" s="197">
        <f>RANK(X9,X$5:X$11)</f>
        <v>3</v>
      </c>
      <c r="C9" s="196" t="s">
        <v>111</v>
      </c>
      <c r="D9" s="195">
        <v>9</v>
      </c>
      <c r="E9" s="195">
        <v>10</v>
      </c>
      <c r="F9" s="195">
        <v>10</v>
      </c>
      <c r="G9" s="195">
        <v>12</v>
      </c>
      <c r="H9" s="195">
        <v>10</v>
      </c>
      <c r="I9" s="195">
        <v>9</v>
      </c>
      <c r="J9" s="195">
        <v>10</v>
      </c>
      <c r="K9" s="195">
        <v>10</v>
      </c>
      <c r="L9" s="195">
        <v>9</v>
      </c>
      <c r="M9" s="195">
        <v>10</v>
      </c>
      <c r="N9" s="195">
        <v>10</v>
      </c>
      <c r="O9" s="195">
        <v>10</v>
      </c>
      <c r="P9" s="195">
        <v>9</v>
      </c>
      <c r="Q9" s="195">
        <v>9</v>
      </c>
      <c r="R9" s="195">
        <v>10</v>
      </c>
      <c r="S9" s="195">
        <v>11</v>
      </c>
      <c r="T9" s="195"/>
      <c r="U9" s="195">
        <v>11</v>
      </c>
      <c r="V9" s="195">
        <v>10</v>
      </c>
      <c r="W9" s="195">
        <v>10</v>
      </c>
      <c r="X9" s="172">
        <f>SUM(D9:V9)/COUNT(D9:V9)+ROW()/100000</f>
        <v>9.9445344444444448</v>
      </c>
      <c r="Z9" s="57">
        <v>5</v>
      </c>
      <c r="AA9" s="57" t="s">
        <v>111</v>
      </c>
      <c r="AB9" s="194">
        <v>9.9</v>
      </c>
      <c r="AC9" s="193"/>
    </row>
    <row r="10" spans="1:32" ht="16.5" thickBot="1" x14ac:dyDescent="0.3">
      <c r="A10" s="198">
        <v>6</v>
      </c>
      <c r="B10" s="197">
        <f>RANK(X10,X$5:X$11)</f>
        <v>5</v>
      </c>
      <c r="C10" s="196" t="s">
        <v>110</v>
      </c>
      <c r="D10" s="195">
        <v>9</v>
      </c>
      <c r="E10" s="195">
        <v>9</v>
      </c>
      <c r="F10" s="195">
        <v>9</v>
      </c>
      <c r="G10" s="195">
        <v>10</v>
      </c>
      <c r="H10" s="195">
        <v>9</v>
      </c>
      <c r="I10" s="195">
        <v>9</v>
      </c>
      <c r="J10" s="195">
        <v>10</v>
      </c>
      <c r="K10" s="195">
        <v>9</v>
      </c>
      <c r="L10" s="195">
        <v>9</v>
      </c>
      <c r="M10" s="195">
        <v>10</v>
      </c>
      <c r="N10" s="195">
        <v>10</v>
      </c>
      <c r="O10" s="195">
        <v>10</v>
      </c>
      <c r="P10" s="195">
        <v>10</v>
      </c>
      <c r="Q10" s="195">
        <v>9</v>
      </c>
      <c r="R10" s="195">
        <v>10</v>
      </c>
      <c r="S10" s="195">
        <v>11</v>
      </c>
      <c r="T10" s="195"/>
      <c r="U10" s="195">
        <v>11</v>
      </c>
      <c r="V10" s="195">
        <v>11</v>
      </c>
      <c r="W10" s="195">
        <v>10</v>
      </c>
      <c r="X10" s="172">
        <f>SUM(D10:V10)/COUNT(D10:V10)+ROW()/100000</f>
        <v>9.7223222222222212</v>
      </c>
      <c r="Z10" s="57">
        <v>6</v>
      </c>
      <c r="AA10" s="57" t="s">
        <v>110</v>
      </c>
      <c r="AB10" s="194">
        <v>9.6999999999999993</v>
      </c>
      <c r="AC10" s="193"/>
    </row>
    <row r="11" spans="1:32" ht="16.5" thickBot="1" x14ac:dyDescent="0.3">
      <c r="A11" s="198">
        <v>7</v>
      </c>
      <c r="B11" s="197">
        <f>RANK(X11,X$5:X$11)</f>
        <v>6</v>
      </c>
      <c r="C11" s="196" t="s">
        <v>109</v>
      </c>
      <c r="D11" s="195">
        <v>7</v>
      </c>
      <c r="E11" s="195">
        <v>7</v>
      </c>
      <c r="F11" s="195">
        <v>7</v>
      </c>
      <c r="G11" s="195">
        <v>11</v>
      </c>
      <c r="H11" s="195">
        <v>7</v>
      </c>
      <c r="I11" s="195">
        <v>7</v>
      </c>
      <c r="J11" s="195">
        <v>7</v>
      </c>
      <c r="K11" s="195">
        <v>7</v>
      </c>
      <c r="L11" s="195">
        <v>7</v>
      </c>
      <c r="M11" s="195">
        <v>7</v>
      </c>
      <c r="N11" s="195">
        <v>8</v>
      </c>
      <c r="O11" s="195">
        <v>7</v>
      </c>
      <c r="P11" s="195">
        <v>7</v>
      </c>
      <c r="Q11" s="195">
        <v>7</v>
      </c>
      <c r="R11" s="195">
        <v>10</v>
      </c>
      <c r="S11" s="195">
        <v>10</v>
      </c>
      <c r="T11" s="195"/>
      <c r="U11" s="195">
        <v>11</v>
      </c>
      <c r="V11" s="195">
        <v>9</v>
      </c>
      <c r="W11" s="195">
        <v>9</v>
      </c>
      <c r="X11" s="172">
        <f>SUM(D11:V11)/COUNT(D11:V11)+ROW()/100000</f>
        <v>7.9445544444444449</v>
      </c>
      <c r="Z11" s="57">
        <v>7</v>
      </c>
      <c r="AA11" s="57" t="s">
        <v>109</v>
      </c>
      <c r="AB11" s="194">
        <v>7.9</v>
      </c>
      <c r="AC11" s="193"/>
    </row>
    <row r="12" spans="1:32" ht="16.5" thickBot="1" x14ac:dyDescent="0.3">
      <c r="A12" s="175"/>
      <c r="B12" s="174"/>
      <c r="C12" s="185" t="s">
        <v>17</v>
      </c>
      <c r="D12" s="184">
        <f>COUNTIF(D5:D11,10 )+COUNTIF(D5:D11,11 )+COUNTIF(D5:D11,12 )</f>
        <v>2</v>
      </c>
      <c r="E12" s="184">
        <f>COUNTIF(E5:E11,10 )+COUNTIF(E5:E11,11 )+COUNTIF(E5:E11,12 )</f>
        <v>4</v>
      </c>
      <c r="F12" s="184">
        <f>COUNTIF(F5:F11,10 )+COUNTIF(F5:F11,11 )+COUNTIF(F5:F11,12 )</f>
        <v>4</v>
      </c>
      <c r="G12" s="184">
        <f>COUNTIF(G5:G11,10 )+COUNTIF(G5:G11,11 )+COUNTIF(G5:G11,12 )</f>
        <v>7</v>
      </c>
      <c r="H12" s="184">
        <f>COUNTIF(H5:H11,10 )+COUNTIF(H5:H11,11 )+COUNTIF(H5:H11,12 )</f>
        <v>4</v>
      </c>
      <c r="I12" s="184">
        <f>COUNTIF(I5:I11,10 )+COUNTIF(I5:I11,11 )+COUNTIF(I5:I11,12 )</f>
        <v>2</v>
      </c>
      <c r="J12" s="184">
        <f>COUNTIF(J5:J11,10 )+COUNTIF(J5:J11,11 )+COUNTIF(J5:J11,12 )</f>
        <v>5</v>
      </c>
      <c r="K12" s="184">
        <f>COUNTIF(K5:K11,10 )+COUNTIF(K5:K11,11 )+COUNTIF(K5:K11,12 )</f>
        <v>4</v>
      </c>
      <c r="L12" s="184">
        <f>COUNTIF(L5:L11,10 )+COUNTIF(L5:L11,11 )+COUNTIF(L5:L11,12 )</f>
        <v>2</v>
      </c>
      <c r="M12" s="184">
        <f>COUNTIF(M5:M11,10 )+COUNTIF(M5:M11,11 )+COUNTIF(M5:M11,12 )</f>
        <v>5</v>
      </c>
      <c r="N12" s="184">
        <f>COUNTIF(N5:N11,10 )+COUNTIF(N5:N11,11 )+COUNTIF(N5:N11,12 )</f>
        <v>4</v>
      </c>
      <c r="O12" s="184">
        <f>COUNTIF(O5:O11,10 )+COUNTIF(O5:O11,11 )+COUNTIF(O5:O11,12 )</f>
        <v>5</v>
      </c>
      <c r="P12" s="184">
        <f>COUNTIF(P5:P11,10 )+COUNTIF(P5:P11,11 )+COUNTIF(P5:P11,12 )</f>
        <v>3</v>
      </c>
      <c r="Q12" s="184">
        <f>COUNTIF(Q5:Q11,10 )+COUNTIF(Q5:Q11,11 )+COUNTIF(Q5:Q11,12 )</f>
        <v>2</v>
      </c>
      <c r="R12" s="184">
        <f>COUNTIF(R5:R11,10 )+COUNTIF(R5:R11,11 )+COUNTIF(R5:R11,12 )</f>
        <v>6</v>
      </c>
      <c r="S12" s="184">
        <f>COUNTIF(S5:S11,10 )+COUNTIF(S5:S11,11 )+COUNTIF(S5:S11,12 )</f>
        <v>7</v>
      </c>
      <c r="T12" s="184">
        <f>COUNTIF(T5:T11,10 )+COUNTIF(T5:T11,11 )+COUNTIF(T5:T11,12 )</f>
        <v>0</v>
      </c>
      <c r="U12" s="184">
        <f>COUNTIF(U5:U11,10 )+COUNTIF(U5:U11,11 )+COUNTIF(U5:U11,12 )</f>
        <v>7</v>
      </c>
      <c r="V12" s="184">
        <f>COUNTIF(V5:V11,10 )+COUNTIF(V5:V11,11 )+COUNTIF(V5:V11,12 )</f>
        <v>5</v>
      </c>
      <c r="W12" s="184"/>
      <c r="X12" s="172"/>
      <c r="AB12" s="171"/>
      <c r="AF12" s="183"/>
    </row>
    <row r="13" spans="1:32" ht="16.5" thickBot="1" x14ac:dyDescent="0.3">
      <c r="A13" s="175"/>
      <c r="B13" s="174"/>
      <c r="C13" s="182" t="s">
        <v>15</v>
      </c>
      <c r="D13" s="181">
        <f>COUNTIF(D5:D11,7 )+COUNTIF(D5:D11,8 )+COUNTIF(D5:D11,9 )</f>
        <v>4</v>
      </c>
      <c r="E13" s="181">
        <f>COUNTIF(E5:E11,7 )+COUNTIF(E5:E11,8 )+COUNTIF(E5:E11,9 )</f>
        <v>3</v>
      </c>
      <c r="F13" s="181">
        <f>COUNTIF(F5:F11,7 )+COUNTIF(F5:F11,8 )+COUNTIF(F5:F11,9 )</f>
        <v>3</v>
      </c>
      <c r="G13" s="181">
        <f>COUNTIF(G5:G11,7 )+COUNTIF(G5:G11,8 )+COUNTIF(G5:G11,9 )</f>
        <v>0</v>
      </c>
      <c r="H13" s="181">
        <f>COUNTIF(H5:H11,7 )+COUNTIF(H5:H11,8 )+COUNTIF(H5:H11,9 )</f>
        <v>3</v>
      </c>
      <c r="I13" s="181">
        <f>COUNTIF(I5:I11,7 )+COUNTIF(I5:I11,8 )+COUNTIF(I5:I11,9 )</f>
        <v>5</v>
      </c>
      <c r="J13" s="181">
        <f>COUNTIF(J5:J11,7 )+COUNTIF(J5:J11,8 )+COUNTIF(J5:J11,9 )</f>
        <v>2</v>
      </c>
      <c r="K13" s="181">
        <f>COUNTIF(K5:K11,7 )+COUNTIF(K5:K11,8 )+COUNTIF(K5:K11,9 )</f>
        <v>3</v>
      </c>
      <c r="L13" s="181">
        <f>COUNTIF(L5:L11,7 )+COUNTIF(L5:L11,8 )+COUNTIF(L5:L11,9 )</f>
        <v>5</v>
      </c>
      <c r="M13" s="181">
        <f>COUNTIF(M5:M11,7 )+COUNTIF(M5:M11,8 )+COUNTIF(M5:M11,9 )</f>
        <v>2</v>
      </c>
      <c r="N13" s="181">
        <f>COUNTIF(N5:N11,7 )+COUNTIF(N5:N11,8 )+COUNTIF(N5:N11,9 )</f>
        <v>3</v>
      </c>
      <c r="O13" s="181">
        <f>COUNTIF(O5:O11,7 )+COUNTIF(O5:O11,8 )+COUNTIF(O5:O11,9 )</f>
        <v>2</v>
      </c>
      <c r="P13" s="181">
        <f>COUNTIF(P5:P11,7 )+COUNTIF(P5:P11,8 )+COUNTIF(P5:P11,9 )</f>
        <v>4</v>
      </c>
      <c r="Q13" s="181">
        <f>COUNTIF(Q5:Q11,7 )+COUNTIF(Q5:Q11,8 )+COUNTIF(Q5:Q11,9 )</f>
        <v>5</v>
      </c>
      <c r="R13" s="181">
        <f>COUNTIF(R5:R11,7 )+COUNTIF(R5:R11,8 )+COUNTIF(R5:R11,9 )</f>
        <v>1</v>
      </c>
      <c r="S13" s="181">
        <f>COUNTIF(S5:S11,7 )+COUNTIF(S5:S11,8 )+COUNTIF(S5:S11,9 )</f>
        <v>0</v>
      </c>
      <c r="T13" s="181">
        <f>COUNTIF(T5:T11,7 )+COUNTIF(T5:T11,8 )+COUNTIF(T5:T11,9 )</f>
        <v>0</v>
      </c>
      <c r="U13" s="181">
        <f>COUNTIF(U5:U11,7 )+COUNTIF(U5:U11,8 )+COUNTIF(U5:U11,9 )</f>
        <v>0</v>
      </c>
      <c r="V13" s="181">
        <f>COUNTIF(V5:V11,7 )+COUNTIF(V5:V11,8 )+COUNTIF(V5:V11,9 )</f>
        <v>2</v>
      </c>
      <c r="W13" s="181"/>
      <c r="X13" s="172"/>
      <c r="AB13" s="171"/>
      <c r="AF13" s="183"/>
    </row>
    <row r="14" spans="1:32" ht="16.5" thickBot="1" x14ac:dyDescent="0.3">
      <c r="A14" s="175"/>
      <c r="B14" s="174"/>
      <c r="C14" s="180" t="s">
        <v>13</v>
      </c>
      <c r="D14" s="179">
        <f>COUNTIF(D5:D11,4 )+COUNTIF(D5:D11,5 )+COUNTIF(D5:D11,6 )</f>
        <v>1</v>
      </c>
      <c r="E14" s="179">
        <f>COUNTIF(E5:E11,4 )+COUNTIF(E5:E11,5 )+COUNTIF(E5:E11,6 )</f>
        <v>0</v>
      </c>
      <c r="F14" s="179">
        <f>COUNTIF(F5:F11,4 )+COUNTIF(F5:F11,5 )+COUNTIF(F5:F11,6 )</f>
        <v>0</v>
      </c>
      <c r="G14" s="179">
        <f>COUNTIF(G5:G11,4 )+COUNTIF(G5:G11,5 )+COUNTIF(G5:G11,6 )</f>
        <v>0</v>
      </c>
      <c r="H14" s="179">
        <f>COUNTIF(H5:H11,4 )+COUNTIF(H5:H11,5 )+COUNTIF(H5:H11,6 )</f>
        <v>0</v>
      </c>
      <c r="I14" s="179">
        <f>COUNTIF(I5:I11,4 )+COUNTIF(I5:I11,5 )+COUNTIF(I5:I11,6 )</f>
        <v>0</v>
      </c>
      <c r="J14" s="179">
        <f>COUNTIF(J5:J11,4 )+COUNTIF(J5:J11,5 )+COUNTIF(J5:J11,6 )</f>
        <v>0</v>
      </c>
      <c r="K14" s="179">
        <f>COUNTIF(K5:K11,4 )+COUNTIF(K5:K11,5 )+COUNTIF(K5:K11,6 )</f>
        <v>0</v>
      </c>
      <c r="L14" s="179">
        <f>COUNTIF(L5:L11,4 )+COUNTIF(L5:L11,5 )+COUNTIF(L5:L11,6 )</f>
        <v>0</v>
      </c>
      <c r="M14" s="179">
        <f>COUNTIF(M5:M11,4 )+COUNTIF(M5:M11,5 )+COUNTIF(M5:M11,6 )</f>
        <v>0</v>
      </c>
      <c r="N14" s="179">
        <f>COUNTIF(N5:N11,4 )+COUNTIF(N5:N11,5 )+COUNTIF(N5:N11,6 )</f>
        <v>0</v>
      </c>
      <c r="O14" s="179">
        <f>COUNTIF(O5:O11,4 )+COUNTIF(O5:O11,5 )+COUNTIF(O5:O11,6 )</f>
        <v>0</v>
      </c>
      <c r="P14" s="179">
        <f>COUNTIF(P5:P11,4 )+COUNTIF(P5:P11,5 )+COUNTIF(P5:P11,6 )</f>
        <v>0</v>
      </c>
      <c r="Q14" s="179">
        <f>COUNTIF(Q5:Q11,4 )+COUNTIF(Q5:Q11,5 )+COUNTIF(Q5:Q11,6 )</f>
        <v>0</v>
      </c>
      <c r="R14" s="179">
        <f>COUNTIF(R5:R11,4 )+COUNTIF(R5:R11,5 )+COUNTIF(R5:R11,6 )</f>
        <v>0</v>
      </c>
      <c r="S14" s="179">
        <f>COUNTIF(S5:S11,4 )+COUNTIF(S5:S11,5 )+COUNTIF(S5:S11,6 )</f>
        <v>0</v>
      </c>
      <c r="T14" s="179">
        <f>COUNTIF(T5:T11,4 )+COUNTIF(T5:T11,5 )+COUNTIF(T5:T11,6 )</f>
        <v>0</v>
      </c>
      <c r="U14" s="179">
        <f>COUNTIF(U5:U11,4 )+COUNTIF(U5:U11,5 )+COUNTIF(U5:U11,6 )</f>
        <v>0</v>
      </c>
      <c r="V14" s="179">
        <f>COUNTIF(V5:V11,4 )+COUNTIF(V5:V11,5 )+COUNTIF(V5:V11,6 )</f>
        <v>0</v>
      </c>
      <c r="W14" s="179"/>
      <c r="X14" s="172"/>
    </row>
    <row r="15" spans="1:32" ht="16.5" thickBot="1" x14ac:dyDescent="0.3">
      <c r="A15" s="175"/>
      <c r="B15" s="174"/>
      <c r="C15" s="178" t="s">
        <v>11</v>
      </c>
      <c r="D15" s="176">
        <f>COUNTIF(D5:D11,1 )+COUNTIF(D5:D11,2 )+COUNTIF(D5:D11,3 )</f>
        <v>0</v>
      </c>
      <c r="E15" s="176">
        <f>COUNTIF(E5:E11,1 )+COUNTIF(E5:E11,2 )+COUNTIF(E5:E11,3 )</f>
        <v>0</v>
      </c>
      <c r="F15" s="176">
        <f>COUNTIF(F5:F11,1 )+COUNTIF(F5:F11,2 )+COUNTIF(F5:F11,3 )</f>
        <v>0</v>
      </c>
      <c r="G15" s="176">
        <f>COUNTIF(G5:G11,1 )+COUNTIF(G5:G11,2 )+COUNTIF(G5:G11,3 )</f>
        <v>0</v>
      </c>
      <c r="H15" s="176">
        <f>COUNTIF(H5:H11,1 )+COUNTIF(H5:H11,2 )+COUNTIF(H5:H11,3 )</f>
        <v>0</v>
      </c>
      <c r="I15" s="176">
        <f>COUNTIF(I5:I11,1 )+COUNTIF(I5:I11,2 )+COUNTIF(I5:I11,3 )</f>
        <v>0</v>
      </c>
      <c r="J15" s="176">
        <f>COUNTIF(J5:J11,1 )+COUNTIF(J5:J11,2 )+COUNTIF(J5:J11,3 )</f>
        <v>0</v>
      </c>
      <c r="K15" s="176">
        <f>COUNTIF(K5:K11,1 )+COUNTIF(K5:K11,2 )+COUNTIF(K5:K11,3 )</f>
        <v>0</v>
      </c>
      <c r="L15" s="176">
        <f>COUNTIF(L5:L11,1 )+COUNTIF(L5:L11,2 )+COUNTIF(L5:L11,3 )</f>
        <v>0</v>
      </c>
      <c r="M15" s="176">
        <f>COUNTIF(M5:M11,1 )+COUNTIF(M5:M11,2 )+COUNTIF(M5:M11,3 )</f>
        <v>0</v>
      </c>
      <c r="N15" s="176">
        <f>COUNTIF(N5:N11,1 )+COUNTIF(N5:N11,2 )+COUNTIF(N5:N11,3 )</f>
        <v>0</v>
      </c>
      <c r="O15" s="176">
        <f>COUNTIF(O5:O11,1 )+COUNTIF(O5:O11,2 )+COUNTIF(O5:O11,3 )</f>
        <v>0</v>
      </c>
      <c r="P15" s="176">
        <f>COUNTIF(P5:P11,1 )+COUNTIF(P5:P11,2 )+COUNTIF(P5:P11,3 )</f>
        <v>0</v>
      </c>
      <c r="Q15" s="176">
        <f>COUNTIF(Q5:Q11,1 )+COUNTIF(Q5:Q11,2 )+COUNTIF(Q5:Q11,3 )</f>
        <v>0</v>
      </c>
      <c r="R15" s="176">
        <f>COUNTIF(R5:R11,1 )+COUNTIF(R5:R11,2 )+COUNTIF(R5:R11,3 )</f>
        <v>0</v>
      </c>
      <c r="S15" s="176">
        <f>COUNTIF(S5:S11,1 )+COUNTIF(S5:S11,2 )+COUNTIF(S5:S11,3 )</f>
        <v>0</v>
      </c>
      <c r="T15" s="176">
        <f>COUNTIF(T5:T11,1 )+COUNTIF(T5:T11,2 )+COUNTIF(T5:T11,3 )</f>
        <v>0</v>
      </c>
      <c r="U15" s="176">
        <f>COUNTIF(U5:U11,1 )+COUNTIF(U5:U11,2 )+COUNTIF(U5:U11,3 )</f>
        <v>0</v>
      </c>
      <c r="V15" s="176">
        <f>COUNTIF(V5:V11,1 )+COUNTIF(V5:V11,2 )+COUNTIF(V5:V11,3 )</f>
        <v>0</v>
      </c>
      <c r="W15" s="176"/>
      <c r="X15" s="172"/>
      <c r="AB15" s="171"/>
    </row>
    <row r="16" spans="1:32" ht="15.75" thickBot="1" x14ac:dyDescent="0.3">
      <c r="A16" s="175"/>
      <c r="B16" s="174"/>
      <c r="C16" s="173" t="s">
        <v>66</v>
      </c>
      <c r="D16" s="172">
        <f>SUM(D5:D11)/COUNT(D5:D11)</f>
        <v>8.5714285714285712</v>
      </c>
      <c r="E16" s="172">
        <f>SUM(E5:E11)/COUNT(E5:E11)</f>
        <v>9</v>
      </c>
      <c r="F16" s="172">
        <f>SUM(F5:F11)/COUNT(F5:F11)</f>
        <v>9</v>
      </c>
      <c r="G16" s="172">
        <f>SUM(G5:G11)/COUNT(G5:G11)</f>
        <v>10.857142857142858</v>
      </c>
      <c r="H16" s="172">
        <f>SUM(H5:H11)/COUNT(H5:H11)</f>
        <v>9</v>
      </c>
      <c r="I16" s="172">
        <f>SUM(I5:I11)/COUNT(I5:I11)</f>
        <v>8.7142857142857135</v>
      </c>
      <c r="J16" s="172">
        <f>SUM(J5:J11)/COUNT(J5:J11)</f>
        <v>9.2857142857142865</v>
      </c>
      <c r="K16" s="172">
        <f>SUM(K5:K11)/COUNT(K5:K11)</f>
        <v>9.2857142857142865</v>
      </c>
      <c r="L16" s="172">
        <f>SUM(L5:L11)/COUNT(L5:L11)</f>
        <v>8.7142857142857135</v>
      </c>
      <c r="M16" s="172">
        <f>SUM(M5:M11)/COUNT(M5:M11)</f>
        <v>9.4285714285714288</v>
      </c>
      <c r="N16" s="172">
        <f>SUM(N5:N11)/COUNT(N5:N11)</f>
        <v>9.2857142857142865</v>
      </c>
      <c r="O16" s="172">
        <f>SUM(O5:O11)/COUNT(O5:O11)</f>
        <v>9.1428571428571423</v>
      </c>
      <c r="P16" s="172">
        <f>SUM(P5:P11)/COUNT(P5:P11)</f>
        <v>8.8571428571428577</v>
      </c>
      <c r="Q16" s="172">
        <f>SUM(Q5:Q11)/COUNT(Q5:Q11)</f>
        <v>8.7142857142857135</v>
      </c>
      <c r="R16" s="172">
        <f>SUM(R5:R11)/COUNT(R5:R11)</f>
        <v>10.142857142857142</v>
      </c>
      <c r="S16" s="172">
        <f>SUM(S5:S11)/COUNT(S5:S11)</f>
        <v>10.714285714285714</v>
      </c>
      <c r="T16" s="172" t="e">
        <f>SUM(T5:T11)/COUNT(T5:T11)</f>
        <v>#DIV/0!</v>
      </c>
      <c r="U16" s="172">
        <f>SUM(U5:U11)/COUNT(U5:U11)</f>
        <v>10.857142857142858</v>
      </c>
      <c r="V16" s="172">
        <f>SUM(V5:V11)/COUNT(V5:V11)</f>
        <v>10</v>
      </c>
      <c r="W16" s="172"/>
      <c r="X16" s="172"/>
      <c r="AB16" s="171"/>
    </row>
    <row r="17" spans="28:28" x14ac:dyDescent="0.25">
      <c r="AB17" s="171"/>
    </row>
  </sheetData>
  <mergeCells count="1">
    <mergeCell ref="A1:W1"/>
  </mergeCells>
  <conditionalFormatting sqref="X5:X11">
    <cfRule type="cellIs" dxfId="7" priority="1" operator="between">
      <formula>6.5</formula>
      <formula>9.5</formula>
    </cfRule>
  </conditionalFormatting>
  <conditionalFormatting sqref="X5:X11 AB5:AB11">
    <cfRule type="cellIs" dxfId="6" priority="2" operator="lessThan">
      <formula>3.5</formula>
    </cfRule>
  </conditionalFormatting>
  <conditionalFormatting sqref="X5:X11">
    <cfRule type="cellIs" dxfId="5" priority="3" operator="between">
      <formula>3.5</formula>
      <formula>6.5</formula>
    </cfRule>
  </conditionalFormatting>
  <conditionalFormatting sqref="X5:X11">
    <cfRule type="cellIs" dxfId="4" priority="4" operator="greaterThan">
      <formula>9.5</formula>
    </cfRule>
  </conditionalFormatting>
  <conditionalFormatting sqref="X5:X11">
    <cfRule type="cellIs" dxfId="3" priority="5" operator="between">
      <formula>6.5</formula>
      <formula>9.5</formula>
    </cfRule>
  </conditionalFormatting>
  <conditionalFormatting sqref="AB5:AB11">
    <cfRule type="cellIs" dxfId="2" priority="6" operator="between">
      <formula>3.5</formula>
      <formula>6.4</formula>
    </cfRule>
  </conditionalFormatting>
  <conditionalFormatting sqref="AB5:AB11">
    <cfRule type="cellIs" dxfId="1" priority="7" operator="between">
      <formula>6.5</formula>
      <formula>9.4</formula>
    </cfRule>
  </conditionalFormatting>
  <conditionalFormatting sqref="AB5:AB11">
    <cfRule type="cellIs" dxfId="0" priority="8" operator="between">
      <formula>9.5</formula>
      <formula>12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4 КЛАС</vt:lpstr>
      <vt:lpstr>5 КЛАС</vt:lpstr>
      <vt:lpstr>6 КЛАС</vt:lpstr>
      <vt:lpstr>7 КЛАС</vt:lpstr>
      <vt:lpstr>8 КЛАС</vt:lpstr>
      <vt:lpstr>9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Мирослав Романович</cp:lastModifiedBy>
  <dcterms:created xsi:type="dcterms:W3CDTF">2018-10-19T06:03:19Z</dcterms:created>
  <dcterms:modified xsi:type="dcterms:W3CDTF">2021-10-28T14:35:45Z</dcterms:modified>
</cp:coreProperties>
</file>