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1" i="1"/>
  <c r="G9" l="1"/>
  <c r="G8"/>
  <c r="L8"/>
  <c r="L9"/>
  <c r="F22"/>
  <c r="F20"/>
  <c r="F19"/>
  <c r="F18"/>
  <c r="F14"/>
  <c r="F13"/>
  <c r="F12"/>
  <c r="F11"/>
  <c r="F9"/>
  <c r="F8"/>
  <c r="M11"/>
  <c r="L11" l="1"/>
  <c r="F15"/>
  <c r="E11"/>
  <c r="E23"/>
  <c r="E24" s="1"/>
  <c r="G24" l="1"/>
  <c r="F24"/>
</calcChain>
</file>

<file path=xl/sharedStrings.xml><?xml version="1.0" encoding="utf-8"?>
<sst xmlns="http://schemas.openxmlformats.org/spreadsheetml/2006/main" count="39" uniqueCount="36">
  <si>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</si>
  <si>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</si>
  <si>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</si>
  <si>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</si>
  <si>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</si>
  <si>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</si>
  <si>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</si>
  <si>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</si>
  <si>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</si>
  <si>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</si>
  <si>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</si>
  <si>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</si>
  <si>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</si>
  <si>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</si>
  <si>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</si>
  <si>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</si>
  <si>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</si>
  <si>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</si>
  <si>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</si>
  <si>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</si>
  <si>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</si>
  <si>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</si>
  <si>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</si>
  <si>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</si>
  <si>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</si>
  <si>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</si>
  <si>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t>Всього</t>
  </si>
  <si>
    <t>Дослідження і розробки окремі , заходи по реалізації державних програм</t>
  </si>
  <si>
    <t>Ігрові набори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</si>
  <si>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з урахуванням змін                         Сума . грн</t>
    </r>
  </si>
  <si>
    <t>Книги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</si>
  <si>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9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</si>
  <si>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ЖОВТЕНЬ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</si>
  <si>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</si>
  <si>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</si>
  <si>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>Ремонт 1-го класу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</si>
</sst>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/>
    <xf numFmtId="0" fontId="0" fillId="3" borderId="1" xfId="0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2" fontId="0" fillId="5" borderId="6" xfId="0" applyNumberFormat="1" applyFont="1" applyFill="1" applyBorder="1" applyAlignment="1">
      <alignment horizontal="right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/>
    </xf>
    <xf numFmtId="4" fontId="7" fillId="5" borderId="5" xfId="0" applyNumberFormat="1" applyFont="1" applyFill="1" applyBorder="1" applyAlignment="1">
      <alignment horizontal="right"/>
    </xf>
    <xf numFmtId="4" fontId="0" fillId="5" borderId="6" xfId="0" applyNumberFormat="1" applyFill="1" applyBorder="1" applyAlignment="1">
      <alignment horizontal="right"/>
    </xf>
    <xf numFmtId="4" fontId="0" fillId="5" borderId="5" xfId="0" applyNumberFormat="1" applyFont="1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4" fontId="0" fillId="5" borderId="2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445">
          <cell r="D445">
            <v>73927</v>
          </cell>
        </row>
      </sheetData>
      <sheetData sheetId="2">
        <row r="623">
          <cell r="AU623">
            <v>1177.29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1491138</v>
          </cell>
        </row>
        <row r="38">
          <cell r="C38">
            <v>0</v>
          </cell>
        </row>
      </sheetData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activeCell="K24" sqref="K24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7" width="19" customWidth="1"/>
    <col min="9" max="9" width="9.140625" style="10"/>
    <col min="10" max="10" width="9.140625" style="27"/>
    <col min="11" max="12" width="27.42578125" customWidth="1"/>
    <col min="13" max="13" width="21.85546875" customWidth="1"/>
  </cols>
  <sheetData>
    <row r="2" spans="2:13" ht="21">
      <c r="B2" s="54" t="s">
        <v>22</v>
      </c>
      <c r="C2" s="54"/>
      <c r="D2" s="54"/>
      <c r="E2" s="54"/>
      <c r="F2" s="54"/>
      <c r="G2" s="54"/>
      <c r="H2" s="5"/>
      <c r="I2" s="56" t="s">
        <v>25</v>
      </c>
      <c r="J2" s="56"/>
      <c r="K2" s="56"/>
      <c r="L2" s="56"/>
      <c r="M2" s="56"/>
    </row>
    <row r="3" spans="2:13" ht="21">
      <c r="B3" s="54" t="s">
        <v>23</v>
      </c>
      <c r="C3" s="54"/>
      <c r="D3" s="54"/>
      <c r="E3" s="54"/>
      <c r="F3" s="54"/>
      <c r="G3" s="54"/>
      <c r="H3" s="5"/>
      <c r="I3" s="56"/>
      <c r="J3" s="56"/>
      <c r="K3" s="56"/>
      <c r="L3" s="56"/>
      <c r="M3" s="56"/>
    </row>
    <row r="4" spans="2:13" ht="42" customHeight="1" thickBot="1">
      <c r="B4" s="55" t="s">
        <v>24</v>
      </c>
      <c r="C4" s="55"/>
      <c r="D4" s="55"/>
      <c r="E4" s="55"/>
      <c r="F4" s="55"/>
      <c r="G4" s="55"/>
    </row>
    <row r="5" spans="2:13" ht="95.25" thickBot="1">
      <c r="B5" s="24" t="s">
        <v>17</v>
      </c>
      <c r="C5" s="25" t="s">
        <v>19</v>
      </c>
      <c r="D5" s="25" t="s">
        <v>18</v>
      </c>
      <c r="E5" s="26" t="s">
        <v>29</v>
      </c>
      <c r="F5" s="26" t="s">
        <v>31</v>
      </c>
      <c r="G5" s="26" t="s">
        <v>32</v>
      </c>
      <c r="I5" s="4" t="s">
        <v>17</v>
      </c>
      <c r="J5" s="3" t="s">
        <v>16</v>
      </c>
      <c r="K5" s="3" t="s">
        <v>15</v>
      </c>
      <c r="L5" s="28" t="s">
        <v>33</v>
      </c>
      <c r="M5" s="29" t="s">
        <v>34</v>
      </c>
    </row>
    <row r="6" spans="2:13" ht="24" customHeight="1" thickBot="1">
      <c r="B6" s="13"/>
      <c r="C6" s="58" t="s">
        <v>14</v>
      </c>
      <c r="D6" s="58"/>
      <c r="E6" s="14"/>
      <c r="F6" s="14"/>
      <c r="G6" s="14"/>
      <c r="I6" s="39">
        <v>1</v>
      </c>
      <c r="J6" s="40">
        <v>2210</v>
      </c>
      <c r="K6" s="41" t="s">
        <v>28</v>
      </c>
      <c r="L6" s="42">
        <v>563.67999999999995</v>
      </c>
      <c r="M6" s="43">
        <v>14847.5</v>
      </c>
    </row>
    <row r="7" spans="2:13" ht="15" hidden="1" customHeight="1">
      <c r="B7" s="13"/>
      <c r="C7" s="15"/>
      <c r="D7" s="16"/>
      <c r="E7" s="14"/>
      <c r="F7" s="14"/>
      <c r="G7" s="14"/>
      <c r="I7" s="36">
        <v>1</v>
      </c>
      <c r="J7" s="35">
        <v>2230</v>
      </c>
      <c r="K7" s="37" t="s">
        <v>8</v>
      </c>
      <c r="L7" s="44"/>
      <c r="M7" s="45"/>
    </row>
    <row r="8" spans="2:13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f>3128590.86+163899.93+352870.47+610615.04</f>
        <v>4255976.3</v>
      </c>
      <c r="G8" s="6">
        <f>308652.71+123818.35</f>
        <v>432471.06000000006</v>
      </c>
      <c r="I8" s="34">
        <v>2</v>
      </c>
      <c r="J8" s="35">
        <v>2230</v>
      </c>
      <c r="K8" s="37" t="s">
        <v>8</v>
      </c>
      <c r="L8" s="46">
        <f>45767.94+21512.3</f>
        <v>67280.240000000005</v>
      </c>
      <c r="M8" s="47">
        <v>0</v>
      </c>
    </row>
    <row r="9" spans="2:13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f>719860.58+37373.43+77631.5+134335.31</f>
        <v>969200.82000000007</v>
      </c>
      <c r="G9" s="6">
        <f>67903.6+27240.04</f>
        <v>95143.640000000014</v>
      </c>
      <c r="I9" s="48">
        <v>3</v>
      </c>
      <c r="J9" s="49">
        <v>3110</v>
      </c>
      <c r="K9" s="50" t="s">
        <v>30</v>
      </c>
      <c r="L9" s="50">
        <f>14467.32</f>
        <v>14467.32</v>
      </c>
      <c r="M9" s="51">
        <v>0</v>
      </c>
    </row>
    <row r="10" spans="2:13" ht="15.75" thickBot="1">
      <c r="B10" s="13"/>
      <c r="C10" s="58" t="s">
        <v>11</v>
      </c>
      <c r="D10" s="58"/>
      <c r="E10" s="9"/>
      <c r="F10" s="9"/>
      <c r="G10" s="9"/>
      <c r="I10" s="48">
        <v>4</v>
      </c>
      <c r="J10" s="49">
        <v>2240</v>
      </c>
      <c r="K10" s="50" t="s">
        <v>35</v>
      </c>
      <c r="L10" s="50">
        <v>0</v>
      </c>
      <c r="M10" s="60">
        <v>133019</v>
      </c>
    </row>
    <row r="11" spans="2:13" ht="15.75" thickBot="1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f>57824.21+63758+13888.52</f>
        <v>135470.72999999998</v>
      </c>
      <c r="G11" s="7">
        <f>12897+8680+2746.7</f>
        <v>24323.7</v>
      </c>
      <c r="I11" s="52" t="s">
        <v>26</v>
      </c>
      <c r="J11" s="53"/>
      <c r="K11" s="53"/>
      <c r="L11" s="30">
        <f>SUM(L6:L9)</f>
        <v>82311.239999999991</v>
      </c>
      <c r="M11" s="30">
        <f>SUM(M7:M9)</f>
        <v>0</v>
      </c>
    </row>
    <row r="12" spans="2:13">
      <c r="B12" s="12">
        <v>4</v>
      </c>
      <c r="C12" s="12">
        <v>2220</v>
      </c>
      <c r="D12" s="1" t="s">
        <v>9</v>
      </c>
      <c r="E12" s="7">
        <v>31198.98</v>
      </c>
      <c r="F12" s="7">
        <f>5198.98+9530+0</f>
        <v>14728.98</v>
      </c>
      <c r="G12" s="7">
        <v>0</v>
      </c>
    </row>
    <row r="13" spans="2:13">
      <c r="B13" s="12">
        <v>5</v>
      </c>
      <c r="C13" s="12">
        <v>2230</v>
      </c>
      <c r="D13" s="1" t="s">
        <v>8</v>
      </c>
      <c r="E13" s="7">
        <v>183960</v>
      </c>
      <c r="F13" s="7">
        <f>46436.2+19325.4</f>
        <v>65761.600000000006</v>
      </c>
      <c r="G13" s="7">
        <v>16070.95</v>
      </c>
    </row>
    <row r="14" spans="2:13">
      <c r="B14" s="12">
        <v>6</v>
      </c>
      <c r="C14" s="12">
        <v>2240</v>
      </c>
      <c r="D14" s="1" t="s">
        <v>7</v>
      </c>
      <c r="E14" s="7">
        <v>268500</v>
      </c>
      <c r="F14" s="7">
        <f>27320.39+5645.33+4357.94+13146.71</f>
        <v>50470.37</v>
      </c>
      <c r="G14" s="7">
        <v>5154.8100000000004</v>
      </c>
    </row>
    <row r="15" spans="2:13">
      <c r="B15" s="12">
        <v>7</v>
      </c>
      <c r="C15" s="12">
        <v>2250</v>
      </c>
      <c r="D15" s="1" t="s">
        <v>6</v>
      </c>
      <c r="E15" s="7">
        <v>17000</v>
      </c>
      <c r="F15" s="7">
        <f>1098</f>
        <v>1098</v>
      </c>
      <c r="G15" s="7">
        <v>0</v>
      </c>
    </row>
    <row r="16" spans="2:13">
      <c r="B16" s="13"/>
      <c r="C16" s="58" t="s">
        <v>5</v>
      </c>
      <c r="D16" s="58"/>
      <c r="E16" s="9"/>
      <c r="F16" s="9"/>
      <c r="G16" s="9"/>
    </row>
    <row r="17" spans="2:13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0</v>
      </c>
      <c r="I17" s="31"/>
      <c r="J17" s="32"/>
      <c r="K17" s="33"/>
      <c r="L17" s="33"/>
      <c r="M17" s="33"/>
    </row>
    <row r="18" spans="2:13">
      <c r="B18" s="17">
        <v>9</v>
      </c>
      <c r="C18" s="17">
        <v>2273</v>
      </c>
      <c r="D18" s="18" t="s">
        <v>3</v>
      </c>
      <c r="E18" s="8">
        <v>177465</v>
      </c>
      <c r="F18" s="8">
        <f>63777.31+3290.08+715.52+2726.43</f>
        <v>70509.34</v>
      </c>
      <c r="G18" s="8">
        <v>7031.18</v>
      </c>
    </row>
    <row r="19" spans="2:13">
      <c r="B19" s="17">
        <v>10</v>
      </c>
      <c r="C19" s="17">
        <v>2274</v>
      </c>
      <c r="D19" s="18" t="s">
        <v>2</v>
      </c>
      <c r="E19" s="8">
        <v>439266</v>
      </c>
      <c r="F19" s="8">
        <f>4000+126581.7+4195.05</f>
        <v>134776.75</v>
      </c>
      <c r="G19" s="8">
        <v>4000</v>
      </c>
    </row>
    <row r="20" spans="2:13" ht="30">
      <c r="B20" s="17">
        <v>11</v>
      </c>
      <c r="C20" s="17">
        <v>2282</v>
      </c>
      <c r="D20" s="38" t="s">
        <v>27</v>
      </c>
      <c r="E20" s="8">
        <v>3000</v>
      </c>
      <c r="F20" s="8">
        <f>1696</f>
        <v>1696</v>
      </c>
      <c r="G20" s="8">
        <v>2500</v>
      </c>
    </row>
    <row r="21" spans="2:13">
      <c r="B21" s="59" t="s">
        <v>20</v>
      </c>
      <c r="C21" s="59"/>
      <c r="D21" s="59"/>
      <c r="E21" s="59"/>
      <c r="F21" s="59"/>
      <c r="G21" s="19"/>
    </row>
    <row r="22" spans="2:13" ht="29.25" customHeight="1">
      <c r="B22" s="20">
        <v>12</v>
      </c>
      <c r="C22" s="20">
        <v>3110</v>
      </c>
      <c r="D22" s="21" t="s">
        <v>21</v>
      </c>
      <c r="E22" s="22">
        <v>587696</v>
      </c>
      <c r="F22" s="22">
        <f>199900+107598</f>
        <v>307498</v>
      </c>
      <c r="G22" s="22">
        <v>0</v>
      </c>
    </row>
    <row r="23" spans="2:13" ht="25.5" customHeigh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</row>
    <row r="24" spans="2:13" ht="15.75">
      <c r="B24" s="57" t="s">
        <v>0</v>
      </c>
      <c r="C24" s="57"/>
      <c r="D24" s="57"/>
      <c r="E24" s="23">
        <f>SUM(E8:E23)</f>
        <v>8752927.6400000006</v>
      </c>
      <c r="F24" s="23">
        <f t="shared" ref="F24:G24" si="0">SUM(F8:F23)</f>
        <v>6007186.8899999997</v>
      </c>
      <c r="G24" s="23">
        <f t="shared" si="0"/>
        <v>586695.34000000008</v>
      </c>
      <c r="I24" s="31"/>
      <c r="J24" s="32"/>
      <c r="K24" s="33"/>
      <c r="L24" s="33"/>
      <c r="M24" s="33"/>
    </row>
  </sheetData>
  <mergeCells count="9">
    <mergeCell ref="B2:G2"/>
    <mergeCell ref="B3:G3"/>
    <mergeCell ref="B4:G4"/>
    <mergeCell ref="I2:M3"/>
    <mergeCell ref="B24:D24"/>
    <mergeCell ref="C6:D6"/>
    <mergeCell ref="C10:D10"/>
    <mergeCell ref="C16:D16"/>
    <mergeCell ref="B21:F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2021-11-03T11:44:17Z</dcterms:modified>
</cp:coreProperties>
</file>