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СТУПНИК\НАВЧАЛЬНІ ДОСЯГНЕННЯ\2016-2017н.р\"/>
    </mc:Choice>
  </mc:AlternateContent>
  <bookViews>
    <workbookView xWindow="360" yWindow="45" windowWidth="1519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5" i="1"/>
  <c r="P8" i="1" l="1"/>
  <c r="U24" i="1" l="1"/>
  <c r="U26" i="1" s="1"/>
  <c r="U21" i="1"/>
  <c r="U14" i="1"/>
  <c r="C26" i="1" l="1"/>
  <c r="I21" i="1"/>
  <c r="G21" i="1"/>
  <c r="E21" i="1"/>
  <c r="C21" i="1"/>
  <c r="B21" i="1"/>
  <c r="I14" i="1"/>
  <c r="G14" i="1"/>
  <c r="E14" i="1"/>
  <c r="J15" i="1"/>
  <c r="H15" i="1"/>
  <c r="F15" i="1"/>
  <c r="D15" i="1"/>
  <c r="L14" i="1"/>
  <c r="B14" i="1"/>
  <c r="F12" i="1"/>
  <c r="J12" i="1"/>
  <c r="H12" i="1"/>
  <c r="K15" i="1" l="1"/>
  <c r="K12" i="1"/>
  <c r="C12" i="1"/>
  <c r="F18" i="1"/>
  <c r="D12" i="1" l="1"/>
  <c r="C14" i="1"/>
  <c r="J9" i="1"/>
  <c r="H9" i="1"/>
  <c r="F9" i="1"/>
  <c r="D9" i="1"/>
  <c r="J8" i="1"/>
  <c r="H8" i="1"/>
  <c r="F8" i="1"/>
  <c r="D8" i="1"/>
  <c r="K8" i="1" l="1"/>
  <c r="K9" i="1"/>
  <c r="J10" i="1" l="1"/>
  <c r="H10" i="1"/>
  <c r="F10" i="1"/>
  <c r="D10" i="1"/>
  <c r="K10" i="1" l="1"/>
  <c r="D22" i="1" l="1"/>
  <c r="F22" i="1"/>
  <c r="H22" i="1"/>
  <c r="J22" i="1"/>
  <c r="E26" i="1"/>
  <c r="G26" i="1"/>
  <c r="I26" i="1"/>
  <c r="K22" i="1" l="1"/>
  <c r="L21" i="1"/>
  <c r="H20" i="1"/>
  <c r="L26" i="1"/>
  <c r="H11" i="1"/>
  <c r="B26" i="1"/>
  <c r="H26" i="1" s="1"/>
  <c r="J18" i="1"/>
  <c r="H18" i="1"/>
  <c r="D18" i="1"/>
  <c r="K25" i="1"/>
  <c r="J25" i="1"/>
  <c r="H25" i="1"/>
  <c r="F25" i="1"/>
  <c r="D25" i="1"/>
  <c r="H24" i="1"/>
  <c r="J24" i="1"/>
  <c r="F24" i="1"/>
  <c r="D24" i="1"/>
  <c r="J20" i="1"/>
  <c r="F20" i="1"/>
  <c r="D20" i="1"/>
  <c r="H19" i="1"/>
  <c r="J19" i="1"/>
  <c r="F19" i="1"/>
  <c r="D19" i="1"/>
  <c r="H17" i="1"/>
  <c r="J17" i="1"/>
  <c r="F17" i="1"/>
  <c r="D17" i="1"/>
  <c r="H16" i="1"/>
  <c r="H21" i="1" s="1"/>
  <c r="J16" i="1"/>
  <c r="J21" i="1" s="1"/>
  <c r="F16" i="1"/>
  <c r="F21" i="1" s="1"/>
  <c r="D16" i="1"/>
  <c r="D21" i="1" s="1"/>
  <c r="H13" i="1"/>
  <c r="J13" i="1"/>
  <c r="F13" i="1"/>
  <c r="D13" i="1"/>
  <c r="J11" i="1"/>
  <c r="J14" i="1" s="1"/>
  <c r="F11" i="1"/>
  <c r="D11" i="1"/>
  <c r="D14" i="1" s="1"/>
  <c r="F14" i="1" l="1"/>
  <c r="H14" i="1"/>
  <c r="B27" i="1"/>
  <c r="F26" i="1"/>
  <c r="D26" i="1"/>
  <c r="J26" i="1"/>
  <c r="L27" i="1"/>
  <c r="K19" i="1"/>
  <c r="K20" i="1"/>
  <c r="K17" i="1"/>
  <c r="K13" i="1"/>
  <c r="C27" i="1"/>
  <c r="K11" i="1"/>
  <c r="K14" i="1" s="1"/>
  <c r="K18" i="1"/>
  <c r="K24" i="1"/>
  <c r="G27" i="1"/>
  <c r="I27" i="1"/>
  <c r="K16" i="1"/>
  <c r="E27" i="1"/>
  <c r="K21" i="1" l="1"/>
  <c r="D27" i="1"/>
  <c r="K26" i="1"/>
  <c r="H27" i="1"/>
  <c r="F27" i="1"/>
  <c r="J27" i="1"/>
  <c r="K27" i="1" l="1"/>
</calcChain>
</file>

<file path=xl/sharedStrings.xml><?xml version="1.0" encoding="utf-8"?>
<sst xmlns="http://schemas.openxmlformats.org/spreadsheetml/2006/main" count="54" uniqueCount="33">
  <si>
    <t>Рівні навчальних досягнень</t>
  </si>
  <si>
    <t xml:space="preserve">Середній </t>
  </si>
  <si>
    <t xml:space="preserve">Достатній </t>
  </si>
  <si>
    <t xml:space="preserve">Високий </t>
  </si>
  <si>
    <t>Клас</t>
  </si>
  <si>
    <t>%</t>
  </si>
  <si>
    <t xml:space="preserve">Разом </t>
  </si>
  <si>
    <t>Якісний</t>
  </si>
  <si>
    <t>показник</t>
  </si>
  <si>
    <t>Початковий</t>
  </si>
  <si>
    <t>Середній бал</t>
  </si>
  <si>
    <t>І ст</t>
  </si>
  <si>
    <t>ІІ ст</t>
  </si>
  <si>
    <t>ІІІ ст</t>
  </si>
  <si>
    <t>І-ІІІ ст</t>
  </si>
  <si>
    <t>с.б.І сем</t>
  </si>
  <si>
    <t>с.б.ІІ сем</t>
  </si>
  <si>
    <t>3-а</t>
  </si>
  <si>
    <t>3-б</t>
  </si>
  <si>
    <t>2-а</t>
  </si>
  <si>
    <t>2-б</t>
  </si>
  <si>
    <t>І</t>
  </si>
  <si>
    <t>ІІ</t>
  </si>
  <si>
    <t>ІІІ</t>
  </si>
  <si>
    <t xml:space="preserve"> 2016-2017 навчальний рік </t>
  </si>
  <si>
    <t>4-а</t>
  </si>
  <si>
    <t>4-б</t>
  </si>
  <si>
    <t>5-а</t>
  </si>
  <si>
    <t>5-б</t>
  </si>
  <si>
    <t>5б</t>
  </si>
  <si>
    <t>5а</t>
  </si>
  <si>
    <t xml:space="preserve"> </t>
  </si>
  <si>
    <t>я.п.2016 - 2017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</si>
</sst>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8"/>
      <name val="Arial Cyr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vertical="top" textRotation="90" wrapText="1"/>
    </xf>
    <xf numFmtId="0" fontId="1" fillId="0" borderId="2" xfId="0" applyFont="1" applyBorder="1" applyAlignment="1">
      <alignment horizontal="center" vertical="top" wrapText="1"/>
    </xf>
    <xf numFmtId="0" fontId="0" fillId="0" borderId="4" xfId="0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justify" vertical="top" textRotation="90" wrapText="1"/>
    </xf>
    <xf numFmtId="0" fontId="1" fillId="0" borderId="0" xfId="0" applyFont="1" applyBorder="1" applyAlignment="1">
      <alignment horizontal="justify" vertical="top" textRotation="90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 readingOrder="1"/>
    </xf>
    <xf numFmtId="0" fontId="1" fillId="0" borderId="4" xfId="0" applyFont="1" applyBorder="1" applyAlignment="1">
      <alignment horizontal="left" readingOrder="2"/>
    </xf>
    <xf numFmtId="0" fontId="1" fillId="2" borderId="4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readingOrder="1"/>
    </xf>
    <xf numFmtId="1" fontId="1" fillId="0" borderId="4" xfId="0" applyNumberFormat="1" applyFont="1" applyFill="1" applyBorder="1" applyAlignment="1">
      <alignment horizontal="center" vertical="center" readingOrder="1"/>
    </xf>
    <xf numFmtId="1" fontId="4" fillId="3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Border="1"/>
    <xf numFmtId="1" fontId="1" fillId="4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/>
    <xf numFmtId="0" fontId="1" fillId="6" borderId="4" xfId="0" applyFont="1" applyFill="1" applyBorder="1" applyAlignment="1">
      <alignment horizontal="justify" vertical="top" wrapText="1"/>
    </xf>
    <xf numFmtId="0" fontId="1" fillId="6" borderId="4" xfId="0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center" vertical="center" wrapText="1"/>
    </xf>
    <xf numFmtId="1" fontId="4" fillId="6" borderId="4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/>
    <xf numFmtId="16" fontId="0" fillId="0" borderId="0" xfId="0" applyNumberFormat="1"/>
    <xf numFmtId="1" fontId="0" fillId="0" borderId="0" xfId="0" applyNumberFormat="1"/>
    <xf numFmtId="164" fontId="0" fillId="0" borderId="0" xfId="0" applyNumberFormat="1"/>
    <xf numFmtId="164" fontId="1" fillId="4" borderId="4" xfId="0" applyNumberFormat="1" applyFont="1" applyFill="1" applyBorder="1"/>
    <xf numFmtId="3" fontId="1" fillId="6" borderId="4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/>
    <xf numFmtId="1" fontId="5" fillId="5" borderId="4" xfId="0" applyNumberFormat="1" applyFont="1" applyFill="1" applyBorder="1"/>
    <xf numFmtId="0" fontId="1" fillId="4" borderId="4" xfId="0" applyFont="1" applyFill="1" applyBorder="1" applyAlignment="1">
      <alignment horizontal="justify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Якісний показник 2016-2017 н.р.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Лист1!$P$6:$P$7</c:f>
              <c:strCache>
                <c:ptCount val="2"/>
                <c:pt idx="0">
                  <c:v>я.п.2016 - 2017 н.р.</c:v>
                </c:pt>
              </c:strCache>
            </c:strRef>
          </c:tx>
          <c:invertIfNegative val="0"/>
          <c:cat>
            <c:strRef>
              <c:f>Лист1!$O$8:$O$26</c:f>
              <c:strCache>
                <c:ptCount val="18"/>
                <c:pt idx="0">
                  <c:v>2-а</c:v>
                </c:pt>
                <c:pt idx="1">
                  <c:v>2-б</c:v>
                </c:pt>
                <c:pt idx="2">
                  <c:v>3-а</c:v>
                </c:pt>
                <c:pt idx="3">
                  <c:v>3-б</c:v>
                </c:pt>
                <c:pt idx="4">
                  <c:v>4-а</c:v>
                </c:pt>
                <c:pt idx="5">
                  <c:v>4-б</c:v>
                </c:pt>
                <c:pt idx="6">
                  <c:v>І ст</c:v>
                </c:pt>
                <c:pt idx="7">
                  <c:v>5а</c:v>
                </c:pt>
                <c:pt idx="8">
                  <c:v>5б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ІІ ст</c:v>
                </c:pt>
                <c:pt idx="14">
                  <c:v>10</c:v>
                </c:pt>
                <c:pt idx="15">
                  <c:v>11</c:v>
                </c:pt>
                <c:pt idx="16">
                  <c:v>ІІІ ст</c:v>
                </c:pt>
                <c:pt idx="17">
                  <c:v>І-ІІІ ст</c:v>
                </c:pt>
              </c:strCache>
            </c:strRef>
          </c:cat>
          <c:val>
            <c:numRef>
              <c:f>Лист1!$P$8:$P$26</c:f>
              <c:numCache>
                <c:formatCode>0</c:formatCode>
                <c:ptCount val="18"/>
                <c:pt idx="0">
                  <c:v>72.222222222222229</c:v>
                </c:pt>
                <c:pt idx="1">
                  <c:v>87.5</c:v>
                </c:pt>
                <c:pt idx="2">
                  <c:v>95.238095238095241</c:v>
                </c:pt>
                <c:pt idx="3">
                  <c:v>52.941176470588239</c:v>
                </c:pt>
                <c:pt idx="4">
                  <c:v>69.565217391304344</c:v>
                </c:pt>
                <c:pt idx="5">
                  <c:v>72.727272727272734</c:v>
                </c:pt>
                <c:pt idx="6">
                  <c:v>75.032330674913794</c:v>
                </c:pt>
                <c:pt idx="7">
                  <c:v>73.333333333333329</c:v>
                </c:pt>
                <c:pt idx="8">
                  <c:v>81.25</c:v>
                </c:pt>
                <c:pt idx="9">
                  <c:v>63.157894736842103</c:v>
                </c:pt>
                <c:pt idx="10">
                  <c:v>40</c:v>
                </c:pt>
                <c:pt idx="11">
                  <c:v>55</c:v>
                </c:pt>
                <c:pt idx="12">
                  <c:v>45</c:v>
                </c:pt>
                <c:pt idx="13">
                  <c:v>59.623538011695906</c:v>
                </c:pt>
                <c:pt idx="14">
                  <c:v>60</c:v>
                </c:pt>
                <c:pt idx="15">
                  <c:v>64</c:v>
                </c:pt>
                <c:pt idx="16">
                  <c:v>62</c:v>
                </c:pt>
                <c:pt idx="1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D-4AAC-8D80-24C15926D354}"/>
            </c:ext>
          </c:extLst>
        </c:ser>
        <c:ser>
          <c:idx val="1"/>
          <c:order val="1"/>
          <c:tx>
            <c:strRef>
              <c:f>Лист1!$Q$6:$Q$7</c:f>
              <c:strCache>
                <c:ptCount val="2"/>
                <c:pt idx="0">
                  <c:v>я.п.2016 - 2017 н.р.</c:v>
                </c:pt>
              </c:strCache>
            </c:strRef>
          </c:tx>
          <c:invertIfNegative val="0"/>
          <c:cat>
            <c:strRef>
              <c:f>Лист1!$O$8:$O$26</c:f>
              <c:strCache>
                <c:ptCount val="18"/>
                <c:pt idx="0">
                  <c:v>2-а</c:v>
                </c:pt>
                <c:pt idx="1">
                  <c:v>2-б</c:v>
                </c:pt>
                <c:pt idx="2">
                  <c:v>3-а</c:v>
                </c:pt>
                <c:pt idx="3">
                  <c:v>3-б</c:v>
                </c:pt>
                <c:pt idx="4">
                  <c:v>4-а</c:v>
                </c:pt>
                <c:pt idx="5">
                  <c:v>4-б</c:v>
                </c:pt>
                <c:pt idx="6">
                  <c:v>І ст</c:v>
                </c:pt>
                <c:pt idx="7">
                  <c:v>5а</c:v>
                </c:pt>
                <c:pt idx="8">
                  <c:v>5б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ІІ ст</c:v>
                </c:pt>
                <c:pt idx="14">
                  <c:v>10</c:v>
                </c:pt>
                <c:pt idx="15">
                  <c:v>11</c:v>
                </c:pt>
                <c:pt idx="16">
                  <c:v>ІІІ ст</c:v>
                </c:pt>
                <c:pt idx="17">
                  <c:v>І-ІІІ ст</c:v>
                </c:pt>
              </c:strCache>
            </c:strRef>
          </c:cat>
          <c:val>
            <c:numRef>
              <c:f>Лист1!$Q$8:$Q$26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1-8A7D-4AAC-8D80-24C15926D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12192"/>
        <c:axId val="72713728"/>
      </c:barChart>
      <c:catAx>
        <c:axId val="7271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713728"/>
        <c:crosses val="autoZero"/>
        <c:auto val="1"/>
        <c:lblAlgn val="ctr"/>
        <c:lblOffset val="100"/>
        <c:noMultiLvlLbl val="0"/>
      </c:catAx>
      <c:valAx>
        <c:axId val="7271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2712192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Середній бал 2016-2017 н.р.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Лист1!$U$6:$U$7</c:f>
              <c:strCache>
                <c:ptCount val="2"/>
                <c:pt idx="0">
                  <c:v>с.б.І сем</c:v>
                </c:pt>
              </c:strCache>
            </c:strRef>
          </c:tx>
          <c:invertIfNegative val="0"/>
          <c:cat>
            <c:strRef>
              <c:f>Лист1!$T$8:$T$26</c:f>
              <c:strCache>
                <c:ptCount val="18"/>
                <c:pt idx="0">
                  <c:v>2-а</c:v>
                </c:pt>
                <c:pt idx="1">
                  <c:v>2-б</c:v>
                </c:pt>
                <c:pt idx="2">
                  <c:v>3-а</c:v>
                </c:pt>
                <c:pt idx="3">
                  <c:v>3-б</c:v>
                </c:pt>
                <c:pt idx="4">
                  <c:v>4-а</c:v>
                </c:pt>
                <c:pt idx="5">
                  <c:v>4-б</c:v>
                </c:pt>
                <c:pt idx="6">
                  <c:v>І ст</c:v>
                </c:pt>
                <c:pt idx="7">
                  <c:v>5а</c:v>
                </c:pt>
                <c:pt idx="8">
                  <c:v>5б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ІІ ст</c:v>
                </c:pt>
                <c:pt idx="14">
                  <c:v>10</c:v>
                </c:pt>
                <c:pt idx="15">
                  <c:v>11</c:v>
                </c:pt>
                <c:pt idx="16">
                  <c:v>ІІІ ст</c:v>
                </c:pt>
                <c:pt idx="17">
                  <c:v>І-ІІІ ст</c:v>
                </c:pt>
              </c:strCache>
            </c:strRef>
          </c:cat>
          <c:val>
            <c:numRef>
              <c:f>Лист1!$U$8:$U$26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8.6999999999999993</c:v>
                </c:pt>
                <c:pt idx="3" formatCode="0.0">
                  <c:v>7.2</c:v>
                </c:pt>
                <c:pt idx="4" formatCode="0.0">
                  <c:v>8.1</c:v>
                </c:pt>
                <c:pt idx="5" formatCode="0.0">
                  <c:v>7.3</c:v>
                </c:pt>
                <c:pt idx="6" formatCode="0.0">
                  <c:v>5.2166666666666668</c:v>
                </c:pt>
                <c:pt idx="7" formatCode="0.0">
                  <c:v>8.3000000000000007</c:v>
                </c:pt>
                <c:pt idx="8" formatCode="0.0">
                  <c:v>8</c:v>
                </c:pt>
                <c:pt idx="9" formatCode="0.0">
                  <c:v>7.6</c:v>
                </c:pt>
                <c:pt idx="10" formatCode="0.0">
                  <c:v>7.2</c:v>
                </c:pt>
                <c:pt idx="11" formatCode="0.0">
                  <c:v>6.7</c:v>
                </c:pt>
                <c:pt idx="12" formatCode="0.0">
                  <c:v>6.7</c:v>
                </c:pt>
                <c:pt idx="13" formatCode="0.0">
                  <c:v>7.416666666666667</c:v>
                </c:pt>
                <c:pt idx="14" formatCode="0.0">
                  <c:v>7.3</c:v>
                </c:pt>
                <c:pt idx="15" formatCode="0.0">
                  <c:v>8</c:v>
                </c:pt>
                <c:pt idx="16" formatCode="0.0">
                  <c:v>7.65</c:v>
                </c:pt>
                <c:pt idx="17" formatCode="0.0">
                  <c:v>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C-4035-82DF-B9183E41935D}"/>
            </c:ext>
          </c:extLst>
        </c:ser>
        <c:ser>
          <c:idx val="1"/>
          <c:order val="1"/>
          <c:tx>
            <c:strRef>
              <c:f>Лист1!$V$6:$V$7</c:f>
              <c:strCache>
                <c:ptCount val="2"/>
                <c:pt idx="0">
                  <c:v>с.б.ІІ сем</c:v>
                </c:pt>
              </c:strCache>
            </c:strRef>
          </c:tx>
          <c:invertIfNegative val="0"/>
          <c:cat>
            <c:strRef>
              <c:f>Лист1!$T$8:$T$26</c:f>
              <c:strCache>
                <c:ptCount val="18"/>
                <c:pt idx="0">
                  <c:v>2-а</c:v>
                </c:pt>
                <c:pt idx="1">
                  <c:v>2-б</c:v>
                </c:pt>
                <c:pt idx="2">
                  <c:v>3-а</c:v>
                </c:pt>
                <c:pt idx="3">
                  <c:v>3-б</c:v>
                </c:pt>
                <c:pt idx="4">
                  <c:v>4-а</c:v>
                </c:pt>
                <c:pt idx="5">
                  <c:v>4-б</c:v>
                </c:pt>
                <c:pt idx="6">
                  <c:v>І ст</c:v>
                </c:pt>
                <c:pt idx="7">
                  <c:v>5а</c:v>
                </c:pt>
                <c:pt idx="8">
                  <c:v>5б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ІІ ст</c:v>
                </c:pt>
                <c:pt idx="14">
                  <c:v>10</c:v>
                </c:pt>
                <c:pt idx="15">
                  <c:v>11</c:v>
                </c:pt>
                <c:pt idx="16">
                  <c:v>ІІІ ст</c:v>
                </c:pt>
                <c:pt idx="17">
                  <c:v>І-ІІІ ст</c:v>
                </c:pt>
              </c:strCache>
            </c:strRef>
          </c:cat>
          <c:val>
            <c:numRef>
              <c:f>Лист1!$V$8:$V$26</c:f>
              <c:numCache>
                <c:formatCode>General</c:formatCode>
                <c:ptCount val="18"/>
                <c:pt idx="0">
                  <c:v>8.4</c:v>
                </c:pt>
                <c:pt idx="1">
                  <c:v>8.6999999999999993</c:v>
                </c:pt>
                <c:pt idx="2">
                  <c:v>9</c:v>
                </c:pt>
                <c:pt idx="3" formatCode="0.0">
                  <c:v>7.5</c:v>
                </c:pt>
                <c:pt idx="4" formatCode="0.0">
                  <c:v>8.1999999999999993</c:v>
                </c:pt>
                <c:pt idx="5" formatCode="0.0">
                  <c:v>7.8</c:v>
                </c:pt>
                <c:pt idx="6" formatCode="0.0">
                  <c:v>8.1</c:v>
                </c:pt>
                <c:pt idx="7" formatCode="0.0">
                  <c:v>8.4</c:v>
                </c:pt>
                <c:pt idx="8" formatCode="0.0">
                  <c:v>8.3000000000000007</c:v>
                </c:pt>
                <c:pt idx="9" formatCode="0.0">
                  <c:v>7.6</c:v>
                </c:pt>
                <c:pt idx="10" formatCode="0.0">
                  <c:v>7.2</c:v>
                </c:pt>
                <c:pt idx="11" formatCode="0.0">
                  <c:v>6.9</c:v>
                </c:pt>
                <c:pt idx="12" formatCode="0.0">
                  <c:v>6.8</c:v>
                </c:pt>
                <c:pt idx="13" formatCode="0.0">
                  <c:v>7.4</c:v>
                </c:pt>
                <c:pt idx="14" formatCode="0.0">
                  <c:v>7.5</c:v>
                </c:pt>
                <c:pt idx="15" formatCode="0.0">
                  <c:v>8.1</c:v>
                </c:pt>
                <c:pt idx="16" formatCode="0.0">
                  <c:v>7.8</c:v>
                </c:pt>
                <c:pt idx="17" formatCode="0.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5C-4035-82DF-B9183E419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36128"/>
        <c:axId val="73155712"/>
      </c:barChart>
      <c:catAx>
        <c:axId val="7273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155712"/>
        <c:crosses val="autoZero"/>
        <c:auto val="1"/>
        <c:lblAlgn val="ctr"/>
        <c:lblOffset val="100"/>
        <c:noMultiLvlLbl val="0"/>
      </c:catAx>
      <c:valAx>
        <c:axId val="7315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73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29</xdr:row>
      <xdr:rowOff>9525</xdr:rowOff>
    </xdr:from>
    <xdr:to>
      <xdr:col>11</xdr:col>
      <xdr:colOff>457200</xdr:colOff>
      <xdr:row>47</xdr:row>
      <xdr:rowOff>104775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51</xdr:row>
      <xdr:rowOff>38100</xdr:rowOff>
    </xdr:from>
    <xdr:to>
      <xdr:col>11</xdr:col>
      <xdr:colOff>380999</xdr:colOff>
      <xdr:row>70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topLeftCell="A44" workbookViewId="0">
      <selection activeCell="AI27" sqref="AI27"/>
    </sheetView>
  </sheetViews>
  <sheetFormatPr defaultRowHeight="12.75" x14ac:dyDescent="0.2"/>
  <cols>
    <col min="2" max="2" width="9.140625" customWidth="1"/>
    <col min="3" max="3" width="6.85546875" customWidth="1"/>
    <col min="4" max="4" width="5.85546875" customWidth="1"/>
    <col min="5" max="5" width="5.7109375" customWidth="1"/>
    <col min="6" max="6" width="6.7109375" customWidth="1"/>
    <col min="7" max="7" width="8.85546875" customWidth="1"/>
    <col min="8" max="8" width="5.28515625" customWidth="1"/>
    <col min="9" max="9" width="7" customWidth="1"/>
    <col min="10" max="10" width="5.140625" customWidth="1"/>
    <col min="11" max="11" width="9.42578125" customWidth="1"/>
    <col min="12" max="12" width="9.5703125" customWidth="1"/>
    <col min="13" max="13" width="5.7109375" customWidth="1"/>
    <col min="14" max="15" width="4.7109375" customWidth="1"/>
    <col min="16" max="16" width="8.140625" customWidth="1"/>
    <col min="17" max="17" width="9.85546875" customWidth="1"/>
    <col min="18" max="20" width="4.7109375" customWidth="1"/>
    <col min="21" max="21" width="8.7109375" customWidth="1"/>
    <col min="22" max="22" width="10.140625" customWidth="1"/>
    <col min="23" max="27" width="4.7109375" customWidth="1"/>
    <col min="28" max="29" width="5.7109375" customWidth="1"/>
  </cols>
  <sheetData>
    <row r="1" spans="1:22" ht="23.25" x14ac:dyDescent="0.3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22" ht="13.5" thickBot="1" x14ac:dyDescent="0.25"/>
    <row r="3" spans="1:22" x14ac:dyDescent="0.2">
      <c r="A3" s="48"/>
      <c r="B3" s="5"/>
      <c r="C3" s="50" t="s">
        <v>0</v>
      </c>
      <c r="D3" s="51"/>
      <c r="E3" s="51"/>
      <c r="F3" s="51"/>
      <c r="G3" s="51"/>
      <c r="H3" s="51"/>
      <c r="I3" s="51"/>
      <c r="J3" s="51"/>
      <c r="K3" s="8"/>
      <c r="L3" s="57" t="s">
        <v>10</v>
      </c>
    </row>
    <row r="4" spans="1:22" ht="13.5" thickBot="1" x14ac:dyDescent="0.25">
      <c r="A4" s="49"/>
      <c r="B4" s="6"/>
      <c r="C4" s="52"/>
      <c r="D4" s="53"/>
      <c r="E4" s="53"/>
      <c r="F4" s="53"/>
      <c r="G4" s="53"/>
      <c r="H4" s="53"/>
      <c r="I4" s="53"/>
      <c r="J4" s="53"/>
      <c r="K4" s="9"/>
      <c r="L4" s="58"/>
    </row>
    <row r="5" spans="1:22" ht="19.5" thickBot="1" x14ac:dyDescent="0.25">
      <c r="A5" s="2"/>
      <c r="B5" s="1"/>
      <c r="C5" s="54" t="s">
        <v>9</v>
      </c>
      <c r="D5" s="55"/>
      <c r="E5" s="54" t="s">
        <v>1</v>
      </c>
      <c r="F5" s="55"/>
      <c r="G5" s="54" t="s">
        <v>2</v>
      </c>
      <c r="H5" s="55"/>
      <c r="I5" s="54" t="s">
        <v>3</v>
      </c>
      <c r="J5" s="56"/>
      <c r="K5" s="7" t="s">
        <v>7</v>
      </c>
      <c r="L5" s="58"/>
    </row>
    <row r="6" spans="1:22" x14ac:dyDescent="0.2">
      <c r="A6" s="48" t="s">
        <v>4</v>
      </c>
      <c r="B6" s="1"/>
      <c r="C6" s="48"/>
      <c r="D6" s="48" t="s">
        <v>5</v>
      </c>
      <c r="E6" s="48"/>
      <c r="F6" s="48" t="s">
        <v>5</v>
      </c>
      <c r="G6" s="63"/>
      <c r="H6" s="48" t="s">
        <v>5</v>
      </c>
      <c r="I6" s="48"/>
      <c r="J6" s="61" t="s">
        <v>5</v>
      </c>
      <c r="K6" s="3" t="s">
        <v>8</v>
      </c>
      <c r="L6" s="58"/>
      <c r="P6" t="s">
        <v>32</v>
      </c>
      <c r="U6" t="s">
        <v>15</v>
      </c>
      <c r="V6" t="s">
        <v>16</v>
      </c>
    </row>
    <row r="7" spans="1:22" x14ac:dyDescent="0.2">
      <c r="A7" s="60"/>
      <c r="B7" s="1"/>
      <c r="C7" s="60"/>
      <c r="D7" s="60"/>
      <c r="E7" s="60"/>
      <c r="F7" s="60"/>
      <c r="G7" s="64"/>
      <c r="H7" s="60"/>
      <c r="I7" s="60"/>
      <c r="J7" s="62"/>
      <c r="K7" s="10"/>
      <c r="L7" s="59"/>
    </row>
    <row r="8" spans="1:22" ht="18.75" x14ac:dyDescent="0.3">
      <c r="A8" s="11" t="s">
        <v>19</v>
      </c>
      <c r="B8" s="4">
        <v>18</v>
      </c>
      <c r="C8" s="17">
        <v>0</v>
      </c>
      <c r="D8" s="16">
        <f t="shared" ref="D8:D9" si="0">C8*100/B8</f>
        <v>0</v>
      </c>
      <c r="E8" s="17">
        <v>5</v>
      </c>
      <c r="F8" s="19">
        <f t="shared" ref="F8:F9" si="1">E8*100/B8</f>
        <v>27.777777777777779</v>
      </c>
      <c r="G8" s="17">
        <v>7</v>
      </c>
      <c r="H8" s="19">
        <f t="shared" ref="H8:H9" si="2">G8*100/B8</f>
        <v>38.888888888888886</v>
      </c>
      <c r="I8" s="17">
        <v>6</v>
      </c>
      <c r="J8" s="19">
        <f t="shared" ref="J8:J9" si="3">I8*100/B8</f>
        <v>33.333333333333336</v>
      </c>
      <c r="K8" s="28">
        <f t="shared" ref="K8:K10" si="4">H8+J8</f>
        <v>72.222222222222229</v>
      </c>
      <c r="L8" s="29">
        <v>8.4</v>
      </c>
      <c r="O8" t="s">
        <v>19</v>
      </c>
      <c r="P8" s="39">
        <f>K8</f>
        <v>72.222222222222229</v>
      </c>
      <c r="T8" t="s">
        <v>19</v>
      </c>
      <c r="U8">
        <v>0</v>
      </c>
      <c r="V8">
        <v>8.4</v>
      </c>
    </row>
    <row r="9" spans="1:22" ht="18.75" x14ac:dyDescent="0.3">
      <c r="A9" s="11" t="s">
        <v>20</v>
      </c>
      <c r="B9" s="4">
        <v>16</v>
      </c>
      <c r="C9" s="17">
        <v>1</v>
      </c>
      <c r="D9" s="16">
        <f t="shared" si="0"/>
        <v>6.25</v>
      </c>
      <c r="E9" s="17">
        <v>1</v>
      </c>
      <c r="F9" s="19">
        <f t="shared" si="1"/>
        <v>6.25</v>
      </c>
      <c r="G9" s="17">
        <v>9</v>
      </c>
      <c r="H9" s="19">
        <f t="shared" si="2"/>
        <v>56.25</v>
      </c>
      <c r="I9" s="17">
        <v>5</v>
      </c>
      <c r="J9" s="19">
        <f t="shared" si="3"/>
        <v>31.25</v>
      </c>
      <c r="K9" s="28">
        <f t="shared" si="4"/>
        <v>87.5</v>
      </c>
      <c r="L9" s="29">
        <v>8.6999999999999993</v>
      </c>
      <c r="O9" t="s">
        <v>20</v>
      </c>
      <c r="P9" s="39">
        <f t="shared" ref="P9:P26" si="5">K9</f>
        <v>87.5</v>
      </c>
      <c r="T9" t="s">
        <v>20</v>
      </c>
      <c r="U9">
        <v>0</v>
      </c>
      <c r="V9">
        <v>8.6999999999999993</v>
      </c>
    </row>
    <row r="10" spans="1:22" ht="18.75" x14ac:dyDescent="0.3">
      <c r="A10" s="4" t="s">
        <v>17</v>
      </c>
      <c r="B10" s="4">
        <v>21</v>
      </c>
      <c r="C10" s="17">
        <v>0</v>
      </c>
      <c r="D10" s="16">
        <f>C10*100/B10</f>
        <v>0</v>
      </c>
      <c r="E10" s="17">
        <v>1</v>
      </c>
      <c r="F10" s="19">
        <f>E10*100/B10</f>
        <v>4.7619047619047619</v>
      </c>
      <c r="G10" s="17">
        <v>14</v>
      </c>
      <c r="H10" s="19">
        <f>G10*100/B10</f>
        <v>66.666666666666671</v>
      </c>
      <c r="I10" s="17">
        <v>6</v>
      </c>
      <c r="J10" s="19">
        <f>I10*100/B10</f>
        <v>28.571428571428573</v>
      </c>
      <c r="K10" s="28">
        <f t="shared" si="4"/>
        <v>95.238095238095241</v>
      </c>
      <c r="L10" s="29">
        <v>9</v>
      </c>
      <c r="O10" t="s">
        <v>17</v>
      </c>
      <c r="P10" s="39">
        <f t="shared" si="5"/>
        <v>95.238095238095241</v>
      </c>
      <c r="T10" t="s">
        <v>17</v>
      </c>
      <c r="U10">
        <v>8.6999999999999993</v>
      </c>
      <c r="V10">
        <v>9</v>
      </c>
    </row>
    <row r="11" spans="1:22" ht="18.75" x14ac:dyDescent="0.3">
      <c r="A11" s="11" t="s">
        <v>18</v>
      </c>
      <c r="B11" s="11">
        <v>17</v>
      </c>
      <c r="C11" s="15">
        <v>0</v>
      </c>
      <c r="D11" s="16">
        <f>C11*100/B11</f>
        <v>0</v>
      </c>
      <c r="E11" s="18">
        <v>8</v>
      </c>
      <c r="F11" s="19">
        <f>E11*100/B11</f>
        <v>47.058823529411768</v>
      </c>
      <c r="G11" s="18">
        <v>8</v>
      </c>
      <c r="H11" s="19">
        <f>G11*100/B11</f>
        <v>47.058823529411768</v>
      </c>
      <c r="I11" s="18">
        <v>1</v>
      </c>
      <c r="J11" s="19">
        <f>I11*100/B11</f>
        <v>5.882352941176471</v>
      </c>
      <c r="K11" s="28">
        <f t="shared" ref="K11:K24" si="6">H11+J11</f>
        <v>52.941176470588239</v>
      </c>
      <c r="L11" s="41">
        <v>7.5</v>
      </c>
      <c r="O11" t="s">
        <v>18</v>
      </c>
      <c r="P11" s="39">
        <f t="shared" si="5"/>
        <v>52.941176470588239</v>
      </c>
      <c r="T11" t="s">
        <v>18</v>
      </c>
      <c r="U11" s="40">
        <v>7.2</v>
      </c>
      <c r="V11" s="40">
        <v>7.5</v>
      </c>
    </row>
    <row r="12" spans="1:22" ht="18.75" x14ac:dyDescent="0.3">
      <c r="A12" s="11" t="s">
        <v>25</v>
      </c>
      <c r="B12" s="11">
        <v>23</v>
      </c>
      <c r="C12" s="15">
        <f t="shared" ref="C12" si="7">C13</f>
        <v>1</v>
      </c>
      <c r="D12" s="16">
        <f>C12*100/B12</f>
        <v>4.3478260869565215</v>
      </c>
      <c r="E12" s="18">
        <v>7</v>
      </c>
      <c r="F12" s="19">
        <f>E12*100/B12</f>
        <v>30.434782608695652</v>
      </c>
      <c r="G12" s="18">
        <v>10</v>
      </c>
      <c r="H12" s="19">
        <f>G12*100/B12</f>
        <v>43.478260869565219</v>
      </c>
      <c r="I12" s="18">
        <v>6</v>
      </c>
      <c r="J12" s="19">
        <f>I12*100/B12</f>
        <v>26.086956521739129</v>
      </c>
      <c r="K12" s="28">
        <f t="shared" si="6"/>
        <v>69.565217391304344</v>
      </c>
      <c r="L12" s="41">
        <v>8.1999999999999993</v>
      </c>
      <c r="O12" t="s">
        <v>25</v>
      </c>
      <c r="P12" s="39">
        <f t="shared" si="5"/>
        <v>69.565217391304344</v>
      </c>
      <c r="T12" t="s">
        <v>25</v>
      </c>
      <c r="U12" s="40">
        <v>8.1</v>
      </c>
      <c r="V12" s="40">
        <v>8.1999999999999993</v>
      </c>
    </row>
    <row r="13" spans="1:22" ht="18.75" x14ac:dyDescent="0.3">
      <c r="A13" s="11" t="s">
        <v>26</v>
      </c>
      <c r="B13" s="11">
        <v>22</v>
      </c>
      <c r="C13" s="15">
        <v>1</v>
      </c>
      <c r="D13" s="16">
        <f>C13*100/B13</f>
        <v>4.5454545454545459</v>
      </c>
      <c r="E13" s="18">
        <v>5</v>
      </c>
      <c r="F13" s="19">
        <f t="shared" ref="F13:F25" si="8">E13*100/B13</f>
        <v>22.727272727272727</v>
      </c>
      <c r="G13" s="18">
        <v>13</v>
      </c>
      <c r="H13" s="19">
        <f t="shared" ref="H13:H25" si="9">G13*100/B13</f>
        <v>59.090909090909093</v>
      </c>
      <c r="I13" s="18">
        <v>3</v>
      </c>
      <c r="J13" s="19">
        <f t="shared" ref="J13:J24" si="10">I13*100/B13</f>
        <v>13.636363636363637</v>
      </c>
      <c r="K13" s="28">
        <f t="shared" si="6"/>
        <v>72.727272727272734</v>
      </c>
      <c r="L13" s="30">
        <v>7.8</v>
      </c>
      <c r="O13" t="s">
        <v>26</v>
      </c>
      <c r="P13" s="39">
        <f t="shared" si="5"/>
        <v>72.727272727272734</v>
      </c>
      <c r="T13" t="s">
        <v>26</v>
      </c>
      <c r="U13" s="40">
        <v>7.3</v>
      </c>
      <c r="V13" s="40">
        <v>7.8</v>
      </c>
    </row>
    <row r="14" spans="1:22" ht="18.75" x14ac:dyDescent="0.3">
      <c r="A14" s="14" t="s">
        <v>21</v>
      </c>
      <c r="B14" s="14">
        <f>B8+B9+B10+B11+B12+B13</f>
        <v>117</v>
      </c>
      <c r="C14" s="43">
        <f>SUM(C8:C13)</f>
        <v>3</v>
      </c>
      <c r="D14" s="43">
        <f>AVERAGE(D8:D13)</f>
        <v>2.5238801054018443</v>
      </c>
      <c r="E14" s="43">
        <f>SUM(E8:E13)</f>
        <v>27</v>
      </c>
      <c r="F14" s="43">
        <f>AVERAGE(F8:F13)</f>
        <v>23.16842690084378</v>
      </c>
      <c r="G14" s="43">
        <f>SUM(G8:G13)</f>
        <v>61</v>
      </c>
      <c r="H14" s="44">
        <f>AVERAGE(H8:H13)</f>
        <v>51.905591507573604</v>
      </c>
      <c r="I14" s="43">
        <f>SUM(I8:I13)</f>
        <v>27</v>
      </c>
      <c r="J14" s="44">
        <f>AVERAGE(J8:J13)</f>
        <v>23.12673916734019</v>
      </c>
      <c r="K14" s="43">
        <f>AVERAGE(K8:K13)</f>
        <v>75.032330674913794</v>
      </c>
      <c r="L14" s="32">
        <f>AVERAGE(L10:L13)</f>
        <v>8.125</v>
      </c>
      <c r="O14" t="s">
        <v>11</v>
      </c>
      <c r="P14" s="39">
        <f t="shared" si="5"/>
        <v>75.032330674913794</v>
      </c>
      <c r="R14" s="38"/>
      <c r="T14" t="s">
        <v>11</v>
      </c>
      <c r="U14" s="40">
        <f>AVERAGE(U8:U13)</f>
        <v>5.2166666666666668</v>
      </c>
      <c r="V14" s="40">
        <v>8.1</v>
      </c>
    </row>
    <row r="15" spans="1:22" ht="18.75" x14ac:dyDescent="0.3">
      <c r="A15" s="45" t="s">
        <v>27</v>
      </c>
      <c r="B15" s="45">
        <v>15</v>
      </c>
      <c r="C15" s="46">
        <v>0</v>
      </c>
      <c r="D15" s="31">
        <f t="shared" ref="D15" si="11">C15*100/B15</f>
        <v>0</v>
      </c>
      <c r="E15" s="46">
        <v>4</v>
      </c>
      <c r="F15" s="31">
        <f t="shared" ref="F15" si="12">E15*100/B15</f>
        <v>26.666666666666668</v>
      </c>
      <c r="G15" s="46">
        <v>7</v>
      </c>
      <c r="H15" s="31">
        <f t="shared" ref="H15" si="13">G15*100/B15</f>
        <v>46.666666666666664</v>
      </c>
      <c r="I15" s="46">
        <v>4</v>
      </c>
      <c r="J15" s="31">
        <f t="shared" ref="J15" si="14">I15*100/B15</f>
        <v>26.666666666666668</v>
      </c>
      <c r="K15" s="28">
        <f t="shared" ref="K15" si="15">H15+J15</f>
        <v>73.333333333333329</v>
      </c>
      <c r="L15" s="41">
        <v>8.4</v>
      </c>
      <c r="O15" t="s">
        <v>30</v>
      </c>
      <c r="P15" s="39">
        <f t="shared" si="5"/>
        <v>73.333333333333329</v>
      </c>
      <c r="R15" s="38"/>
      <c r="T15" t="s">
        <v>30</v>
      </c>
      <c r="U15" s="40">
        <v>8.3000000000000007</v>
      </c>
      <c r="V15" s="40">
        <v>8.4</v>
      </c>
    </row>
    <row r="16" spans="1:22" ht="18.75" x14ac:dyDescent="0.3">
      <c r="A16" s="11" t="s">
        <v>28</v>
      </c>
      <c r="B16" s="11">
        <v>16</v>
      </c>
      <c r="C16" s="15">
        <v>0</v>
      </c>
      <c r="D16" s="16">
        <f t="shared" ref="D16:D25" si="16">C16*100/B16</f>
        <v>0</v>
      </c>
      <c r="E16" s="15">
        <v>3</v>
      </c>
      <c r="F16" s="16">
        <f t="shared" si="8"/>
        <v>18.75</v>
      </c>
      <c r="G16" s="15">
        <v>10</v>
      </c>
      <c r="H16" s="16">
        <f t="shared" si="9"/>
        <v>62.5</v>
      </c>
      <c r="I16" s="15">
        <v>3</v>
      </c>
      <c r="J16" s="16">
        <f t="shared" si="10"/>
        <v>18.75</v>
      </c>
      <c r="K16" s="28">
        <f t="shared" si="6"/>
        <v>81.25</v>
      </c>
      <c r="L16" s="41">
        <v>8.3000000000000007</v>
      </c>
      <c r="O16" t="s">
        <v>29</v>
      </c>
      <c r="P16" s="39">
        <f t="shared" si="5"/>
        <v>81.25</v>
      </c>
      <c r="T16" t="s">
        <v>29</v>
      </c>
      <c r="U16" s="40">
        <v>8</v>
      </c>
      <c r="V16" s="40">
        <v>8.3000000000000007</v>
      </c>
    </row>
    <row r="17" spans="1:22" ht="18.75" x14ac:dyDescent="0.3">
      <c r="A17" s="11">
        <v>6</v>
      </c>
      <c r="B17" s="11">
        <v>19</v>
      </c>
      <c r="C17" s="15">
        <v>1</v>
      </c>
      <c r="D17" s="19">
        <f t="shared" si="16"/>
        <v>5.2631578947368425</v>
      </c>
      <c r="E17" s="18">
        <v>6</v>
      </c>
      <c r="F17" s="19">
        <f t="shared" si="8"/>
        <v>31.578947368421051</v>
      </c>
      <c r="G17" s="18">
        <v>10</v>
      </c>
      <c r="H17" s="19">
        <f t="shared" si="9"/>
        <v>52.631578947368418</v>
      </c>
      <c r="I17" s="18">
        <v>2</v>
      </c>
      <c r="J17" s="19">
        <f t="shared" si="10"/>
        <v>10.526315789473685</v>
      </c>
      <c r="K17" s="27">
        <f t="shared" si="6"/>
        <v>63.157894736842103</v>
      </c>
      <c r="L17" s="30">
        <v>7.6</v>
      </c>
      <c r="O17">
        <v>6</v>
      </c>
      <c r="P17" s="39">
        <f t="shared" si="5"/>
        <v>63.157894736842103</v>
      </c>
      <c r="T17">
        <v>6</v>
      </c>
      <c r="U17" s="40">
        <v>7.6</v>
      </c>
      <c r="V17" s="40">
        <v>7.6</v>
      </c>
    </row>
    <row r="18" spans="1:22" ht="18.75" x14ac:dyDescent="0.3">
      <c r="A18" s="11">
        <v>7</v>
      </c>
      <c r="B18" s="11">
        <v>20</v>
      </c>
      <c r="C18" s="15">
        <v>0</v>
      </c>
      <c r="D18" s="31">
        <f t="shared" si="16"/>
        <v>0</v>
      </c>
      <c r="E18" s="18">
        <v>12</v>
      </c>
      <c r="F18" s="19">
        <f t="shared" si="8"/>
        <v>60</v>
      </c>
      <c r="G18" s="18">
        <v>7</v>
      </c>
      <c r="H18" s="19">
        <f t="shared" si="9"/>
        <v>35</v>
      </c>
      <c r="I18" s="18">
        <v>1</v>
      </c>
      <c r="J18" s="19">
        <f t="shared" si="10"/>
        <v>5</v>
      </c>
      <c r="K18" s="28">
        <f t="shared" si="6"/>
        <v>40</v>
      </c>
      <c r="L18" s="30">
        <v>7.2</v>
      </c>
      <c r="O18">
        <v>7</v>
      </c>
      <c r="P18" s="39">
        <f t="shared" si="5"/>
        <v>40</v>
      </c>
      <c r="T18">
        <v>7</v>
      </c>
      <c r="U18" s="40">
        <v>7.2</v>
      </c>
      <c r="V18" s="40">
        <v>7.2</v>
      </c>
    </row>
    <row r="19" spans="1:22" ht="18.75" x14ac:dyDescent="0.3">
      <c r="A19" s="11">
        <v>8</v>
      </c>
      <c r="B19" s="11">
        <v>20</v>
      </c>
      <c r="C19" s="15">
        <v>2</v>
      </c>
      <c r="D19" s="31">
        <f t="shared" si="16"/>
        <v>10</v>
      </c>
      <c r="E19" s="18">
        <v>7</v>
      </c>
      <c r="F19" s="31">
        <f t="shared" si="8"/>
        <v>35</v>
      </c>
      <c r="G19" s="18">
        <v>11</v>
      </c>
      <c r="H19" s="19">
        <f t="shared" si="9"/>
        <v>55</v>
      </c>
      <c r="I19" s="18">
        <v>0</v>
      </c>
      <c r="J19" s="19">
        <f t="shared" si="10"/>
        <v>0</v>
      </c>
      <c r="K19" s="28">
        <f t="shared" si="6"/>
        <v>55</v>
      </c>
      <c r="L19" s="41">
        <v>6.9</v>
      </c>
      <c r="O19">
        <v>8</v>
      </c>
      <c r="P19" s="39">
        <f t="shared" si="5"/>
        <v>55</v>
      </c>
      <c r="T19">
        <v>8</v>
      </c>
      <c r="U19" s="40">
        <v>6.7</v>
      </c>
      <c r="V19" s="40">
        <v>6.9</v>
      </c>
    </row>
    <row r="20" spans="1:22" ht="18.75" x14ac:dyDescent="0.3">
      <c r="A20" s="11">
        <v>9</v>
      </c>
      <c r="B20" s="11">
        <v>20</v>
      </c>
      <c r="C20" s="15">
        <v>2</v>
      </c>
      <c r="D20" s="31">
        <f t="shared" si="16"/>
        <v>10</v>
      </c>
      <c r="E20" s="18">
        <v>9</v>
      </c>
      <c r="F20" s="19">
        <f t="shared" si="8"/>
        <v>45</v>
      </c>
      <c r="G20" s="18">
        <v>8</v>
      </c>
      <c r="H20" s="19">
        <f t="shared" si="9"/>
        <v>40</v>
      </c>
      <c r="I20" s="18">
        <v>1</v>
      </c>
      <c r="J20" s="19">
        <f t="shared" si="10"/>
        <v>5</v>
      </c>
      <c r="K20" s="28">
        <f t="shared" si="6"/>
        <v>45</v>
      </c>
      <c r="L20" s="41">
        <v>6.8</v>
      </c>
      <c r="O20">
        <v>9</v>
      </c>
      <c r="P20" s="39">
        <f t="shared" si="5"/>
        <v>45</v>
      </c>
      <c r="T20">
        <v>9</v>
      </c>
      <c r="U20" s="40">
        <v>6.7</v>
      </c>
      <c r="V20" s="40">
        <v>6.8</v>
      </c>
    </row>
    <row r="21" spans="1:22" ht="18.75" x14ac:dyDescent="0.3">
      <c r="A21" s="14" t="s">
        <v>22</v>
      </c>
      <c r="B21" s="14">
        <f>B15+B16+B17+B18+B19+B20</f>
        <v>110</v>
      </c>
      <c r="C21" s="43">
        <f>SUM(C15:C20)</f>
        <v>5</v>
      </c>
      <c r="D21" s="43">
        <f>AVERAGE(D15:D20)</f>
        <v>4.2105263157894735</v>
      </c>
      <c r="E21" s="43">
        <f>SUM(E15:E20)</f>
        <v>41</v>
      </c>
      <c r="F21" s="43">
        <f>AVERAGE(F15:F20)</f>
        <v>36.165935672514621</v>
      </c>
      <c r="G21" s="43">
        <f>SUM(G15:G20)</f>
        <v>53</v>
      </c>
      <c r="H21" s="44">
        <f>AVERAGE(H15:H20)</f>
        <v>48.633040935672511</v>
      </c>
      <c r="I21" s="43">
        <f>SUM(I15:I20)</f>
        <v>11</v>
      </c>
      <c r="J21" s="44">
        <f>AVERAGE(J15:J20)</f>
        <v>10.990497076023393</v>
      </c>
      <c r="K21" s="43">
        <f>AVERAGE(K15:K20)</f>
        <v>59.623538011695906</v>
      </c>
      <c r="L21" s="32">
        <f>(L16+L17+L18+L19+L20)/5</f>
        <v>7.3599999999999994</v>
      </c>
      <c r="O21" t="s">
        <v>12</v>
      </c>
      <c r="P21" s="39">
        <f t="shared" si="5"/>
        <v>59.623538011695906</v>
      </c>
      <c r="T21" t="s">
        <v>12</v>
      </c>
      <c r="U21" s="40">
        <f>AVERAGE(U15:U20)</f>
        <v>7.416666666666667</v>
      </c>
      <c r="V21" s="40">
        <v>7.4</v>
      </c>
    </row>
    <row r="22" spans="1:22" ht="18.75" x14ac:dyDescent="0.3">
      <c r="A22" s="11">
        <v>10</v>
      </c>
      <c r="B22" s="11">
        <v>20</v>
      </c>
      <c r="C22" s="15">
        <v>1</v>
      </c>
      <c r="D22" s="31">
        <f t="shared" si="16"/>
        <v>5</v>
      </c>
      <c r="E22" s="18">
        <v>7</v>
      </c>
      <c r="F22" s="19">
        <f t="shared" si="8"/>
        <v>35</v>
      </c>
      <c r="G22" s="18">
        <v>10</v>
      </c>
      <c r="H22" s="19">
        <f t="shared" si="9"/>
        <v>50</v>
      </c>
      <c r="I22" s="18">
        <v>2</v>
      </c>
      <c r="J22" s="19">
        <f t="shared" si="10"/>
        <v>10</v>
      </c>
      <c r="K22" s="28">
        <f t="shared" si="6"/>
        <v>60</v>
      </c>
      <c r="L22" s="30">
        <v>7.5</v>
      </c>
      <c r="O22">
        <v>10</v>
      </c>
      <c r="P22" s="39">
        <f t="shared" si="5"/>
        <v>60</v>
      </c>
      <c r="T22">
        <v>10</v>
      </c>
      <c r="U22" s="40">
        <v>7.3</v>
      </c>
      <c r="V22" s="40">
        <v>7.5</v>
      </c>
    </row>
    <row r="23" spans="1:22" ht="18.75" x14ac:dyDescent="0.3">
      <c r="A23" s="11"/>
      <c r="B23" s="11"/>
      <c r="C23" s="15"/>
      <c r="D23" s="31"/>
      <c r="E23" s="18"/>
      <c r="F23" s="19"/>
      <c r="G23" s="18"/>
      <c r="H23" s="19"/>
      <c r="I23" s="18"/>
      <c r="J23" s="19"/>
      <c r="K23" s="28"/>
      <c r="L23" s="30"/>
      <c r="O23">
        <v>11</v>
      </c>
      <c r="P23" s="39">
        <v>64</v>
      </c>
      <c r="T23">
        <v>11</v>
      </c>
      <c r="U23" s="40">
        <v>8</v>
      </c>
      <c r="V23" s="40">
        <v>8.1</v>
      </c>
    </row>
    <row r="24" spans="1:22" ht="18.75" x14ac:dyDescent="0.3">
      <c r="A24" s="11">
        <v>11</v>
      </c>
      <c r="B24" s="11">
        <v>14</v>
      </c>
      <c r="C24" s="15">
        <v>0</v>
      </c>
      <c r="D24" s="31">
        <f t="shared" si="16"/>
        <v>0</v>
      </c>
      <c r="E24" s="18">
        <v>5</v>
      </c>
      <c r="F24" s="19">
        <f t="shared" si="8"/>
        <v>35.714285714285715</v>
      </c>
      <c r="G24" s="18">
        <v>7</v>
      </c>
      <c r="H24" s="19">
        <f t="shared" si="9"/>
        <v>50</v>
      </c>
      <c r="I24" s="18">
        <v>2</v>
      </c>
      <c r="J24" s="19">
        <f t="shared" si="10"/>
        <v>14.285714285714286</v>
      </c>
      <c r="K24" s="28">
        <f t="shared" si="6"/>
        <v>64.285714285714292</v>
      </c>
      <c r="L24" s="30">
        <v>8.1</v>
      </c>
      <c r="O24" t="s">
        <v>13</v>
      </c>
      <c r="P24" s="39">
        <v>62</v>
      </c>
      <c r="T24" t="s">
        <v>13</v>
      </c>
      <c r="U24" s="40">
        <f>AVERAGE(U22:U23)</f>
        <v>7.65</v>
      </c>
      <c r="V24" s="40">
        <v>7.8</v>
      </c>
    </row>
    <row r="25" spans="1:22" ht="18.75" hidden="1" x14ac:dyDescent="0.3">
      <c r="A25" s="12"/>
      <c r="B25" s="13">
        <v>0</v>
      </c>
      <c r="C25" s="22">
        <v>0</v>
      </c>
      <c r="D25" s="23" t="e">
        <f t="shared" si="16"/>
        <v>#DIV/0!</v>
      </c>
      <c r="E25" s="23">
        <v>0</v>
      </c>
      <c r="F25" s="24" t="e">
        <f t="shared" si="8"/>
        <v>#DIV/0!</v>
      </c>
      <c r="G25" s="23">
        <v>0</v>
      </c>
      <c r="H25" s="23" t="e">
        <f t="shared" si="9"/>
        <v>#DIV/0!</v>
      </c>
      <c r="I25" s="23">
        <v>0</v>
      </c>
      <c r="J25" s="23" t="e">
        <f>I25*100/B25</f>
        <v>#DIV/0!</v>
      </c>
      <c r="K25" s="25" t="e">
        <f>(G25+I25)*100/B25</f>
        <v>#DIV/0!</v>
      </c>
      <c r="L25" s="30">
        <v>5</v>
      </c>
      <c r="P25" s="39" t="e">
        <f t="shared" si="5"/>
        <v>#DIV/0!</v>
      </c>
      <c r="U25" s="40"/>
      <c r="V25" s="40"/>
    </row>
    <row r="26" spans="1:22" ht="18.75" x14ac:dyDescent="0.3">
      <c r="A26" s="14" t="s">
        <v>23</v>
      </c>
      <c r="B26" s="14">
        <f>SUM(B22:B25)</f>
        <v>34</v>
      </c>
      <c r="C26" s="20">
        <f>SUM(C22:C24)</f>
        <v>1</v>
      </c>
      <c r="D26" s="21">
        <f>C26*100/B26</f>
        <v>2.9411764705882355</v>
      </c>
      <c r="E26" s="20">
        <f>SUM(E22:E25)</f>
        <v>12</v>
      </c>
      <c r="F26" s="21">
        <f>E26*100/B26</f>
        <v>35.294117647058826</v>
      </c>
      <c r="G26" s="20">
        <f>SUM(G22:G25)</f>
        <v>17</v>
      </c>
      <c r="H26" s="21">
        <f>G26*100/B26</f>
        <v>50</v>
      </c>
      <c r="I26" s="20">
        <f>SUM(I22:I25)</f>
        <v>4</v>
      </c>
      <c r="J26" s="21">
        <f>I26*100/B26</f>
        <v>11.764705882352942</v>
      </c>
      <c r="K26" s="26">
        <f>H26+J26</f>
        <v>61.764705882352942</v>
      </c>
      <c r="L26" s="32">
        <f>AVERAGE(L22:L24)</f>
        <v>7.8</v>
      </c>
      <c r="O26" t="s">
        <v>14</v>
      </c>
      <c r="P26" s="39">
        <v>66</v>
      </c>
      <c r="T26" t="s">
        <v>14</v>
      </c>
      <c r="U26" s="40">
        <f>AVERAGE(U24)</f>
        <v>7.65</v>
      </c>
      <c r="V26" s="40">
        <v>7.3</v>
      </c>
    </row>
    <row r="27" spans="1:22" ht="18.75" x14ac:dyDescent="0.3">
      <c r="A27" s="33" t="s">
        <v>6</v>
      </c>
      <c r="B27" s="33">
        <f>B14+B21+B26</f>
        <v>261</v>
      </c>
      <c r="C27" s="34">
        <f>C14+C21+C26</f>
        <v>9</v>
      </c>
      <c r="D27" s="35">
        <f>C27*100/B27</f>
        <v>3.4482758620689653</v>
      </c>
      <c r="E27" s="34">
        <f>E14+E21+E26</f>
        <v>80</v>
      </c>
      <c r="F27" s="35">
        <f>E27*100/B27</f>
        <v>30.651340996168582</v>
      </c>
      <c r="G27" s="42">
        <f>G14+G21+G26</f>
        <v>131</v>
      </c>
      <c r="H27" s="35">
        <f>G27*100/B27</f>
        <v>50.191570881226056</v>
      </c>
      <c r="I27" s="34">
        <f>I14+I21+I26</f>
        <v>42</v>
      </c>
      <c r="J27" s="35">
        <f>I27*100/B27</f>
        <v>16.091954022988507</v>
      </c>
      <c r="K27" s="36">
        <f>H27+J27</f>
        <v>66.283524904214559</v>
      </c>
      <c r="L27" s="37">
        <f>(L14+L21+L26)/3</f>
        <v>7.7616666666666667</v>
      </c>
      <c r="O27" t="s">
        <v>31</v>
      </c>
    </row>
    <row r="28" spans="1:22" x14ac:dyDescent="0.2">
      <c r="K28" s="39"/>
    </row>
  </sheetData>
  <mergeCells count="17">
    <mergeCell ref="L3:L7"/>
    <mergeCell ref="A6:A7"/>
    <mergeCell ref="C6:C7"/>
    <mergeCell ref="D6:D7"/>
    <mergeCell ref="E6:E7"/>
    <mergeCell ref="J6:J7"/>
    <mergeCell ref="F6:F7"/>
    <mergeCell ref="G6:G7"/>
    <mergeCell ref="H6:H7"/>
    <mergeCell ref="I6:I7"/>
    <mergeCell ref="A1:K1"/>
    <mergeCell ref="A3:A4"/>
    <mergeCell ref="C3:J4"/>
    <mergeCell ref="C5:D5"/>
    <mergeCell ref="E5:F5"/>
    <mergeCell ref="G5:H5"/>
    <mergeCell ref="I5:J5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95" orientation="portrait" horizontalDpi="4294967292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КДВ</cp:lastModifiedBy>
  <cp:lastPrinted>2017-06-06T08:17:48Z</cp:lastPrinted>
  <dcterms:created xsi:type="dcterms:W3CDTF">2008-07-21T20:27:48Z</dcterms:created>
  <dcterms:modified xsi:type="dcterms:W3CDTF">2017-06-06T09:47:29Z</dcterms:modified>
</cp:coreProperties>
</file>