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49" i="1" l="1"/>
  <c r="J49" i="1"/>
  <c r="I49" i="1"/>
  <c r="G49" i="1"/>
  <c r="F49" i="1"/>
  <c r="E49" i="1"/>
  <c r="B52" i="1" s="1"/>
  <c r="D49" i="1"/>
  <c r="C49" i="1"/>
  <c r="M43" i="1"/>
  <c r="B17" i="1"/>
  <c r="B49" i="1" s="1"/>
  <c r="B51" i="1" s="1"/>
  <c r="M15" i="1"/>
  <c r="M49" i="1" s="1"/>
  <c r="H15" i="1"/>
  <c r="H49" i="1" s="1"/>
  <c r="B53" i="1" s="1"/>
  <c r="L9" i="1"/>
  <c r="M6" i="1"/>
  <c r="L6" i="1"/>
  <c r="L49" i="1" s="1"/>
  <c r="M4" i="1"/>
  <c r="B54" i="1" l="1"/>
  <c r="B56" i="1" s="1"/>
</calcChain>
</file>

<file path=xl/sharedStrings.xml><?xml version="1.0" encoding="utf-8"?>
<sst xmlns="http://schemas.openxmlformats.org/spreadsheetml/2006/main" count="63" uniqueCount="63">
  <si>
    <t>Пісківській ліцей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</si>
  <si>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</si>
  <si>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</si>
  <si>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</si>
  <si>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</si>
  <si>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</si>
  <si>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</si>
  <si>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</si>
  <si>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</si>
  <si>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</si>
  <si>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</si>
  <si>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</si>
  <si>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 xml:space="preserve">Грудень </t>
  </si>
  <si>
    <t>Продукти харчування</t>
  </si>
  <si>
    <t>Електрична енергія</t>
  </si>
  <si>
    <t>Плата за перетікання реактивної ел.енергії</t>
  </si>
  <si>
    <t>Розподіл електричної енергії</t>
  </si>
  <si>
    <t>Водопостачання</t>
  </si>
  <si>
    <t>Водовідведення</t>
  </si>
  <si>
    <t xml:space="preserve">Канцтовари                                                                        </t>
  </si>
  <si>
    <t>Господарчі товари</t>
  </si>
  <si>
    <t>Медикаменти та предмети медичного призначення</t>
  </si>
  <si>
    <t>Абонентна плата за телефон</t>
  </si>
  <si>
    <t>Медогляд працівників</t>
  </si>
  <si>
    <t>Послуги ВДЛ кат.Д</t>
  </si>
  <si>
    <t>Адміністр.і тех.обсл.комп.техніки</t>
  </si>
  <si>
    <t>Відновл.витратн.матер.копіюв.-розмн.техн.</t>
  </si>
  <si>
    <t>Технічне обслуговування систем пожежної сигналізації та спостереження</t>
  </si>
  <si>
    <t>Послуги дератизації І квартал</t>
  </si>
  <si>
    <t>Послуги дератизації ІІ квартал</t>
  </si>
  <si>
    <t>Послуги дератизації ІІІ квартал</t>
  </si>
  <si>
    <t>Послуги дератизації 4 квартал</t>
  </si>
  <si>
    <t>Вивіз сміття</t>
  </si>
  <si>
    <t>Свідоцтва про здобуття освіти,додатки,похвальний лист,грамота</t>
  </si>
  <si>
    <t>Біотуалет,рідина,аккумуляторний світильник</t>
  </si>
  <si>
    <t>Аналіз води</t>
  </si>
  <si>
    <t>Папір</t>
  </si>
  <si>
    <t>Київстар обсслуговування сигналізації</t>
  </si>
  <si>
    <t>Утеплювач фольговий</t>
  </si>
  <si>
    <t>Послуги з надання пакетів оновлень пк курс</t>
  </si>
  <si>
    <t>Дрова</t>
  </si>
  <si>
    <t>Класні журнали,особові справи,табелі</t>
  </si>
  <si>
    <t>Ланцюг,напилок,мастило,клин,мастило</t>
  </si>
  <si>
    <t>Оптичний модем</t>
  </si>
  <si>
    <t>Навчання керівних кадрів та фахівців з питань цивільного захисту</t>
  </si>
  <si>
    <t xml:space="preserve">Ремонтні роботи в підвальному приміщенні </t>
  </si>
  <si>
    <t>Відновлення працездатності насоса</t>
  </si>
  <si>
    <t>Насос НФ6С</t>
  </si>
  <si>
    <t>Ланцюг,напилок,мастило,зірочка,масло</t>
  </si>
  <si>
    <t>Змішувач,гофра унітазу</t>
  </si>
  <si>
    <t>Розетка,світильник,розподільча коробка,бокс монтажний,автомати,провід,кабель</t>
  </si>
  <si>
    <t>Папір А-4</t>
  </si>
  <si>
    <t>Тех.діагностування вогнегасників</t>
  </si>
  <si>
    <t>Тосол,фільтр,масло</t>
  </si>
  <si>
    <t>Стакан однор.ложка,серветки,чай,чайник</t>
  </si>
  <si>
    <t>Комплект планшетів (3шт.)</t>
  </si>
  <si>
    <t>ЗП державний</t>
  </si>
  <si>
    <t>ЗП місцевий</t>
  </si>
  <si>
    <t>за  І квартал</t>
  </si>
  <si>
    <t>за ІІ квартал</t>
  </si>
  <si>
    <t>за ІІІ квартал</t>
  </si>
  <si>
    <t>за  ІV квартал</t>
  </si>
  <si>
    <t>1470+855,50+1070,00+1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</si>
</sst>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8"/>
      <name val="Arial"/>
      <family val="2"/>
    </font>
    <font>
      <i/>
      <sz val="9"/>
      <name val="Calibri"/>
      <family val="2"/>
      <charset val="204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i/>
      <sz val="9"/>
      <name val="Calibri"/>
      <family val="2"/>
    </font>
    <font>
      <i/>
      <sz val="9"/>
      <name val="Arial"/>
      <family val="2"/>
    </font>
    <font>
      <sz val="12"/>
      <color theme="1"/>
      <name val="Calibri"/>
      <family val="2"/>
      <scheme val="minor"/>
    </font>
    <font>
      <i/>
      <sz val="9"/>
      <name val="Cambria"/>
      <family val="1"/>
      <charset val="204"/>
      <scheme val="major"/>
    </font>
    <font>
      <i/>
      <sz val="9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2"/>
      <name val="Arial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1" xfId="0" applyBorder="1"/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2" fontId="5" fillId="2" borderId="6" xfId="0" applyNumberFormat="1" applyFont="1" applyFill="1" applyBorder="1"/>
    <xf numFmtId="2" fontId="7" fillId="2" borderId="6" xfId="1" applyNumberFormat="1" applyFont="1" applyFill="1" applyBorder="1" applyAlignment="1">
      <alignment horizontal="right" wrapText="1"/>
    </xf>
    <xf numFmtId="2" fontId="8" fillId="2" borderId="6" xfId="0" applyNumberFormat="1" applyFont="1" applyFill="1" applyBorder="1"/>
    <xf numFmtId="2" fontId="5" fillId="2" borderId="6" xfId="0" applyNumberFormat="1" applyFont="1" applyFill="1" applyBorder="1" applyAlignment="1">
      <alignment wrapText="1"/>
    </xf>
    <xf numFmtId="2" fontId="10" fillId="2" borderId="7" xfId="1" applyNumberFormat="1" applyFont="1" applyFill="1" applyBorder="1" applyAlignment="1">
      <alignment horizontal="right" wrapText="1"/>
    </xf>
    <xf numFmtId="2" fontId="5" fillId="2" borderId="7" xfId="0" applyNumberFormat="1" applyFont="1" applyFill="1" applyBorder="1"/>
    <xf numFmtId="2" fontId="10" fillId="2" borderId="8" xfId="1" applyNumberFormat="1" applyFont="1" applyFill="1" applyBorder="1" applyAlignment="1">
      <alignment horizontal="right" wrapText="1"/>
    </xf>
    <xf numFmtId="2" fontId="5" fillId="2" borderId="8" xfId="0" applyNumberFormat="1" applyFont="1" applyFill="1" applyBorder="1"/>
    <xf numFmtId="2" fontId="0" fillId="2" borderId="0" xfId="0" applyNumberFormat="1" applyFill="1"/>
    <xf numFmtId="2" fontId="11" fillId="2" borderId="9" xfId="1" applyNumberFormat="1" applyFont="1" applyFill="1" applyBorder="1" applyAlignment="1">
      <alignment horizontal="right" wrapText="1"/>
    </xf>
    <xf numFmtId="2" fontId="8" fillId="2" borderId="8" xfId="0" applyNumberFormat="1" applyFont="1" applyFill="1" applyBorder="1"/>
    <xf numFmtId="2" fontId="9" fillId="2" borderId="8" xfId="0" applyNumberFormat="1" applyFont="1" applyFill="1" applyBorder="1"/>
    <xf numFmtId="2" fontId="12" fillId="2" borderId="0" xfId="0" applyNumberFormat="1" applyFont="1" applyFill="1" applyBorder="1"/>
    <xf numFmtId="0" fontId="0" fillId="2" borderId="0" xfId="0" applyFill="1" applyBorder="1"/>
    <xf numFmtId="2" fontId="0" fillId="2" borderId="0" xfId="0" applyNumberFormat="1" applyFill="1" applyBorder="1"/>
    <xf numFmtId="2" fontId="13" fillId="2" borderId="9" xfId="1" applyNumberFormat="1" applyFont="1" applyFill="1" applyBorder="1" applyAlignment="1">
      <alignment horizontal="right" wrapText="1"/>
    </xf>
    <xf numFmtId="2" fontId="5" fillId="2" borderId="8" xfId="0" applyNumberFormat="1" applyFont="1" applyFill="1" applyBorder="1" applyAlignment="1">
      <alignment wrapText="1"/>
    </xf>
    <xf numFmtId="2" fontId="14" fillId="2" borderId="8" xfId="0" applyNumberFormat="1" applyFont="1" applyFill="1" applyBorder="1"/>
    <xf numFmtId="0" fontId="15" fillId="2" borderId="8" xfId="0" applyFont="1" applyFill="1" applyBorder="1" applyAlignment="1">
      <alignment wrapText="1"/>
    </xf>
    <xf numFmtId="0" fontId="15" fillId="0" borderId="8" xfId="0" applyFont="1" applyBorder="1" applyAlignment="1">
      <alignment wrapText="1"/>
    </xf>
    <xf numFmtId="0" fontId="15" fillId="0" borderId="8" xfId="0" applyFont="1" applyBorder="1" applyAlignment="1">
      <alignment horizontal="left" wrapText="1"/>
    </xf>
    <xf numFmtId="0" fontId="0" fillId="0" borderId="8" xfId="0" applyBorder="1" applyAlignment="1">
      <alignment wrapText="1"/>
    </xf>
    <xf numFmtId="0" fontId="0" fillId="2" borderId="8" xfId="0" applyFill="1" applyBorder="1"/>
    <xf numFmtId="0" fontId="0" fillId="0" borderId="8" xfId="0" applyBorder="1"/>
    <xf numFmtId="2" fontId="16" fillId="3" borderId="8" xfId="0" applyNumberFormat="1" applyFont="1" applyFill="1" applyBorder="1"/>
    <xf numFmtId="2" fontId="17" fillId="4" borderId="8" xfId="0" applyNumberFormat="1" applyFont="1" applyFill="1" applyBorder="1"/>
    <xf numFmtId="2" fontId="3" fillId="5" borderId="8" xfId="0" applyNumberFormat="1" applyFont="1" applyFill="1" applyBorder="1"/>
    <xf numFmtId="2" fontId="0" fillId="0" borderId="0" xfId="0" applyNumberFormat="1"/>
    <xf numFmtId="0" fontId="18" fillId="0" borderId="0" xfId="0" applyFont="1"/>
    <xf numFmtId="2" fontId="20" fillId="0" borderId="9" xfId="1" applyNumberFormat="1" applyFont="1" applyBorder="1" applyAlignment="1">
      <alignment horizontal="right" wrapText="1"/>
    </xf>
    <xf numFmtId="2" fontId="18" fillId="3" borderId="0" xfId="0" applyNumberFormat="1" applyFont="1" applyFill="1" applyAlignment="1">
      <alignment horizontal="center"/>
    </xf>
    <xf numFmtId="2" fontId="18" fillId="4" borderId="0" xfId="0" applyNumberFormat="1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2" fontId="18" fillId="5" borderId="0" xfId="0" applyNumberFormat="1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2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2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wrapText="1"/>
    </xf>
    <xf numFmtId="0" fontId="4" fillId="0" borderId="8" xfId="0" applyFont="1" applyBorder="1"/>
    <xf numFmtId="0" fontId="4" fillId="2" borderId="8" xfId="0" applyFont="1" applyFill="1" applyBorder="1"/>
    <xf numFmtId="0" fontId="4" fillId="2" borderId="8" xfId="0" applyFont="1" applyFill="1" applyBorder="1" applyAlignment="1">
      <alignment wrapText="1"/>
    </xf>
    <xf numFmtId="0" fontId="4" fillId="0" borderId="8" xfId="0" applyFont="1" applyBorder="1" applyAlignment="1"/>
    <xf numFmtId="0" fontId="4" fillId="0" borderId="8" xfId="0" applyFont="1" applyBorder="1" applyAlignment="1">
      <alignment wrapText="1"/>
    </xf>
    <xf numFmtId="0" fontId="9" fillId="0" borderId="8" xfId="0" applyFont="1" applyBorder="1" applyAlignment="1">
      <alignment wrapText="1"/>
    </xf>
    <xf numFmtId="2" fontId="21" fillId="2" borderId="6" xfId="0" applyNumberFormat="1" applyFont="1" applyFill="1" applyBorder="1"/>
    <xf numFmtId="2" fontId="3" fillId="2" borderId="8" xfId="0" applyNumberFormat="1" applyFont="1" applyFill="1" applyBorder="1"/>
    <xf numFmtId="2" fontId="8" fillId="2" borderId="8" xfId="0" applyNumberFormat="1" applyFont="1" applyFill="1" applyBorder="1" applyAlignment="1">
      <alignment horizontal="right" wrapText="1"/>
    </xf>
    <xf numFmtId="2" fontId="22" fillId="5" borderId="8" xfId="0" applyNumberFormat="1" applyFont="1" applyFill="1" applyBorder="1"/>
    <xf numFmtId="2" fontId="22" fillId="6" borderId="8" xfId="0" applyNumberFormat="1" applyFont="1" applyFill="1" applyBorder="1"/>
  </cellXfs>
  <cellStyles count="2">
    <cellStyle name="Обычный" xfId="0" builtinId="0"/>
    <cellStyle name="Обычный_Піск.НВО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tabSelected="1" topLeftCell="A40" workbookViewId="0">
      <selection activeCell="I53" sqref="I53"/>
    </sheetView>
  </sheetViews>
  <sheetFormatPr defaultRowHeight="15" x14ac:dyDescent="0.25"/>
  <cols>
    <col min="1" max="1" width="45.85546875" customWidth="1"/>
    <col min="2" max="2" width="9.7109375" customWidth="1"/>
    <col min="3" max="3" width="11.5703125" customWidth="1"/>
    <col min="4" max="6" width="10.140625" customWidth="1"/>
    <col min="7" max="7" width="10.5703125" customWidth="1"/>
    <col min="8" max="8" width="10.85546875" style="2" customWidth="1"/>
    <col min="9" max="9" width="9.85546875" customWidth="1"/>
    <col min="10" max="10" width="11.7109375" customWidth="1"/>
    <col min="11" max="11" width="12.5703125" customWidth="1"/>
    <col min="12" max="12" width="12.85546875" customWidth="1"/>
    <col min="13" max="13" width="13.7109375" customWidth="1"/>
    <col min="15" max="15" width="13.42578125" customWidth="1"/>
  </cols>
  <sheetData>
    <row r="1" spans="1:21" ht="27" thickBot="1" x14ac:dyDescent="0.45">
      <c r="C1" s="1" t="s">
        <v>0</v>
      </c>
      <c r="F1">
        <v>2022</v>
      </c>
    </row>
    <row r="2" spans="1:21" ht="15.75" thickBot="1" x14ac:dyDescent="0.3">
      <c r="A2" s="3"/>
      <c r="B2" s="4" t="s">
        <v>1</v>
      </c>
      <c r="C2" s="5" t="s">
        <v>2</v>
      </c>
      <c r="D2" s="6" t="s">
        <v>3</v>
      </c>
      <c r="E2" s="7" t="s">
        <v>4</v>
      </c>
      <c r="F2" s="7" t="s">
        <v>5</v>
      </c>
      <c r="G2" s="7" t="s">
        <v>6</v>
      </c>
      <c r="H2" s="8" t="s">
        <v>7</v>
      </c>
      <c r="I2" s="8" t="s">
        <v>8</v>
      </c>
      <c r="J2" s="8" t="s">
        <v>9</v>
      </c>
      <c r="K2" s="9" t="s">
        <v>10</v>
      </c>
      <c r="L2" s="10" t="s">
        <v>11</v>
      </c>
      <c r="M2" s="11" t="s">
        <v>12</v>
      </c>
    </row>
    <row r="3" spans="1:21" x14ac:dyDescent="0.25">
      <c r="A3" s="51" t="s">
        <v>13</v>
      </c>
      <c r="B3" s="12">
        <v>71681.33</v>
      </c>
      <c r="C3" s="13">
        <v>101982.02</v>
      </c>
      <c r="D3" s="12">
        <v>0</v>
      </c>
      <c r="E3" s="59">
        <v>0</v>
      </c>
      <c r="F3" s="12">
        <v>0</v>
      </c>
      <c r="G3" s="12">
        <v>1520</v>
      </c>
      <c r="H3" s="14">
        <v>2833.7</v>
      </c>
      <c r="I3" s="14">
        <v>12988.45</v>
      </c>
      <c r="J3" s="14">
        <v>10179.1</v>
      </c>
      <c r="K3" s="14">
        <v>12524.13</v>
      </c>
      <c r="L3" s="14">
        <v>33004.33</v>
      </c>
      <c r="M3" s="14">
        <v>79905.59</v>
      </c>
    </row>
    <row r="4" spans="1:21" ht="17.25" customHeight="1" x14ac:dyDescent="0.25">
      <c r="A4" s="51" t="s">
        <v>14</v>
      </c>
      <c r="B4" s="15">
        <v>19432.14</v>
      </c>
      <c r="C4" s="16">
        <v>45000</v>
      </c>
      <c r="D4" s="12">
        <v>15763.37</v>
      </c>
      <c r="E4" s="12">
        <v>8056.4</v>
      </c>
      <c r="F4" s="17">
        <v>42676.11</v>
      </c>
      <c r="G4" s="12">
        <v>36766.089999999997</v>
      </c>
      <c r="H4" s="14">
        <v>7953.06</v>
      </c>
      <c r="I4" s="14">
        <v>8356.44</v>
      </c>
      <c r="J4" s="14">
        <v>13137.24</v>
      </c>
      <c r="K4" s="14">
        <v>21706.21</v>
      </c>
      <c r="L4" s="14">
        <v>7753.72</v>
      </c>
      <c r="M4" s="14">
        <f>13876.46+13093.54</f>
        <v>26970</v>
      </c>
    </row>
    <row r="5" spans="1:21" x14ac:dyDescent="0.25">
      <c r="A5" s="52" t="s">
        <v>15</v>
      </c>
      <c r="B5" s="12"/>
      <c r="C5" s="18"/>
      <c r="D5" s="12"/>
      <c r="E5" s="12"/>
      <c r="F5" s="19"/>
      <c r="G5" s="12"/>
      <c r="H5" s="14"/>
      <c r="I5" s="14"/>
      <c r="J5" s="14"/>
      <c r="K5" s="14"/>
      <c r="L5" s="14"/>
      <c r="M5" s="14"/>
    </row>
    <row r="6" spans="1:21" x14ac:dyDescent="0.25">
      <c r="A6" s="53" t="s">
        <v>16</v>
      </c>
      <c r="B6" s="12">
        <v>8784.5300000000007</v>
      </c>
      <c r="C6" s="18"/>
      <c r="D6" s="12">
        <v>1710.64</v>
      </c>
      <c r="E6" s="12">
        <v>9391.84</v>
      </c>
      <c r="F6" s="19">
        <v>17852.46</v>
      </c>
      <c r="G6" s="12"/>
      <c r="H6" s="14"/>
      <c r="I6" s="14"/>
      <c r="J6" s="14"/>
      <c r="K6" s="14"/>
      <c r="L6" s="14">
        <f>430.16+432.28</f>
        <v>862.44</v>
      </c>
      <c r="M6" s="14">
        <f>261.47+1670.04</f>
        <v>1931.51</v>
      </c>
    </row>
    <row r="7" spans="1:21" x14ac:dyDescent="0.25">
      <c r="A7" s="51" t="s">
        <v>17</v>
      </c>
      <c r="B7" s="12"/>
      <c r="C7" s="18"/>
      <c r="D7" s="12"/>
      <c r="E7" s="12"/>
      <c r="F7" s="19"/>
      <c r="G7" s="12"/>
      <c r="H7" s="14"/>
      <c r="I7" s="14"/>
      <c r="J7" s="14"/>
      <c r="K7" s="14"/>
      <c r="L7" s="14"/>
      <c r="M7" s="14"/>
    </row>
    <row r="8" spans="1:21" x14ac:dyDescent="0.25">
      <c r="A8" s="51" t="s">
        <v>18</v>
      </c>
      <c r="B8" s="12"/>
      <c r="C8" s="16"/>
      <c r="D8" s="12"/>
      <c r="E8" s="12"/>
      <c r="F8" s="19"/>
      <c r="G8" s="12"/>
      <c r="H8" s="14"/>
      <c r="I8" s="14"/>
      <c r="J8" s="14"/>
      <c r="K8" s="14"/>
      <c r="L8" s="14"/>
      <c r="M8" s="14">
        <v>785.14</v>
      </c>
      <c r="N8" s="20"/>
      <c r="O8" s="2"/>
      <c r="P8" s="2"/>
      <c r="Q8" s="2"/>
      <c r="R8" s="2"/>
      <c r="S8" s="2"/>
      <c r="T8" s="2"/>
      <c r="U8" s="2"/>
    </row>
    <row r="9" spans="1:21" ht="15.75" x14ac:dyDescent="0.25">
      <c r="A9" s="54" t="s">
        <v>19</v>
      </c>
      <c r="B9" s="19"/>
      <c r="C9" s="19"/>
      <c r="D9" s="19"/>
      <c r="E9" s="19"/>
      <c r="F9" s="21"/>
      <c r="G9" s="19"/>
      <c r="H9" s="22"/>
      <c r="I9" s="22"/>
      <c r="J9" s="22"/>
      <c r="K9" s="22"/>
      <c r="L9" s="22">
        <f>2660+1693+1647</f>
        <v>6000</v>
      </c>
      <c r="M9" s="22"/>
      <c r="N9" s="2"/>
      <c r="O9" s="24"/>
      <c r="P9" s="25"/>
      <c r="Q9" s="25"/>
      <c r="R9" s="25"/>
      <c r="S9" s="26"/>
      <c r="T9" s="2"/>
      <c r="U9" s="2"/>
    </row>
    <row r="10" spans="1:21" ht="15.75" x14ac:dyDescent="0.25">
      <c r="A10" s="54" t="s">
        <v>20</v>
      </c>
      <c r="B10" s="19"/>
      <c r="C10" s="19"/>
      <c r="D10" s="19"/>
      <c r="E10" s="19"/>
      <c r="F10" s="27"/>
      <c r="G10" s="19"/>
      <c r="H10" s="22"/>
      <c r="I10" s="22"/>
      <c r="J10" s="22"/>
      <c r="K10" s="22"/>
      <c r="L10" s="22"/>
      <c r="M10" s="22"/>
      <c r="N10" s="2"/>
      <c r="O10" s="24"/>
      <c r="P10" s="25"/>
      <c r="Q10" s="2"/>
      <c r="R10" s="2"/>
      <c r="S10" s="26"/>
      <c r="T10" s="2"/>
      <c r="U10" s="2"/>
    </row>
    <row r="11" spans="1:21" ht="18" customHeight="1" x14ac:dyDescent="0.25">
      <c r="A11" s="55" t="s">
        <v>21</v>
      </c>
      <c r="B11" s="19">
        <v>2500</v>
      </c>
      <c r="C11" s="19"/>
      <c r="D11" s="19"/>
      <c r="E11" s="19"/>
      <c r="F11" s="19"/>
      <c r="G11" s="19"/>
      <c r="H11" s="22"/>
      <c r="I11" s="22"/>
      <c r="J11" s="22"/>
      <c r="K11" s="22"/>
      <c r="L11" s="22">
        <v>2500</v>
      </c>
      <c r="M11" s="22"/>
      <c r="N11" s="2"/>
      <c r="O11" s="2"/>
      <c r="P11" s="2"/>
      <c r="Q11" s="2"/>
      <c r="R11" s="2"/>
      <c r="S11" s="2"/>
      <c r="T11" s="2"/>
      <c r="U11" s="2"/>
    </row>
    <row r="12" spans="1:21" x14ac:dyDescent="0.25">
      <c r="A12" s="54" t="s">
        <v>22</v>
      </c>
      <c r="B12" s="28">
        <v>151.70500000000001</v>
      </c>
      <c r="C12" s="28"/>
      <c r="D12" s="19"/>
      <c r="E12" s="19">
        <v>100.78</v>
      </c>
      <c r="F12" s="19">
        <v>68.39</v>
      </c>
      <c r="G12" s="19"/>
      <c r="H12" s="22">
        <v>105.995</v>
      </c>
      <c r="I12" s="22">
        <v>57.27</v>
      </c>
      <c r="J12" s="22">
        <v>87.54</v>
      </c>
      <c r="K12" s="22">
        <v>105.995</v>
      </c>
      <c r="L12" s="22"/>
      <c r="M12" s="22">
        <v>106</v>
      </c>
      <c r="N12" s="26"/>
      <c r="O12" s="25"/>
      <c r="P12" s="2"/>
      <c r="Q12" s="2"/>
      <c r="R12" s="2"/>
      <c r="S12" s="2"/>
      <c r="T12" s="2"/>
      <c r="U12" s="2"/>
    </row>
    <row r="13" spans="1:21" x14ac:dyDescent="0.25">
      <c r="A13" s="53" t="s">
        <v>23</v>
      </c>
      <c r="B13" s="19"/>
      <c r="C13" s="19"/>
      <c r="D13" s="19"/>
      <c r="E13" s="19"/>
      <c r="F13" s="19"/>
      <c r="G13" s="19">
        <v>3800</v>
      </c>
      <c r="H13" s="22"/>
      <c r="I13" s="22"/>
      <c r="J13" s="22"/>
      <c r="K13" s="22"/>
      <c r="L13" s="22">
        <v>23840</v>
      </c>
      <c r="M13" s="22"/>
      <c r="N13" s="2"/>
      <c r="O13" s="2"/>
      <c r="P13" s="2"/>
      <c r="Q13" s="2"/>
      <c r="R13" s="2"/>
      <c r="S13" s="2"/>
      <c r="T13" s="2"/>
      <c r="U13" s="2"/>
    </row>
    <row r="14" spans="1:21" x14ac:dyDescent="0.25">
      <c r="A14" s="56" t="s">
        <v>24</v>
      </c>
      <c r="B14" s="19"/>
      <c r="C14" s="19"/>
      <c r="D14" s="19"/>
      <c r="E14" s="19"/>
      <c r="F14" s="19"/>
      <c r="G14" s="19"/>
      <c r="H14" s="22"/>
      <c r="I14" s="22"/>
      <c r="J14" s="22"/>
      <c r="K14" s="22"/>
      <c r="L14" s="22"/>
      <c r="M14" s="22"/>
      <c r="N14" s="2"/>
      <c r="O14" s="2"/>
      <c r="P14" s="2"/>
      <c r="Q14" s="2"/>
      <c r="R14" s="2"/>
      <c r="S14" s="2"/>
      <c r="T14" s="2"/>
      <c r="U14" s="2"/>
    </row>
    <row r="15" spans="1:21" x14ac:dyDescent="0.25">
      <c r="A15" s="53" t="s">
        <v>25</v>
      </c>
      <c r="B15" s="19">
        <v>744.17</v>
      </c>
      <c r="C15" s="19">
        <v>744.16499999999996</v>
      </c>
      <c r="D15" s="19"/>
      <c r="E15" s="19">
        <v>744.16499999999996</v>
      </c>
      <c r="F15" s="19"/>
      <c r="G15" s="19"/>
      <c r="H15" s="22">
        <f>744.17+744.165</f>
        <v>1488.335</v>
      </c>
      <c r="I15" s="22"/>
      <c r="J15" s="22"/>
      <c r="K15" s="22"/>
      <c r="L15" s="22">
        <v>2976.66</v>
      </c>
      <c r="M15" s="60">
        <f>744.165+744.165</f>
        <v>1488.33</v>
      </c>
    </row>
    <row r="16" spans="1:21" x14ac:dyDescent="0.25">
      <c r="A16" s="53" t="s">
        <v>26</v>
      </c>
      <c r="B16" s="19"/>
      <c r="C16" s="19">
        <v>1045</v>
      </c>
      <c r="D16" s="19"/>
      <c r="E16" s="19">
        <v>410</v>
      </c>
      <c r="F16" s="19"/>
      <c r="G16" s="19"/>
      <c r="H16" s="22">
        <v>787.5</v>
      </c>
      <c r="I16" s="22"/>
      <c r="J16" s="22"/>
      <c r="K16" s="22"/>
      <c r="L16" s="22">
        <v>5425</v>
      </c>
      <c r="M16" s="22">
        <v>660</v>
      </c>
    </row>
    <row r="17" spans="1:13" ht="26.25" x14ac:dyDescent="0.25">
      <c r="A17" s="57" t="s">
        <v>27</v>
      </c>
      <c r="B17" s="19">
        <f>1366.67+1366.67</f>
        <v>2733.34</v>
      </c>
      <c r="C17" s="19"/>
      <c r="D17" s="19"/>
      <c r="E17" s="19"/>
      <c r="F17" s="19"/>
      <c r="G17" s="19"/>
      <c r="H17" s="22">
        <v>16399.98</v>
      </c>
      <c r="I17" s="22"/>
      <c r="J17" s="22">
        <v>2733.34</v>
      </c>
      <c r="K17" s="22">
        <v>2733.34</v>
      </c>
      <c r="L17" s="22">
        <v>2733.34</v>
      </c>
      <c r="M17" s="22">
        <v>2733.34</v>
      </c>
    </row>
    <row r="18" spans="1:13" x14ac:dyDescent="0.25">
      <c r="A18" s="53" t="s">
        <v>28</v>
      </c>
      <c r="B18" s="29"/>
      <c r="C18" s="29">
        <v>543.54</v>
      </c>
      <c r="D18" s="28"/>
      <c r="E18" s="28"/>
      <c r="F18" s="28"/>
      <c r="G18" s="19"/>
      <c r="H18" s="22"/>
      <c r="I18" s="22"/>
      <c r="J18" s="22"/>
      <c r="K18" s="22"/>
      <c r="L18" s="22"/>
      <c r="M18" s="22"/>
    </row>
    <row r="19" spans="1:13" x14ac:dyDescent="0.25">
      <c r="A19" s="53" t="s">
        <v>29</v>
      </c>
      <c r="B19" s="29"/>
      <c r="C19" s="29"/>
      <c r="D19" s="28"/>
      <c r="E19" s="28"/>
      <c r="F19" s="28"/>
      <c r="G19" s="19"/>
      <c r="H19" s="22"/>
      <c r="I19" s="22"/>
      <c r="J19" s="22"/>
      <c r="K19" s="22"/>
      <c r="L19" s="22"/>
      <c r="M19" s="22"/>
    </row>
    <row r="20" spans="1:13" x14ac:dyDescent="0.25">
      <c r="A20" s="53" t="s">
        <v>30</v>
      </c>
      <c r="B20" s="29"/>
      <c r="C20" s="29"/>
      <c r="D20" s="28"/>
      <c r="E20" s="28"/>
      <c r="F20" s="28"/>
      <c r="G20" s="19"/>
      <c r="H20" s="22"/>
      <c r="I20" s="22"/>
      <c r="J20" s="22"/>
      <c r="K20" s="22"/>
      <c r="L20" s="22"/>
      <c r="M20" s="22"/>
    </row>
    <row r="21" spans="1:13" x14ac:dyDescent="0.25">
      <c r="A21" s="53" t="s">
        <v>31</v>
      </c>
      <c r="B21" s="29"/>
      <c r="C21" s="29"/>
      <c r="D21" s="28"/>
      <c r="E21" s="28"/>
      <c r="F21" s="28"/>
      <c r="G21" s="19"/>
      <c r="H21" s="22"/>
      <c r="I21" s="22"/>
      <c r="J21" s="22"/>
      <c r="K21" s="22"/>
      <c r="L21" s="22"/>
      <c r="M21" s="22"/>
    </row>
    <row r="22" spans="1:13" x14ac:dyDescent="0.25">
      <c r="A22" s="58" t="s">
        <v>32</v>
      </c>
      <c r="B22" s="19"/>
      <c r="C22" s="19"/>
      <c r="D22" s="19"/>
      <c r="E22" s="19">
        <v>869.04</v>
      </c>
      <c r="F22" s="19">
        <v>2433.31</v>
      </c>
      <c r="G22" s="19">
        <v>869.04</v>
      </c>
      <c r="H22" s="22">
        <v>521.41999999999996</v>
      </c>
      <c r="I22" s="22">
        <v>3128.54</v>
      </c>
      <c r="J22" s="22">
        <v>521.41999999999996</v>
      </c>
      <c r="K22" s="22">
        <v>347.62</v>
      </c>
      <c r="L22" s="22"/>
      <c r="M22" s="22"/>
    </row>
    <row r="23" spans="1:13" ht="26.25" x14ac:dyDescent="0.25">
      <c r="A23" s="55" t="s">
        <v>33</v>
      </c>
      <c r="B23" s="19"/>
      <c r="C23" s="19"/>
      <c r="D23" s="19"/>
      <c r="E23" s="19"/>
      <c r="F23" s="19"/>
      <c r="G23" s="19">
        <v>159</v>
      </c>
      <c r="H23" s="22"/>
      <c r="I23" s="22"/>
      <c r="J23" s="22"/>
      <c r="K23" s="22"/>
      <c r="L23" s="22"/>
      <c r="M23" s="22"/>
    </row>
    <row r="24" spans="1:13" x14ac:dyDescent="0.25">
      <c r="A24" s="57" t="s">
        <v>34</v>
      </c>
      <c r="B24" s="19"/>
      <c r="C24" s="19"/>
      <c r="D24" s="19"/>
      <c r="E24" s="19"/>
      <c r="F24" s="19"/>
      <c r="G24" s="19"/>
      <c r="H24" s="22"/>
      <c r="I24" s="22">
        <v>6648</v>
      </c>
      <c r="J24" s="22"/>
      <c r="K24" s="22"/>
      <c r="L24" s="22"/>
      <c r="M24" s="22"/>
    </row>
    <row r="25" spans="1:13" x14ac:dyDescent="0.25">
      <c r="A25" s="30" t="s">
        <v>35</v>
      </c>
      <c r="B25" s="19"/>
      <c r="C25" s="19"/>
      <c r="D25" s="19"/>
      <c r="E25" s="19"/>
      <c r="F25" s="19"/>
      <c r="G25" s="19"/>
      <c r="H25" s="22"/>
      <c r="I25" s="22"/>
      <c r="J25" s="22">
        <v>1134</v>
      </c>
      <c r="K25" s="22"/>
      <c r="L25" s="22"/>
      <c r="M25" s="22"/>
    </row>
    <row r="26" spans="1:13" x14ac:dyDescent="0.25">
      <c r="A26" s="30" t="s">
        <v>36</v>
      </c>
      <c r="B26" s="19"/>
      <c r="C26" s="19"/>
      <c r="D26" s="19"/>
      <c r="E26" s="19"/>
      <c r="F26" s="19"/>
      <c r="G26" s="19"/>
      <c r="H26" s="22"/>
      <c r="I26" s="22"/>
      <c r="J26" s="22">
        <v>1129.8</v>
      </c>
      <c r="K26" s="22"/>
      <c r="L26" s="22"/>
      <c r="M26" s="22"/>
    </row>
    <row r="27" spans="1:13" x14ac:dyDescent="0.25">
      <c r="A27" s="30" t="s">
        <v>37</v>
      </c>
      <c r="B27" s="19"/>
      <c r="C27" s="19"/>
      <c r="D27" s="19"/>
      <c r="E27" s="19"/>
      <c r="F27" s="19"/>
      <c r="G27" s="19"/>
      <c r="H27" s="22"/>
      <c r="I27" s="22"/>
      <c r="J27" s="22">
        <v>65</v>
      </c>
      <c r="K27" s="22"/>
      <c r="L27" s="22"/>
      <c r="M27" s="22"/>
    </row>
    <row r="28" spans="1:13" x14ac:dyDescent="0.25">
      <c r="A28" s="30" t="s">
        <v>38</v>
      </c>
      <c r="B28" s="19"/>
      <c r="C28" s="19"/>
      <c r="D28" s="19"/>
      <c r="E28" s="19"/>
      <c r="F28" s="19"/>
      <c r="G28" s="19"/>
      <c r="H28" s="22"/>
      <c r="I28" s="22"/>
      <c r="J28" s="22">
        <v>600</v>
      </c>
      <c r="K28" s="22"/>
      <c r="L28" s="22"/>
      <c r="M28" s="22"/>
    </row>
    <row r="29" spans="1:13" x14ac:dyDescent="0.25">
      <c r="A29" s="30" t="s">
        <v>39</v>
      </c>
      <c r="B29" s="19"/>
      <c r="C29" s="19"/>
      <c r="D29" s="19"/>
      <c r="E29" s="19"/>
      <c r="F29" s="19"/>
      <c r="G29" s="19"/>
      <c r="H29" s="22"/>
      <c r="I29" s="22"/>
      <c r="J29" s="22">
        <v>1637.5</v>
      </c>
      <c r="K29" s="22"/>
      <c r="L29" s="22"/>
      <c r="M29" s="22"/>
    </row>
    <row r="30" spans="1:13" x14ac:dyDescent="0.25">
      <c r="A30" s="30" t="s">
        <v>40</v>
      </c>
      <c r="B30" s="19"/>
      <c r="C30" s="19"/>
      <c r="D30" s="19"/>
      <c r="E30" s="19"/>
      <c r="F30" s="19"/>
      <c r="G30" s="19"/>
      <c r="H30" s="22"/>
      <c r="I30" s="22"/>
      <c r="J30" s="22">
        <v>92283.21</v>
      </c>
      <c r="K30" s="22">
        <v>94417.77</v>
      </c>
      <c r="L30" s="22">
        <v>59225.21</v>
      </c>
      <c r="M30" s="22"/>
    </row>
    <row r="31" spans="1:13" x14ac:dyDescent="0.25">
      <c r="A31" s="31" t="s">
        <v>41</v>
      </c>
      <c r="B31" s="19"/>
      <c r="C31" s="19"/>
      <c r="D31" s="19"/>
      <c r="E31" s="19"/>
      <c r="F31" s="19"/>
      <c r="G31" s="19"/>
      <c r="H31" s="22"/>
      <c r="I31" s="22"/>
      <c r="J31" s="22"/>
      <c r="K31" s="22"/>
      <c r="L31" s="22">
        <v>5517</v>
      </c>
      <c r="M31" s="22"/>
    </row>
    <row r="32" spans="1:13" x14ac:dyDescent="0.25">
      <c r="A32" s="31" t="s">
        <v>42</v>
      </c>
      <c r="B32" s="19"/>
      <c r="C32" s="19"/>
      <c r="D32" s="19"/>
      <c r="E32" s="19"/>
      <c r="F32" s="19"/>
      <c r="G32" s="19"/>
      <c r="H32" s="22"/>
      <c r="I32" s="22"/>
      <c r="J32" s="22"/>
      <c r="K32" s="22"/>
      <c r="L32" s="22">
        <v>1930</v>
      </c>
      <c r="M32" s="22"/>
    </row>
    <row r="33" spans="1:13" x14ac:dyDescent="0.25">
      <c r="A33" s="31" t="s">
        <v>43</v>
      </c>
      <c r="B33" s="19"/>
      <c r="C33" s="19"/>
      <c r="D33" s="19"/>
      <c r="E33" s="19"/>
      <c r="F33" s="19"/>
      <c r="G33" s="19"/>
      <c r="H33" s="22"/>
      <c r="I33" s="22"/>
      <c r="J33" s="22"/>
      <c r="K33" s="22"/>
      <c r="L33" s="22"/>
      <c r="M33" s="22">
        <v>500</v>
      </c>
    </row>
    <row r="34" spans="1:13" ht="26.25" x14ac:dyDescent="0.25">
      <c r="A34" s="31" t="s">
        <v>44</v>
      </c>
      <c r="B34" s="19"/>
      <c r="C34" s="19"/>
      <c r="D34" s="19"/>
      <c r="E34" s="19"/>
      <c r="F34" s="19"/>
      <c r="G34" s="19"/>
      <c r="H34" s="22"/>
      <c r="I34" s="22"/>
      <c r="J34" s="22"/>
      <c r="K34" s="22"/>
      <c r="L34" s="22"/>
      <c r="M34" s="22">
        <v>2484</v>
      </c>
    </row>
    <row r="35" spans="1:13" x14ac:dyDescent="0.25">
      <c r="A35" s="31" t="s">
        <v>45</v>
      </c>
      <c r="B35" s="19"/>
      <c r="C35" s="19"/>
      <c r="D35" s="19"/>
      <c r="E35" s="19"/>
      <c r="F35" s="19"/>
      <c r="G35" s="19"/>
      <c r="H35" s="22"/>
      <c r="I35" s="22"/>
      <c r="J35" s="22"/>
      <c r="K35" s="22"/>
      <c r="L35" s="22"/>
      <c r="M35" s="22">
        <v>2488.5</v>
      </c>
    </row>
    <row r="36" spans="1:13" x14ac:dyDescent="0.25">
      <c r="A36" s="31" t="s">
        <v>46</v>
      </c>
      <c r="B36" s="19"/>
      <c r="C36" s="19"/>
      <c r="D36" s="19"/>
      <c r="E36" s="19"/>
      <c r="F36" s="19"/>
      <c r="G36" s="19"/>
      <c r="H36" s="22"/>
      <c r="I36" s="22"/>
      <c r="J36" s="22"/>
      <c r="K36" s="22"/>
      <c r="L36" s="22"/>
      <c r="M36" s="22">
        <v>25260</v>
      </c>
    </row>
    <row r="37" spans="1:13" x14ac:dyDescent="0.25">
      <c r="A37" s="31" t="s">
        <v>47</v>
      </c>
      <c r="B37" s="19"/>
      <c r="C37" s="19"/>
      <c r="D37" s="19"/>
      <c r="E37" s="19"/>
      <c r="F37" s="19"/>
      <c r="G37" s="19"/>
      <c r="H37" s="22"/>
      <c r="I37" s="22"/>
      <c r="J37" s="22"/>
      <c r="K37" s="22"/>
      <c r="L37" s="22"/>
      <c r="M37" s="22">
        <v>14800</v>
      </c>
    </row>
    <row r="38" spans="1:13" x14ac:dyDescent="0.25">
      <c r="A38" s="31" t="s">
        <v>48</v>
      </c>
      <c r="B38" s="19"/>
      <c r="C38" s="19"/>
      <c r="D38" s="19"/>
      <c r="E38" s="19"/>
      <c r="F38" s="19"/>
      <c r="G38" s="19"/>
      <c r="H38" s="22"/>
      <c r="I38" s="22"/>
      <c r="J38" s="22"/>
      <c r="K38" s="22"/>
      <c r="L38" s="22"/>
      <c r="M38" s="22">
        <v>4550</v>
      </c>
    </row>
    <row r="39" spans="1:13" x14ac:dyDescent="0.25">
      <c r="A39" s="31" t="s">
        <v>49</v>
      </c>
      <c r="B39" s="19"/>
      <c r="C39" s="19"/>
      <c r="D39" s="19"/>
      <c r="E39" s="19"/>
      <c r="F39" s="19"/>
      <c r="G39" s="19"/>
      <c r="H39" s="22"/>
      <c r="I39" s="22"/>
      <c r="J39" s="22"/>
      <c r="K39" s="22"/>
      <c r="L39" s="22"/>
      <c r="M39" s="22">
        <v>1809.9</v>
      </c>
    </row>
    <row r="40" spans="1:13" ht="26.25" x14ac:dyDescent="0.25">
      <c r="A40" s="32" t="s">
        <v>50</v>
      </c>
      <c r="B40" s="19"/>
      <c r="C40" s="19"/>
      <c r="D40" s="19"/>
      <c r="E40" s="19"/>
      <c r="F40" s="19"/>
      <c r="G40" s="19"/>
      <c r="H40" s="22"/>
      <c r="I40" s="22"/>
      <c r="J40" s="22"/>
      <c r="K40" s="22"/>
      <c r="L40" s="22"/>
      <c r="M40" s="61">
        <v>17615</v>
      </c>
    </row>
    <row r="41" spans="1:13" x14ac:dyDescent="0.25">
      <c r="A41" s="31" t="s">
        <v>51</v>
      </c>
      <c r="B41" s="19"/>
      <c r="C41" s="19"/>
      <c r="D41" s="19"/>
      <c r="E41" s="19"/>
      <c r="F41" s="19"/>
      <c r="G41" s="19"/>
      <c r="H41" s="22"/>
      <c r="I41" s="22"/>
      <c r="J41" s="22"/>
      <c r="K41" s="22"/>
      <c r="L41" s="22"/>
      <c r="M41" s="22">
        <v>5700</v>
      </c>
    </row>
    <row r="42" spans="1:13" x14ac:dyDescent="0.25">
      <c r="A42" s="31" t="s">
        <v>52</v>
      </c>
      <c r="B42" s="19"/>
      <c r="C42" s="19"/>
      <c r="D42" s="19"/>
      <c r="E42" s="19"/>
      <c r="F42" s="19"/>
      <c r="G42" s="19"/>
      <c r="H42" s="22"/>
      <c r="I42" s="22"/>
      <c r="J42" s="22"/>
      <c r="K42" s="22"/>
      <c r="L42" s="22"/>
      <c r="M42" s="22">
        <v>2332.8000000000002</v>
      </c>
    </row>
    <row r="43" spans="1:13" x14ac:dyDescent="0.25">
      <c r="A43" s="31" t="s">
        <v>53</v>
      </c>
      <c r="B43" s="19"/>
      <c r="C43" s="19"/>
      <c r="D43" s="19"/>
      <c r="E43" s="19"/>
      <c r="F43" s="19"/>
      <c r="G43" s="19"/>
      <c r="H43" s="22"/>
      <c r="I43" s="22"/>
      <c r="J43" s="22"/>
      <c r="K43" s="22"/>
      <c r="L43" s="22"/>
      <c r="M43" s="22">
        <f>305+3120+5720+6160+4940</f>
        <v>20245</v>
      </c>
    </row>
    <row r="44" spans="1:13" x14ac:dyDescent="0.25">
      <c r="A44" s="31" t="s">
        <v>54</v>
      </c>
      <c r="B44" s="19"/>
      <c r="C44" s="19"/>
      <c r="D44" s="19"/>
      <c r="E44" s="19"/>
      <c r="F44" s="19"/>
      <c r="G44" s="19"/>
      <c r="H44" s="22"/>
      <c r="I44" s="22"/>
      <c r="J44" s="22"/>
      <c r="K44" s="22"/>
      <c r="L44" s="22"/>
      <c r="M44" s="22">
        <v>1086</v>
      </c>
    </row>
    <row r="45" spans="1:13" x14ac:dyDescent="0.25">
      <c r="A45" s="31" t="s">
        <v>55</v>
      </c>
      <c r="B45" s="19"/>
      <c r="C45" s="19"/>
      <c r="D45" s="19"/>
      <c r="E45" s="19"/>
      <c r="F45" s="19"/>
      <c r="G45" s="19"/>
      <c r="H45" s="22"/>
      <c r="I45" s="22"/>
      <c r="J45" s="22"/>
      <c r="K45" s="22"/>
      <c r="L45" s="22"/>
      <c r="M45" s="22">
        <v>26700</v>
      </c>
    </row>
    <row r="46" spans="1:13" x14ac:dyDescent="0.25">
      <c r="A46" s="33"/>
      <c r="B46" s="19"/>
      <c r="C46" s="19"/>
      <c r="D46" s="19"/>
      <c r="E46" s="19"/>
      <c r="F46" s="19"/>
      <c r="G46" s="19"/>
      <c r="H46" s="22"/>
      <c r="I46" s="22"/>
      <c r="J46" s="22"/>
      <c r="K46" s="22"/>
      <c r="L46" s="22"/>
      <c r="M46" s="22"/>
    </row>
    <row r="47" spans="1:13" x14ac:dyDescent="0.25">
      <c r="A47" s="34" t="s">
        <v>56</v>
      </c>
      <c r="B47" s="19">
        <v>602400</v>
      </c>
      <c r="C47" s="19">
        <v>623500</v>
      </c>
      <c r="D47" s="19">
        <v>579300</v>
      </c>
      <c r="E47" s="19">
        <v>238700</v>
      </c>
      <c r="F47" s="19">
        <v>518900</v>
      </c>
      <c r="G47" s="19">
        <v>1015800</v>
      </c>
      <c r="H47" s="22">
        <v>566400</v>
      </c>
      <c r="I47" s="22">
        <v>133800</v>
      </c>
      <c r="J47" s="22">
        <v>109900</v>
      </c>
      <c r="K47" s="23">
        <v>506000</v>
      </c>
      <c r="L47" s="23">
        <v>572900</v>
      </c>
      <c r="M47" s="23">
        <v>844600</v>
      </c>
    </row>
    <row r="48" spans="1:13" x14ac:dyDescent="0.25">
      <c r="A48" s="35" t="s">
        <v>57</v>
      </c>
      <c r="B48" s="19">
        <v>424400</v>
      </c>
      <c r="C48" s="19">
        <v>392900</v>
      </c>
      <c r="D48" s="19">
        <v>383500</v>
      </c>
      <c r="E48" s="19">
        <v>189800</v>
      </c>
      <c r="F48" s="19">
        <v>119100</v>
      </c>
      <c r="G48" s="19">
        <v>510700</v>
      </c>
      <c r="H48" s="22">
        <v>222600</v>
      </c>
      <c r="I48" s="22">
        <v>226800</v>
      </c>
      <c r="J48" s="22">
        <v>59800</v>
      </c>
      <c r="K48" s="23">
        <v>295000</v>
      </c>
      <c r="L48" s="23">
        <v>306600</v>
      </c>
      <c r="M48" s="23">
        <v>346700</v>
      </c>
    </row>
    <row r="49" spans="1:13" x14ac:dyDescent="0.25">
      <c r="A49" s="35"/>
      <c r="B49" s="36">
        <f t="shared" ref="B49:I49" si="0">SUM(B3:B48)</f>
        <v>1132827.2149999999</v>
      </c>
      <c r="C49" s="36">
        <f t="shared" si="0"/>
        <v>1165714.7250000001</v>
      </c>
      <c r="D49" s="36">
        <f t="shared" si="0"/>
        <v>980274.01</v>
      </c>
      <c r="E49" s="37">
        <f t="shared" si="0"/>
        <v>448072.22499999998</v>
      </c>
      <c r="F49" s="37">
        <f t="shared" si="0"/>
        <v>701030.27</v>
      </c>
      <c r="G49" s="37">
        <f t="shared" si="0"/>
        <v>1569614.13</v>
      </c>
      <c r="H49" s="38">
        <f t="shared" si="0"/>
        <v>819089.99</v>
      </c>
      <c r="I49" s="38">
        <f t="shared" si="0"/>
        <v>391778.7</v>
      </c>
      <c r="J49" s="62">
        <f>SUM(J3:J48)</f>
        <v>293208.15000000002</v>
      </c>
      <c r="K49" s="63">
        <f>SUM(K3:K48)</f>
        <v>932835.06499999994</v>
      </c>
      <c r="L49" s="63">
        <f>SUM(L3:L48)</f>
        <v>1031267.7</v>
      </c>
      <c r="M49" s="63">
        <f>SUM(M3:M48)</f>
        <v>1431451.1099999999</v>
      </c>
    </row>
    <row r="50" spans="1:13" x14ac:dyDescent="0.25">
      <c r="J50" s="39"/>
    </row>
    <row r="51" spans="1:13" ht="18.75" x14ac:dyDescent="0.3">
      <c r="A51" s="40" t="s">
        <v>58</v>
      </c>
      <c r="B51" s="42">
        <f>B49+C49+D49</f>
        <v>3278815.95</v>
      </c>
      <c r="C51" s="42"/>
    </row>
    <row r="52" spans="1:13" ht="18.75" x14ac:dyDescent="0.3">
      <c r="A52" s="40" t="s">
        <v>59</v>
      </c>
      <c r="B52" s="43">
        <f>E49+F49+G49</f>
        <v>2718716.625</v>
      </c>
      <c r="C52" s="44"/>
    </row>
    <row r="53" spans="1:13" ht="18.75" x14ac:dyDescent="0.3">
      <c r="A53" s="40" t="s">
        <v>60</v>
      </c>
      <c r="B53" s="45">
        <f>H49+I49+J49</f>
        <v>1504076.8399999999</v>
      </c>
      <c r="C53" s="46"/>
    </row>
    <row r="54" spans="1:13" ht="18.75" x14ac:dyDescent="0.3">
      <c r="A54" s="40" t="s">
        <v>61</v>
      </c>
      <c r="B54" s="47">
        <f>K49+L49+M49</f>
        <v>3395553.875</v>
      </c>
      <c r="C54" s="48"/>
    </row>
    <row r="56" spans="1:13" x14ac:dyDescent="0.25">
      <c r="B56" s="49">
        <f>B51+B52+B53+B54</f>
        <v>10897163.289999999</v>
      </c>
      <c r="C56" s="50"/>
    </row>
    <row r="75" spans="6:8" ht="60.75" x14ac:dyDescent="0.25">
      <c r="F75" s="41" t="s">
        <v>62</v>
      </c>
      <c r="H75"/>
    </row>
  </sheetData>
  <mergeCells count="5">
    <mergeCell ref="B51:C51"/>
    <mergeCell ref="B52:C52"/>
    <mergeCell ref="B53:C53"/>
    <mergeCell ref="B54:C54"/>
    <mergeCell ref="B56:C5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2023-02-07T13:44:43Z</dcterms:modified>
</cp:coreProperties>
</file>