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_2\Desktop\Видатки\"/>
    </mc:Choice>
  </mc:AlternateContent>
  <bookViews>
    <workbookView xWindow="0" yWindow="0" windowWidth="19185" windowHeight="7035" firstSheet="1" activeTab="1"/>
  </bookViews>
  <sheets>
    <sheet name="2019 рік" sheetId="1" r:id="rId1"/>
    <sheet name="Січень 202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  <c r="P5" i="4"/>
  <c r="Q5" i="4" s="1"/>
  <c r="Q24" i="1" l="1"/>
  <c r="V19" i="1"/>
  <c r="V21" i="1"/>
  <c r="V24" i="1" s="1"/>
  <c r="V17" i="1"/>
  <c r="V12" i="1"/>
  <c r="T12" i="1"/>
  <c r="U12" i="1"/>
  <c r="S12" i="1"/>
  <c r="P23" i="1"/>
  <c r="P21" i="1"/>
  <c r="P19" i="1"/>
  <c r="P15" i="1"/>
  <c r="P16" i="1"/>
  <c r="P14" i="1"/>
  <c r="P11" i="1"/>
  <c r="F12" i="1"/>
  <c r="G12" i="1"/>
  <c r="H12" i="1"/>
  <c r="I12" i="1"/>
  <c r="J12" i="1"/>
  <c r="K12" i="1"/>
  <c r="L12" i="1"/>
  <c r="M12" i="1"/>
  <c r="N12" i="1"/>
  <c r="O12" i="1"/>
  <c r="E12" i="1"/>
  <c r="P10" i="1"/>
  <c r="P9" i="1"/>
  <c r="P8" i="1"/>
  <c r="P7" i="1"/>
  <c r="P6" i="1"/>
  <c r="P5" i="1"/>
  <c r="P12" i="1" l="1"/>
  <c r="B17" i="1"/>
  <c r="C17" i="1"/>
  <c r="D15" i="1"/>
  <c r="Q15" i="1" s="1"/>
  <c r="D16" i="1"/>
  <c r="Q16" i="1" s="1"/>
  <c r="D14" i="1"/>
  <c r="Q14" i="1" s="1"/>
  <c r="F17" i="1"/>
  <c r="G17" i="1"/>
  <c r="H17" i="1"/>
  <c r="I17" i="1"/>
  <c r="J17" i="1"/>
  <c r="K17" i="1"/>
  <c r="L17" i="1"/>
  <c r="M17" i="1"/>
  <c r="N17" i="1"/>
  <c r="R17" i="1"/>
  <c r="E17" i="1"/>
  <c r="D17" i="1" l="1"/>
  <c r="D23" i="1" l="1"/>
  <c r="D21" i="1"/>
  <c r="Q21" i="1" s="1"/>
  <c r="D19" i="1"/>
  <c r="R12" i="1"/>
  <c r="C12" i="1"/>
  <c r="B12" i="1"/>
  <c r="D11" i="1"/>
  <c r="Q11" i="1" s="1"/>
  <c r="D10" i="1"/>
  <c r="Q10" i="1" s="1"/>
  <c r="D9" i="1"/>
  <c r="Q9" i="1" s="1"/>
  <c r="D8" i="1"/>
  <c r="Q8" i="1" s="1"/>
  <c r="D7" i="1"/>
  <c r="Q7" i="1" s="1"/>
  <c r="D6" i="1"/>
  <c r="Q6" i="1" s="1"/>
  <c r="D5" i="1"/>
  <c r="Q5" i="1" s="1"/>
  <c r="Q12" i="1" l="1"/>
  <c r="D12" i="1"/>
  <c r="P17" i="1"/>
  <c r="Q17" i="1"/>
  <c r="Q19" i="1"/>
  <c r="Q23" i="1"/>
</calcChain>
</file>

<file path=xl/sharedStrings.xml><?xml version="1.0" encoding="utf-8"?>
<sst xmlns="http://schemas.openxmlformats.org/spreadsheetml/2006/main" count="56" uniqueCount="37">
  <si>
    <t>Школа</t>
  </si>
  <si>
    <t>Разом</t>
  </si>
  <si>
    <t>(госп.товари,канцтовари,жалюзі,будівельні матеріали, дизпаливо,журнали для учбових цілей,таблички,світильники і т.д.)</t>
  </si>
  <si>
    <t>медикаменти</t>
  </si>
  <si>
    <t>послуги їдальнi по постач.гот.їжi учням</t>
  </si>
  <si>
    <t>послуги охорони,телекомунікаційні послуги,ремонт котелень,заправка катриджів,ремонт сист.блоків)</t>
  </si>
  <si>
    <t>відрядження</t>
  </si>
  <si>
    <t>вода</t>
  </si>
  <si>
    <t>світло</t>
  </si>
  <si>
    <t>газ</t>
  </si>
  <si>
    <t>вивіз сміття</t>
  </si>
  <si>
    <t>основні засоби</t>
  </si>
  <si>
    <t>Давидівський опорний заклад ЗСО I-III ст.ім.Т.Г.Шевченка</t>
  </si>
  <si>
    <t>Чишківська ЗОШ I-III ст.</t>
  </si>
  <si>
    <t>Винничківський НВК</t>
  </si>
  <si>
    <t>Кротошинська ЗОШ I-III ст.</t>
  </si>
  <si>
    <t>Пасіки-Зубрицька ЗОШ I-II ст.</t>
  </si>
  <si>
    <t>Дмитровичівська ЗОШ I ст.</t>
  </si>
  <si>
    <t>Гончарівська філія Давидівського опорного закладу ЗСО I-III ст.ім.Т.Г.Шевченка</t>
  </si>
  <si>
    <t>ДНЗ с.Давидів</t>
  </si>
  <si>
    <t>ДНЗ с.Чишки</t>
  </si>
  <si>
    <t>ЗДО с.Пасіки-Зубрицькі</t>
  </si>
  <si>
    <t>Освіта та Бухгалтерія</t>
  </si>
  <si>
    <t>Спорт школа "Тризуб"</t>
  </si>
  <si>
    <t>Підтримка спорту … в регіоні</t>
  </si>
  <si>
    <t>навчання</t>
  </si>
  <si>
    <r>
      <t>Використання коштів за</t>
    </r>
    <r>
      <rPr>
        <b/>
        <u/>
        <sz val="16"/>
        <color theme="1"/>
        <rFont val="Calibri"/>
        <family val="2"/>
        <charset val="204"/>
        <scheme val="minor"/>
      </rPr>
      <t xml:space="preserve"> Рік 2019 р. </t>
    </r>
  </si>
  <si>
    <t>інші видатки</t>
  </si>
  <si>
    <t>спец.ф. 2230</t>
  </si>
  <si>
    <t>загальний фонд</t>
  </si>
  <si>
    <t>спец.фонд</t>
  </si>
  <si>
    <t>2210, 2240</t>
  </si>
  <si>
    <t>РАЗОМ СПЕЦ.ФОНД.</t>
  </si>
  <si>
    <t>Загальний фонд Разом з з/п</t>
  </si>
  <si>
    <t>спонс. ,макул., бібл.ф.</t>
  </si>
  <si>
    <t xml:space="preserve">Видатки за січень </t>
  </si>
  <si>
    <t>Підберізцівська НВК-ДНЗ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</si>
</sst>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0" fillId="0" borderId="11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164" fontId="0" fillId="0" borderId="15" xfId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164" fontId="0" fillId="0" borderId="18" xfId="1" applyFon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164" fontId="4" fillId="0" borderId="19" xfId="1" applyFont="1" applyBorder="1"/>
    <xf numFmtId="164" fontId="4" fillId="0" borderId="20" xfId="1" applyFont="1" applyBorder="1" applyAlignment="1">
      <alignment horizontal="center" vertical="center"/>
    </xf>
    <xf numFmtId="164" fontId="4" fillId="0" borderId="0" xfId="1" applyFont="1"/>
    <xf numFmtId="164" fontId="4" fillId="0" borderId="0" xfId="1" applyFont="1" applyBorder="1"/>
    <xf numFmtId="164" fontId="4" fillId="0" borderId="0" xfId="1" applyFont="1" applyBorder="1" applyAlignment="1">
      <alignment horizontal="right"/>
    </xf>
    <xf numFmtId="164" fontId="0" fillId="0" borderId="0" xfId="1" applyFont="1"/>
    <xf numFmtId="0" fontId="5" fillId="0" borderId="21" xfId="0" applyFont="1" applyBorder="1" applyAlignment="1">
      <alignment horizontal="left" vertical="center"/>
    </xf>
    <xf numFmtId="164" fontId="0" fillId="0" borderId="22" xfId="1" applyFont="1" applyBorder="1" applyAlignment="1"/>
    <xf numFmtId="2" fontId="0" fillId="0" borderId="2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0" fillId="0" borderId="15" xfId="1" applyFont="1" applyBorder="1" applyAlignment="1"/>
    <xf numFmtId="0" fontId="5" fillId="0" borderId="17" xfId="0" applyFont="1" applyBorder="1" applyAlignment="1">
      <alignment horizontal="left" vertical="center"/>
    </xf>
    <xf numFmtId="164" fontId="0" fillId="0" borderId="18" xfId="1" applyFont="1" applyBorder="1" applyAlignment="1"/>
    <xf numFmtId="0" fontId="5" fillId="0" borderId="19" xfId="0" applyFont="1" applyBorder="1" applyAlignment="1">
      <alignment horizontal="left" vertical="center"/>
    </xf>
    <xf numFmtId="2" fontId="4" fillId="0" borderId="23" xfId="0" applyNumberFormat="1" applyFont="1" applyBorder="1" applyAlignment="1">
      <alignment horizontal="center" vertical="center"/>
    </xf>
    <xf numFmtId="164" fontId="0" fillId="0" borderId="23" xfId="1" applyFont="1" applyBorder="1" applyAlignment="1">
      <alignment vertical="center"/>
    </xf>
    <xf numFmtId="2" fontId="0" fillId="0" borderId="23" xfId="0" applyNumberFormat="1" applyBorder="1" applyAlignment="1">
      <alignment horizontal="center" vertical="center"/>
    </xf>
    <xf numFmtId="2" fontId="0" fillId="0" borderId="23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/>
    </xf>
    <xf numFmtId="2" fontId="0" fillId="0" borderId="0" xfId="0" applyNumberFormat="1" applyBorder="1" applyAlignment="1"/>
    <xf numFmtId="0" fontId="0" fillId="0" borderId="0" xfId="0" applyBorder="1"/>
    <xf numFmtId="2" fontId="0" fillId="2" borderId="11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2" fontId="4" fillId="0" borderId="0" xfId="0" applyNumberFormat="1" applyFon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0" fontId="0" fillId="0" borderId="15" xfId="0" applyBorder="1"/>
    <xf numFmtId="0" fontId="4" fillId="0" borderId="0" xfId="0" applyFont="1" applyBorder="1"/>
    <xf numFmtId="0" fontId="4" fillId="0" borderId="32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2" fontId="4" fillId="0" borderId="43" xfId="0" applyNumberFormat="1" applyFont="1" applyBorder="1" applyAlignment="1">
      <alignment horizontal="center" vertical="center"/>
    </xf>
    <xf numFmtId="164" fontId="4" fillId="0" borderId="31" xfId="1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2" fontId="4" fillId="0" borderId="44" xfId="0" applyNumberFormat="1" applyFont="1" applyBorder="1" applyAlignment="1">
      <alignment horizontal="center" vertical="center"/>
    </xf>
    <xf numFmtId="2" fontId="4" fillId="0" borderId="31" xfId="0" applyNumberFormat="1" applyFont="1" applyBorder="1" applyAlignment="1">
      <alignment horizontal="center" vertical="center"/>
    </xf>
    <xf numFmtId="164" fontId="4" fillId="0" borderId="31" xfId="0" applyNumberFormat="1" applyFont="1" applyBorder="1" applyAlignment="1">
      <alignment vertical="center"/>
    </xf>
    <xf numFmtId="164" fontId="0" fillId="0" borderId="0" xfId="1" applyFont="1" applyBorder="1"/>
    <xf numFmtId="164" fontId="5" fillId="0" borderId="12" xfId="1" applyFont="1" applyBorder="1" applyAlignment="1">
      <alignment horizontal="center" vertical="center"/>
    </xf>
    <xf numFmtId="164" fontId="5" fillId="0" borderId="15" xfId="1" applyFont="1" applyBorder="1" applyAlignment="1">
      <alignment horizontal="center" vertical="center"/>
    </xf>
    <xf numFmtId="164" fontId="5" fillId="0" borderId="18" xfId="1" applyFont="1" applyBorder="1" applyAlignment="1">
      <alignment horizontal="center" vertical="center"/>
    </xf>
    <xf numFmtId="164" fontId="5" fillId="0" borderId="20" xfId="1" applyFont="1" applyBorder="1" applyAlignment="1">
      <alignment horizontal="center" vertical="center"/>
    </xf>
    <xf numFmtId="164" fontId="5" fillId="0" borderId="0" xfId="1" applyFont="1" applyBorder="1"/>
    <xf numFmtId="164" fontId="5" fillId="0" borderId="2" xfId="1" applyFont="1" applyBorder="1" applyAlignment="1"/>
    <xf numFmtId="164" fontId="5" fillId="0" borderId="15" xfId="1" applyFont="1" applyBorder="1" applyAlignment="1"/>
    <xf numFmtId="164" fontId="5" fillId="0" borderId="12" xfId="1" applyFont="1" applyBorder="1" applyAlignment="1"/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164" fontId="5" fillId="0" borderId="23" xfId="1" applyFont="1" applyBorder="1" applyAlignment="1">
      <alignment vertical="center"/>
    </xf>
    <xf numFmtId="2" fontId="5" fillId="0" borderId="0" xfId="0" applyNumberFormat="1" applyFont="1" applyBorder="1" applyAlignment="1"/>
    <xf numFmtId="0" fontId="5" fillId="0" borderId="0" xfId="0" applyFont="1"/>
    <xf numFmtId="0" fontId="6" fillId="0" borderId="0" xfId="0" applyFont="1"/>
    <xf numFmtId="2" fontId="6" fillId="0" borderId="13" xfId="0" applyNumberFormat="1" applyFont="1" applyBorder="1" applyAlignment="1">
      <alignment horizontal="center" vertical="center"/>
    </xf>
    <xf numFmtId="164" fontId="5" fillId="0" borderId="0" xfId="1" applyFont="1" applyBorder="1" applyAlignment="1">
      <alignment horizontal="right"/>
    </xf>
    <xf numFmtId="2" fontId="6" fillId="0" borderId="4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vertical="center"/>
    </xf>
    <xf numFmtId="164" fontId="4" fillId="0" borderId="28" xfId="0" applyNumberFormat="1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0" fillId="0" borderId="48" xfId="0" applyBorder="1"/>
    <xf numFmtId="0" fontId="0" fillId="0" borderId="49" xfId="0" applyBorder="1"/>
    <xf numFmtId="2" fontId="0" fillId="0" borderId="5" xfId="0" applyNumberForma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164" fontId="4" fillId="0" borderId="38" xfId="1" applyFont="1" applyBorder="1" applyAlignment="1">
      <alignment vertical="center"/>
    </xf>
    <xf numFmtId="164" fontId="0" fillId="0" borderId="12" xfId="1" applyFont="1" applyBorder="1"/>
    <xf numFmtId="2" fontId="0" fillId="0" borderId="50" xfId="0" applyNumberFormat="1" applyBorder="1" applyAlignment="1">
      <alignment horizontal="center" vertical="center"/>
    </xf>
    <xf numFmtId="2" fontId="0" fillId="0" borderId="45" xfId="0" applyNumberFormat="1" applyBorder="1"/>
    <xf numFmtId="2" fontId="0" fillId="0" borderId="45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164" fontId="4" fillId="0" borderId="27" xfId="1" applyFont="1" applyBorder="1" applyAlignment="1">
      <alignment horizontal="center" vertical="center"/>
    </xf>
    <xf numFmtId="164" fontId="4" fillId="0" borderId="26" xfId="1" applyFont="1" applyBorder="1" applyAlignment="1">
      <alignment horizontal="right"/>
    </xf>
    <xf numFmtId="2" fontId="0" fillId="0" borderId="25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/>
    </xf>
    <xf numFmtId="2" fontId="0" fillId="0" borderId="24" xfId="0" applyNumberFormat="1" applyBorder="1" applyAlignment="1">
      <alignment vertical="center"/>
    </xf>
    <xf numFmtId="2" fontId="0" fillId="0" borderId="26" xfId="0" applyNumberFormat="1" applyBorder="1" applyAlignment="1"/>
    <xf numFmtId="0" fontId="0" fillId="0" borderId="22" xfId="0" applyBorder="1"/>
    <xf numFmtId="0" fontId="0" fillId="0" borderId="5" xfId="0" applyBorder="1"/>
    <xf numFmtId="0" fontId="4" fillId="0" borderId="51" xfId="0" applyFont="1" applyBorder="1" applyAlignment="1">
      <alignment horizontal="center" vertical="center"/>
    </xf>
    <xf numFmtId="0" fontId="4" fillId="0" borderId="46" xfId="0" applyFont="1" applyBorder="1"/>
    <xf numFmtId="2" fontId="4" fillId="0" borderId="47" xfId="0" applyNumberFormat="1" applyFont="1" applyBorder="1" applyAlignment="1">
      <alignment horizontal="center" vertical="center"/>
    </xf>
    <xf numFmtId="0" fontId="4" fillId="0" borderId="12" xfId="0" applyFont="1" applyBorder="1"/>
    <xf numFmtId="0" fontId="0" fillId="0" borderId="3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12" xfId="0" applyBorder="1"/>
    <xf numFmtId="0" fontId="0" fillId="0" borderId="53" xfId="0" applyBorder="1" applyAlignment="1">
      <alignment horizontal="center" vertical="center"/>
    </xf>
    <xf numFmtId="2" fontId="4" fillId="0" borderId="52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2" fontId="4" fillId="0" borderId="33" xfId="1" applyNumberFormat="1" applyFont="1" applyBorder="1" applyAlignment="1">
      <alignment horizontal="center" vertical="center"/>
    </xf>
    <xf numFmtId="2" fontId="4" fillId="0" borderId="30" xfId="1" applyNumberFormat="1" applyFont="1" applyBorder="1" applyAlignment="1">
      <alignment horizontal="center" vertical="center"/>
    </xf>
    <xf numFmtId="2" fontId="4" fillId="0" borderId="27" xfId="1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8" fillId="0" borderId="4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164" fontId="2" fillId="0" borderId="15" xfId="1" applyFont="1" applyBorder="1" applyAlignment="1">
      <alignment horizontal="center" vertical="center"/>
    </xf>
    <xf numFmtId="164" fontId="9" fillId="0" borderId="15" xfId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39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2" fontId="8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4" fillId="0" borderId="41" xfId="0" applyFont="1" applyBorder="1" applyAlignment="1">
      <alignment horizontal="center" vertical="center" textRotation="90"/>
    </xf>
    <xf numFmtId="0" fontId="4" fillId="0" borderId="42" xfId="0" applyFont="1" applyBorder="1" applyAlignment="1">
      <alignment horizontal="center" vertical="center" textRotation="90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36" xfId="0" applyFont="1" applyBorder="1" applyAlignment="1">
      <alignment horizontal="center" textRotation="90"/>
    </xf>
    <xf numFmtId="0" fontId="4" fillId="0" borderId="37" xfId="0" applyFont="1" applyBorder="1" applyAlignment="1">
      <alignment horizontal="center" textRotation="90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8" fillId="0" borderId="41" xfId="0" applyFont="1" applyBorder="1" applyAlignment="1">
      <alignment horizontal="center" vertical="center" textRotation="90"/>
    </xf>
    <xf numFmtId="0" fontId="8" fillId="0" borderId="42" xfId="0" applyFont="1" applyBorder="1" applyAlignment="1">
      <alignment horizontal="center" vertical="center" textRotation="90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4"/>
  <sheetViews>
    <sheetView view="pageBreakPreview" topLeftCell="E1" zoomScale="51" zoomScaleNormal="51" zoomScaleSheetLayoutView="51" workbookViewId="0">
      <selection activeCell="Q27" sqref="Q27"/>
    </sheetView>
  </sheetViews>
  <sheetFormatPr defaultRowHeight="15" x14ac:dyDescent="0.25"/>
  <cols>
    <col min="1" max="1" width="32.85546875" customWidth="1"/>
    <col min="2" max="2" width="16.5703125" customWidth="1"/>
    <col min="3" max="3" width="15.85546875" customWidth="1"/>
    <col min="4" max="4" width="16.140625" style="77" customWidth="1"/>
    <col min="5" max="5" width="19" customWidth="1"/>
    <col min="6" max="6" width="13" customWidth="1"/>
    <col min="7" max="7" width="15.28515625" customWidth="1"/>
    <col min="8" max="8" width="17.7109375" customWidth="1"/>
    <col min="9" max="11" width="14.140625" customWidth="1"/>
    <col min="12" max="12" width="15.28515625" customWidth="1"/>
    <col min="13" max="15" width="14.140625" customWidth="1"/>
    <col min="16" max="16" width="16.42578125" style="78" customWidth="1"/>
    <col min="17" max="17" width="16.28515625" style="2" customWidth="1"/>
    <col min="18" max="18" width="16" customWidth="1"/>
    <col min="19" max="19" width="11.85546875" customWidth="1"/>
    <col min="20" max="20" width="12" customWidth="1"/>
    <col min="21" max="21" width="9.85546875" customWidth="1"/>
    <col min="22" max="22" width="14.7109375" bestFit="1" customWidth="1"/>
  </cols>
  <sheetData>
    <row r="1" spans="1:22" ht="21.75" thickBot="1" x14ac:dyDescent="0.4">
      <c r="A1" s="154" t="s">
        <v>26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"/>
      <c r="O1" s="50"/>
      <c r="R1" s="1"/>
    </row>
    <row r="2" spans="1:22" ht="15.75" thickBot="1" x14ac:dyDescent="0.3">
      <c r="B2" s="169" t="s">
        <v>29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69" t="s">
        <v>30</v>
      </c>
      <c r="S2" s="174"/>
      <c r="T2" s="174"/>
      <c r="U2" s="174"/>
      <c r="V2" s="175"/>
    </row>
    <row r="3" spans="1:22" s="2" customFormat="1" ht="35.25" customHeight="1" thickBot="1" x14ac:dyDescent="0.3">
      <c r="A3" s="155" t="s">
        <v>0</v>
      </c>
      <c r="B3" s="3">
        <v>2111</v>
      </c>
      <c r="C3" s="3">
        <v>2120</v>
      </c>
      <c r="D3" s="157" t="s">
        <v>1</v>
      </c>
      <c r="E3" s="4">
        <v>2210</v>
      </c>
      <c r="F3" s="4">
        <v>2220</v>
      </c>
      <c r="G3" s="4">
        <v>2230</v>
      </c>
      <c r="H3" s="4">
        <v>2240</v>
      </c>
      <c r="I3" s="4">
        <v>2250</v>
      </c>
      <c r="J3" s="4">
        <v>2272</v>
      </c>
      <c r="K3" s="4">
        <v>2273</v>
      </c>
      <c r="L3" s="4">
        <v>2274</v>
      </c>
      <c r="M3" s="5">
        <v>2275</v>
      </c>
      <c r="N3" s="6">
        <v>2282</v>
      </c>
      <c r="O3" s="6">
        <v>2800</v>
      </c>
      <c r="P3" s="159" t="s">
        <v>1</v>
      </c>
      <c r="Q3" s="161" t="s">
        <v>33</v>
      </c>
      <c r="R3" s="56">
        <v>3110</v>
      </c>
      <c r="S3" s="56" t="s">
        <v>31</v>
      </c>
      <c r="T3" s="55">
        <v>1112</v>
      </c>
      <c r="U3" s="57">
        <v>1014</v>
      </c>
      <c r="V3" s="165" t="s">
        <v>32</v>
      </c>
    </row>
    <row r="4" spans="1:22" s="2" customFormat="1" ht="128.25" customHeight="1" thickBot="1" x14ac:dyDescent="0.3">
      <c r="A4" s="156"/>
      <c r="B4" s="7"/>
      <c r="C4" s="7"/>
      <c r="D4" s="158"/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7</v>
      </c>
      <c r="K4" s="8" t="s">
        <v>8</v>
      </c>
      <c r="L4" s="8" t="s">
        <v>9</v>
      </c>
      <c r="M4" s="9" t="s">
        <v>10</v>
      </c>
      <c r="N4" s="10" t="s">
        <v>25</v>
      </c>
      <c r="O4" s="10" t="s">
        <v>27</v>
      </c>
      <c r="P4" s="160"/>
      <c r="Q4" s="162"/>
      <c r="R4" s="118" t="s">
        <v>11</v>
      </c>
      <c r="S4" s="171" t="s">
        <v>34</v>
      </c>
      <c r="T4" s="172"/>
      <c r="U4" s="173"/>
      <c r="V4" s="166"/>
    </row>
    <row r="5" spans="1:22" ht="34.5" customHeight="1" x14ac:dyDescent="0.25">
      <c r="A5" s="49" t="s">
        <v>12</v>
      </c>
      <c r="B5" s="11">
        <v>8940564.4499999993</v>
      </c>
      <c r="C5" s="12">
        <v>1914447.35</v>
      </c>
      <c r="D5" s="65">
        <f>B5+C5</f>
        <v>10855011.799999999</v>
      </c>
      <c r="E5" s="13">
        <v>442092.61</v>
      </c>
      <c r="F5" s="14">
        <v>2840.9</v>
      </c>
      <c r="G5" s="14">
        <v>646525.1</v>
      </c>
      <c r="H5" s="14">
        <v>369515.03</v>
      </c>
      <c r="I5" s="45">
        <v>13263.14</v>
      </c>
      <c r="J5" s="14">
        <v>11685.38</v>
      </c>
      <c r="K5" s="14">
        <v>82146.17</v>
      </c>
      <c r="L5" s="14">
        <v>462430.35</v>
      </c>
      <c r="M5" s="14">
        <v>15927.16</v>
      </c>
      <c r="N5" s="15">
        <v>306.48</v>
      </c>
      <c r="O5" s="15">
        <v>55207.199999999997</v>
      </c>
      <c r="P5" s="79">
        <f t="shared" ref="P5:P11" si="0">SUM(E5:O5)</f>
        <v>2101939.5199999996</v>
      </c>
      <c r="Q5" s="58">
        <f t="shared" ref="Q5:Q11" si="1">P5+D5</f>
        <v>12956951.319999998</v>
      </c>
      <c r="R5" s="97">
        <v>1059883</v>
      </c>
      <c r="S5" s="94">
        <v>33266.54</v>
      </c>
      <c r="T5" s="31">
        <v>64353.42</v>
      </c>
      <c r="U5" s="90"/>
      <c r="V5" s="89"/>
    </row>
    <row r="6" spans="1:22" ht="34.5" customHeight="1" x14ac:dyDescent="0.25">
      <c r="A6" s="16" t="s">
        <v>13</v>
      </c>
      <c r="B6" s="17">
        <v>3475521.35</v>
      </c>
      <c r="C6" s="17">
        <v>776590</v>
      </c>
      <c r="D6" s="66">
        <f t="shared" ref="D6:D11" si="2">B6+C6</f>
        <v>4252111.3499999996</v>
      </c>
      <c r="E6" s="18">
        <v>131067.45</v>
      </c>
      <c r="F6" s="18">
        <v>554.20000000000005</v>
      </c>
      <c r="G6" s="18">
        <v>192390</v>
      </c>
      <c r="H6" s="18">
        <v>210478.03</v>
      </c>
      <c r="I6" s="46">
        <v>5648</v>
      </c>
      <c r="J6" s="18">
        <v>0</v>
      </c>
      <c r="K6" s="18">
        <v>35266.6</v>
      </c>
      <c r="L6" s="18">
        <v>191988.8</v>
      </c>
      <c r="M6" s="18">
        <v>0</v>
      </c>
      <c r="N6" s="19">
        <v>306.39999999999998</v>
      </c>
      <c r="O6" s="15">
        <v>69.319999999999993</v>
      </c>
      <c r="P6" s="79">
        <f t="shared" si="0"/>
        <v>767768.8</v>
      </c>
      <c r="Q6" s="58">
        <f t="shared" si="1"/>
        <v>5019880.1499999994</v>
      </c>
      <c r="R6" s="98">
        <v>162804</v>
      </c>
      <c r="S6" s="95"/>
      <c r="T6" s="18">
        <v>23683.73</v>
      </c>
      <c r="U6" s="91"/>
      <c r="V6" s="89"/>
    </row>
    <row r="7" spans="1:22" ht="34.5" customHeight="1" x14ac:dyDescent="0.25">
      <c r="A7" s="16" t="s">
        <v>14</v>
      </c>
      <c r="B7" s="17">
        <v>2508910.3199999998</v>
      </c>
      <c r="C7" s="17">
        <v>520104.43</v>
      </c>
      <c r="D7" s="66">
        <f t="shared" si="2"/>
        <v>3029014.75</v>
      </c>
      <c r="E7" s="18">
        <v>112242.38</v>
      </c>
      <c r="F7" s="18">
        <v>547.35</v>
      </c>
      <c r="G7" s="18">
        <v>86772.45</v>
      </c>
      <c r="H7" s="18">
        <v>117535.91</v>
      </c>
      <c r="I7" s="46">
        <v>3470</v>
      </c>
      <c r="J7" s="18">
        <v>0</v>
      </c>
      <c r="K7" s="18">
        <v>13848.7</v>
      </c>
      <c r="L7" s="18">
        <v>162790.35</v>
      </c>
      <c r="M7" s="18">
        <v>0</v>
      </c>
      <c r="N7" s="19">
        <v>1133.95</v>
      </c>
      <c r="O7" s="15">
        <v>61.9</v>
      </c>
      <c r="P7" s="79">
        <f t="shared" si="0"/>
        <v>498402.99000000005</v>
      </c>
      <c r="Q7" s="58">
        <f t="shared" si="1"/>
        <v>3527417.74</v>
      </c>
      <c r="R7" s="98">
        <v>26240</v>
      </c>
      <c r="S7" s="96">
        <v>9385.86</v>
      </c>
      <c r="T7" s="18">
        <v>7535.97</v>
      </c>
      <c r="U7" s="91"/>
      <c r="V7" s="89"/>
    </row>
    <row r="8" spans="1:22" ht="34.5" customHeight="1" x14ac:dyDescent="0.25">
      <c r="A8" s="16" t="s">
        <v>15</v>
      </c>
      <c r="B8" s="17">
        <v>3085684.92</v>
      </c>
      <c r="C8" s="17">
        <v>664533.29</v>
      </c>
      <c r="D8" s="66">
        <f t="shared" si="2"/>
        <v>3750218.21</v>
      </c>
      <c r="E8" s="18">
        <v>43885.67</v>
      </c>
      <c r="F8" s="18">
        <v>589.95000000000005</v>
      </c>
      <c r="G8" s="18">
        <v>123480</v>
      </c>
      <c r="H8" s="18">
        <v>199007.89</v>
      </c>
      <c r="I8" s="46">
        <v>7070</v>
      </c>
      <c r="J8" s="18">
        <v>0</v>
      </c>
      <c r="K8" s="18">
        <v>0</v>
      </c>
      <c r="L8" s="18">
        <v>100557.29</v>
      </c>
      <c r="M8" s="18">
        <v>0</v>
      </c>
      <c r="N8" s="19">
        <v>919.35</v>
      </c>
      <c r="O8" s="15">
        <v>37.97</v>
      </c>
      <c r="P8" s="79">
        <f t="shared" si="0"/>
        <v>475548.11999999994</v>
      </c>
      <c r="Q8" s="58">
        <f t="shared" si="1"/>
        <v>4225766.33</v>
      </c>
      <c r="R8" s="98">
        <v>78765</v>
      </c>
      <c r="S8" s="95"/>
      <c r="T8" s="18">
        <v>18160.07</v>
      </c>
      <c r="U8" s="91"/>
      <c r="V8" s="89"/>
    </row>
    <row r="9" spans="1:22" ht="34.5" customHeight="1" x14ac:dyDescent="0.25">
      <c r="A9" s="16" t="s">
        <v>16</v>
      </c>
      <c r="B9" s="17">
        <v>2358130.69</v>
      </c>
      <c r="C9" s="17">
        <v>513254.05</v>
      </c>
      <c r="D9" s="66">
        <f t="shared" si="2"/>
        <v>2871384.7399999998</v>
      </c>
      <c r="E9" s="18">
        <v>52162.05</v>
      </c>
      <c r="F9" s="18">
        <v>585.70000000000005</v>
      </c>
      <c r="G9" s="18">
        <v>113835</v>
      </c>
      <c r="H9" s="18">
        <v>369947.16</v>
      </c>
      <c r="I9" s="46">
        <v>3208</v>
      </c>
      <c r="J9" s="18">
        <v>0</v>
      </c>
      <c r="K9" s="18">
        <v>69345.350000000006</v>
      </c>
      <c r="L9" s="18">
        <v>239622.97</v>
      </c>
      <c r="M9" s="18">
        <v>0</v>
      </c>
      <c r="N9" s="19">
        <v>766.13</v>
      </c>
      <c r="O9" s="15">
        <v>90.8</v>
      </c>
      <c r="P9" s="79">
        <f t="shared" si="0"/>
        <v>849563.15999999992</v>
      </c>
      <c r="Q9" s="58">
        <f t="shared" si="1"/>
        <v>3720947.8999999994</v>
      </c>
      <c r="R9" s="98">
        <v>57321</v>
      </c>
      <c r="S9" s="95"/>
      <c r="T9" s="18">
        <v>6906.7</v>
      </c>
      <c r="U9" s="91">
        <v>17999.990000000002</v>
      </c>
      <c r="V9" s="89"/>
    </row>
    <row r="10" spans="1:22" ht="34.5" customHeight="1" x14ac:dyDescent="0.25">
      <c r="A10" s="16" t="s">
        <v>17</v>
      </c>
      <c r="B10" s="17">
        <v>569785.18000000005</v>
      </c>
      <c r="C10" s="17">
        <v>127318.82</v>
      </c>
      <c r="D10" s="66">
        <f t="shared" si="2"/>
        <v>697104</v>
      </c>
      <c r="E10" s="18">
        <v>35157.14</v>
      </c>
      <c r="F10" s="18">
        <v>585.70000000000005</v>
      </c>
      <c r="G10" s="18">
        <v>31217.75</v>
      </c>
      <c r="H10" s="18">
        <v>94299.95</v>
      </c>
      <c r="I10" s="46">
        <v>0</v>
      </c>
      <c r="J10" s="18">
        <v>0</v>
      </c>
      <c r="K10" s="18">
        <v>64623.71</v>
      </c>
      <c r="L10" s="18">
        <v>0</v>
      </c>
      <c r="M10" s="18">
        <v>0</v>
      </c>
      <c r="N10" s="19">
        <v>0</v>
      </c>
      <c r="O10" s="15"/>
      <c r="P10" s="79">
        <f t="shared" si="0"/>
        <v>225884.24999999997</v>
      </c>
      <c r="Q10" s="58">
        <f t="shared" si="1"/>
        <v>922988.25</v>
      </c>
      <c r="R10" s="98">
        <v>19581</v>
      </c>
      <c r="S10" s="95"/>
      <c r="T10" s="18">
        <v>2304</v>
      </c>
      <c r="U10" s="91"/>
      <c r="V10" s="89"/>
    </row>
    <row r="11" spans="1:22" ht="44.25" customHeight="1" thickBot="1" x14ac:dyDescent="0.3">
      <c r="A11" s="20" t="s">
        <v>18</v>
      </c>
      <c r="B11" s="21">
        <v>368516.82</v>
      </c>
      <c r="C11" s="21">
        <v>83445.53</v>
      </c>
      <c r="D11" s="67">
        <f t="shared" si="2"/>
        <v>451962.35</v>
      </c>
      <c r="E11" s="22">
        <v>13293.29</v>
      </c>
      <c r="F11" s="22">
        <v>585.70000000000005</v>
      </c>
      <c r="G11" s="22">
        <v>13935</v>
      </c>
      <c r="H11" s="22">
        <v>109970.82</v>
      </c>
      <c r="I11" s="47">
        <v>168</v>
      </c>
      <c r="J11" s="22">
        <v>0</v>
      </c>
      <c r="K11" s="22">
        <v>37417.199999999997</v>
      </c>
      <c r="L11" s="22">
        <v>0</v>
      </c>
      <c r="M11" s="22">
        <v>0</v>
      </c>
      <c r="N11" s="22">
        <v>0</v>
      </c>
      <c r="O11" s="52"/>
      <c r="P11" s="79">
        <f t="shared" si="0"/>
        <v>175370.01</v>
      </c>
      <c r="Q11" s="58">
        <f t="shared" si="1"/>
        <v>627332.36</v>
      </c>
      <c r="R11" s="98">
        <v>35486</v>
      </c>
      <c r="S11" s="95"/>
      <c r="T11" s="18"/>
      <c r="U11" s="91"/>
      <c r="V11" s="89"/>
    </row>
    <row r="12" spans="1:22" s="25" customFormat="1" ht="21" customHeight="1" thickBot="1" x14ac:dyDescent="0.3">
      <c r="A12" s="23"/>
      <c r="B12" s="24">
        <f t="shared" ref="B12:D12" si="3">SUM(B5:B11)</f>
        <v>21307113.73</v>
      </c>
      <c r="C12" s="24">
        <f t="shared" si="3"/>
        <v>4599693.4700000007</v>
      </c>
      <c r="D12" s="68">
        <f t="shared" si="3"/>
        <v>25906807.199999999</v>
      </c>
      <c r="E12" s="24">
        <f>SUM(E5:E11)</f>
        <v>829900.59000000008</v>
      </c>
      <c r="F12" s="24">
        <f t="shared" ref="F12:O12" si="4">SUM(F5:F11)</f>
        <v>6289.5</v>
      </c>
      <c r="G12" s="24">
        <f t="shared" si="4"/>
        <v>1208155.2999999998</v>
      </c>
      <c r="H12" s="24">
        <f t="shared" si="4"/>
        <v>1470754.79</v>
      </c>
      <c r="I12" s="24">
        <f t="shared" si="4"/>
        <v>32827.14</v>
      </c>
      <c r="J12" s="24">
        <f t="shared" si="4"/>
        <v>11685.38</v>
      </c>
      <c r="K12" s="24">
        <f t="shared" si="4"/>
        <v>302647.73000000004</v>
      </c>
      <c r="L12" s="24">
        <f t="shared" si="4"/>
        <v>1157389.76</v>
      </c>
      <c r="M12" s="24">
        <f t="shared" si="4"/>
        <v>15927.16</v>
      </c>
      <c r="N12" s="24">
        <f t="shared" si="4"/>
        <v>3432.31</v>
      </c>
      <c r="O12" s="24">
        <f t="shared" si="4"/>
        <v>55467.19</v>
      </c>
      <c r="P12" s="68">
        <f>SUM(P5:P11)</f>
        <v>5094476.8499999996</v>
      </c>
      <c r="Q12" s="59">
        <f>SUM(Q5:Q11)</f>
        <v>31001284.049999997</v>
      </c>
      <c r="R12" s="99">
        <f>SUM(R5:R11)</f>
        <v>1440080</v>
      </c>
      <c r="S12" s="119">
        <f>SUM(S5:S11)</f>
        <v>42652.4</v>
      </c>
      <c r="T12" s="120">
        <f t="shared" ref="T12:U12" si="5">SUM(T5:T11)</f>
        <v>122943.89</v>
      </c>
      <c r="U12" s="121">
        <f t="shared" si="5"/>
        <v>17999.990000000002</v>
      </c>
      <c r="V12" s="92">
        <f>SUM(R12:U12)</f>
        <v>1623676.2799999998</v>
      </c>
    </row>
    <row r="13" spans="1:22" s="28" customFormat="1" ht="21" customHeight="1" thickBot="1" x14ac:dyDescent="0.3">
      <c r="A13" s="26"/>
      <c r="B13" s="26"/>
      <c r="C13" s="26"/>
      <c r="D13" s="69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80"/>
      <c r="Q13" s="25"/>
      <c r="R13" s="100"/>
      <c r="S13" s="64"/>
      <c r="T13" s="64"/>
      <c r="U13" s="64"/>
      <c r="V13" s="93"/>
    </row>
    <row r="14" spans="1:22" ht="34.5" customHeight="1" x14ac:dyDescent="0.25">
      <c r="A14" s="29" t="s">
        <v>19</v>
      </c>
      <c r="B14" s="30">
        <v>2365409.37</v>
      </c>
      <c r="C14" s="30">
        <v>540807.65</v>
      </c>
      <c r="D14" s="70">
        <f>SUM(B14:C14)</f>
        <v>2906217.02</v>
      </c>
      <c r="E14" s="31">
        <v>114491.63</v>
      </c>
      <c r="F14" s="31">
        <v>0</v>
      </c>
      <c r="G14" s="31">
        <v>523929.92</v>
      </c>
      <c r="H14" s="31">
        <v>187727.6</v>
      </c>
      <c r="I14" s="31">
        <v>1140</v>
      </c>
      <c r="J14" s="31">
        <v>16548.27</v>
      </c>
      <c r="K14" s="31">
        <v>161919.06</v>
      </c>
      <c r="L14" s="32">
        <v>336092.29</v>
      </c>
      <c r="M14" s="32">
        <v>4553.59</v>
      </c>
      <c r="N14" s="32">
        <v>0</v>
      </c>
      <c r="O14" s="32">
        <v>564.1</v>
      </c>
      <c r="P14" s="81">
        <f>SUM(E14:O14)</f>
        <v>1346966.4600000002</v>
      </c>
      <c r="Q14" s="60">
        <f>P14+D14</f>
        <v>4253183.4800000004</v>
      </c>
      <c r="R14" s="101">
        <v>0</v>
      </c>
      <c r="S14" s="163" t="s">
        <v>28</v>
      </c>
      <c r="T14" s="167">
        <v>2210</v>
      </c>
      <c r="U14" s="106"/>
      <c r="V14" s="107"/>
    </row>
    <row r="15" spans="1:22" ht="34.5" customHeight="1" x14ac:dyDescent="0.25">
      <c r="A15" s="16" t="s">
        <v>20</v>
      </c>
      <c r="B15" s="33">
        <v>1260842.8700000001</v>
      </c>
      <c r="C15" s="33">
        <v>268184.43</v>
      </c>
      <c r="D15" s="71">
        <f t="shared" ref="D15:D16" si="6">SUM(B15:C15)</f>
        <v>1529027.3</v>
      </c>
      <c r="E15" s="18">
        <v>46613.63</v>
      </c>
      <c r="F15" s="18">
        <v>0</v>
      </c>
      <c r="G15" s="18">
        <v>236571.8</v>
      </c>
      <c r="H15" s="18">
        <v>65701.62</v>
      </c>
      <c r="I15" s="18">
        <v>1860</v>
      </c>
      <c r="J15" s="18">
        <v>0</v>
      </c>
      <c r="K15" s="18">
        <v>38935.1</v>
      </c>
      <c r="L15" s="18">
        <v>90981.59</v>
      </c>
      <c r="M15" s="18">
        <v>2156.63</v>
      </c>
      <c r="N15" s="18">
        <v>612.91</v>
      </c>
      <c r="O15" s="18">
        <v>39.590000000000003</v>
      </c>
      <c r="P15" s="82">
        <f>SUM(E15:O15)</f>
        <v>483472.87</v>
      </c>
      <c r="Q15" s="61">
        <f>P15+D15</f>
        <v>2012500.17</v>
      </c>
      <c r="R15" s="98">
        <v>0</v>
      </c>
      <c r="S15" s="164"/>
      <c r="T15" s="168"/>
      <c r="U15" s="53"/>
      <c r="V15" s="88"/>
    </row>
    <row r="16" spans="1:22" ht="34.5" customHeight="1" thickBot="1" x14ac:dyDescent="0.3">
      <c r="A16" s="34" t="s">
        <v>21</v>
      </c>
      <c r="B16" s="35">
        <v>1039356.4</v>
      </c>
      <c r="C16" s="35">
        <v>235635.09</v>
      </c>
      <c r="D16" s="72">
        <f t="shared" si="6"/>
        <v>1274991.49</v>
      </c>
      <c r="E16" s="22">
        <v>473561.62</v>
      </c>
      <c r="F16" s="22">
        <v>744.15</v>
      </c>
      <c r="G16" s="22">
        <v>230242.48</v>
      </c>
      <c r="H16" s="22">
        <v>90668.1</v>
      </c>
      <c r="I16" s="22">
        <v>0</v>
      </c>
      <c r="J16" s="22">
        <v>0</v>
      </c>
      <c r="K16" s="22">
        <v>67776.53</v>
      </c>
      <c r="L16" s="18">
        <v>0</v>
      </c>
      <c r="M16" s="13">
        <v>8439.59</v>
      </c>
      <c r="N16" s="13">
        <v>0</v>
      </c>
      <c r="O16" s="13"/>
      <c r="P16" s="83">
        <f>SUM(E16:O16)</f>
        <v>871432.47</v>
      </c>
      <c r="Q16" s="58">
        <f>P16+D16</f>
        <v>2146423.96</v>
      </c>
      <c r="R16" s="102">
        <v>146673</v>
      </c>
      <c r="S16" s="164"/>
      <c r="T16" s="168"/>
      <c r="U16" s="53"/>
      <c r="V16" s="88"/>
    </row>
    <row r="17" spans="1:22" s="2" customFormat="1" ht="34.5" customHeight="1" thickBot="1" x14ac:dyDescent="0.3">
      <c r="A17" s="36"/>
      <c r="B17" s="37">
        <f t="shared" ref="B17:D17" si="7">SUM(B14:B16)</f>
        <v>4665608.6400000006</v>
      </c>
      <c r="C17" s="37">
        <f t="shared" si="7"/>
        <v>1044627.17</v>
      </c>
      <c r="D17" s="73">
        <f t="shared" si="7"/>
        <v>5710235.8100000005</v>
      </c>
      <c r="E17" s="37">
        <f>SUM(E14:E16)</f>
        <v>634666.88</v>
      </c>
      <c r="F17" s="37">
        <f t="shared" ref="F17:N17" si="8">SUM(F14:F16)</f>
        <v>744.15</v>
      </c>
      <c r="G17" s="37">
        <f t="shared" si="8"/>
        <v>990744.2</v>
      </c>
      <c r="H17" s="37">
        <f t="shared" si="8"/>
        <v>344097.32</v>
      </c>
      <c r="I17" s="37">
        <f t="shared" si="8"/>
        <v>3000</v>
      </c>
      <c r="J17" s="37">
        <f t="shared" si="8"/>
        <v>16548.27</v>
      </c>
      <c r="K17" s="37">
        <f t="shared" si="8"/>
        <v>268630.69</v>
      </c>
      <c r="L17" s="37">
        <f t="shared" si="8"/>
        <v>427073.88</v>
      </c>
      <c r="M17" s="37">
        <f t="shared" si="8"/>
        <v>15149.810000000001</v>
      </c>
      <c r="N17" s="37">
        <f t="shared" si="8"/>
        <v>612.91</v>
      </c>
      <c r="O17" s="37">
        <v>603.69000000000005</v>
      </c>
      <c r="P17" s="84">
        <f>SUM(P14:P16)</f>
        <v>2701871.8</v>
      </c>
      <c r="Q17" s="62">
        <f>SUM(Q14:Q16)</f>
        <v>8412107.6099999994</v>
      </c>
      <c r="R17" s="48">
        <f>SUM(R14:R16)</f>
        <v>146673</v>
      </c>
      <c r="S17" s="108">
        <v>450669.04</v>
      </c>
      <c r="T17" s="87">
        <v>21165</v>
      </c>
      <c r="U17" s="109"/>
      <c r="V17" s="110">
        <f>SUM(R17:T17)</f>
        <v>618507.04</v>
      </c>
    </row>
    <row r="18" spans="1:22" s="2" customFormat="1" ht="34.5" customHeight="1" thickBot="1" x14ac:dyDescent="0.3">
      <c r="A18" s="42"/>
      <c r="B18" s="51"/>
      <c r="C18" s="51"/>
      <c r="D18" s="74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74"/>
      <c r="Q18" s="51"/>
      <c r="R18" s="103"/>
      <c r="S18" s="54"/>
      <c r="T18" s="54"/>
      <c r="U18" s="54"/>
      <c r="V18" s="111"/>
    </row>
    <row r="19" spans="1:22" s="41" customFormat="1" ht="34.5" customHeight="1" thickBot="1" x14ac:dyDescent="0.3">
      <c r="A19" s="36" t="s">
        <v>22</v>
      </c>
      <c r="B19" s="38">
        <v>1592562.51</v>
      </c>
      <c r="C19" s="38">
        <v>343621.38</v>
      </c>
      <c r="D19" s="75">
        <f>B19+C19</f>
        <v>1936183.8900000001</v>
      </c>
      <c r="E19" s="39">
        <v>122623.05</v>
      </c>
      <c r="F19" s="40">
        <v>0</v>
      </c>
      <c r="G19" s="40">
        <v>0</v>
      </c>
      <c r="H19" s="39">
        <v>65898</v>
      </c>
      <c r="I19" s="39">
        <v>20588</v>
      </c>
      <c r="J19" s="40"/>
      <c r="K19" s="40"/>
      <c r="L19" s="40"/>
      <c r="M19" s="40"/>
      <c r="N19" s="40"/>
      <c r="O19" s="40"/>
      <c r="P19" s="85">
        <f>SUM(E19:O19)</f>
        <v>209109.05</v>
      </c>
      <c r="Q19" s="63">
        <f>P19+D19</f>
        <v>2145292.94</v>
      </c>
      <c r="R19" s="104">
        <v>31990</v>
      </c>
      <c r="S19" s="112"/>
      <c r="T19" s="113"/>
      <c r="U19" s="113"/>
      <c r="V19" s="117">
        <f>SUM(R19:T19)</f>
        <v>31990</v>
      </c>
    </row>
    <row r="20" spans="1:22" s="44" customFormat="1" ht="34.5" customHeight="1" thickBot="1" x14ac:dyDescent="0.3">
      <c r="A20" s="42"/>
      <c r="B20" s="43"/>
      <c r="C20" s="43"/>
      <c r="D20" s="76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85"/>
      <c r="Q20" s="86"/>
      <c r="R20" s="105"/>
      <c r="V20" s="115"/>
    </row>
    <row r="21" spans="1:22" s="41" customFormat="1" ht="34.5" customHeight="1" thickBot="1" x14ac:dyDescent="0.3">
      <c r="A21" s="36" t="s">
        <v>23</v>
      </c>
      <c r="B21" s="39">
        <v>568280.73</v>
      </c>
      <c r="C21" s="39">
        <v>127639.91</v>
      </c>
      <c r="D21" s="73">
        <f>B21+C21</f>
        <v>695920.64000000001</v>
      </c>
      <c r="E21" s="39">
        <v>90026.69</v>
      </c>
      <c r="F21" s="40">
        <v>0</v>
      </c>
      <c r="G21" s="40">
        <v>0</v>
      </c>
      <c r="H21" s="39">
        <v>38100</v>
      </c>
      <c r="I21" s="39">
        <v>50219.93</v>
      </c>
      <c r="J21" s="40"/>
      <c r="K21" s="40"/>
      <c r="L21" s="40"/>
      <c r="M21" s="40"/>
      <c r="N21" s="40"/>
      <c r="O21" s="40"/>
      <c r="P21" s="85">
        <f>SUM(E21:I21)</f>
        <v>178346.62</v>
      </c>
      <c r="Q21" s="63">
        <f>P21+D21</f>
        <v>874267.26</v>
      </c>
      <c r="R21" s="104">
        <v>15995</v>
      </c>
      <c r="S21" s="122">
        <v>1000</v>
      </c>
      <c r="T21" s="116"/>
      <c r="U21" s="123"/>
      <c r="V21" s="117">
        <f>SUM(R21:T21)</f>
        <v>16995</v>
      </c>
    </row>
    <row r="22" spans="1:22" s="28" customFormat="1" ht="21" customHeight="1" thickBot="1" x14ac:dyDescent="0.3">
      <c r="A22" s="26"/>
      <c r="B22" s="26"/>
      <c r="C22" s="26"/>
      <c r="D22" s="69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80"/>
      <c r="Q22" s="25"/>
      <c r="R22" s="100"/>
      <c r="S22" s="64"/>
      <c r="T22" s="64"/>
      <c r="U22" s="64"/>
      <c r="V22" s="93"/>
    </row>
    <row r="23" spans="1:22" s="41" customFormat="1" ht="34.5" customHeight="1" thickBot="1" x14ac:dyDescent="0.3">
      <c r="A23" s="36" t="s">
        <v>24</v>
      </c>
      <c r="B23" s="39">
        <v>0</v>
      </c>
      <c r="C23" s="39">
        <v>0</v>
      </c>
      <c r="D23" s="73">
        <f>B23+C23</f>
        <v>0</v>
      </c>
      <c r="E23" s="39">
        <v>99984</v>
      </c>
      <c r="F23" s="40">
        <v>0</v>
      </c>
      <c r="G23" s="40">
        <v>0</v>
      </c>
      <c r="H23" s="40">
        <v>0</v>
      </c>
      <c r="I23" s="40">
        <v>0</v>
      </c>
      <c r="J23" s="40"/>
      <c r="K23" s="40"/>
      <c r="L23" s="40"/>
      <c r="M23" s="40"/>
      <c r="N23" s="40"/>
      <c r="O23" s="40"/>
      <c r="P23" s="85">
        <f>SUM(E23:O23)</f>
        <v>99984</v>
      </c>
      <c r="Q23" s="63">
        <f>P23+D23</f>
        <v>99984</v>
      </c>
      <c r="R23" s="104"/>
      <c r="S23" s="112"/>
      <c r="T23" s="113"/>
      <c r="U23" s="113"/>
      <c r="V23" s="114"/>
    </row>
    <row r="24" spans="1:22" s="28" customFormat="1" ht="21" customHeight="1" x14ac:dyDescent="0.25">
      <c r="A24" s="26"/>
      <c r="B24" s="26"/>
      <c r="C24" s="26"/>
      <c r="D24" s="69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80"/>
      <c r="Q24" s="25">
        <f>Q12+Q17+Q19+Q21+Q23</f>
        <v>42532935.859999992</v>
      </c>
      <c r="R24" s="27"/>
      <c r="V24" s="25">
        <f>SUM(V12:V23)</f>
        <v>2291168.3199999998</v>
      </c>
    </row>
  </sheetData>
  <mergeCells count="11">
    <mergeCell ref="S14:S16"/>
    <mergeCell ref="V3:V4"/>
    <mergeCell ref="T14:T16"/>
    <mergeCell ref="B2:Q2"/>
    <mergeCell ref="S4:U4"/>
    <mergeCell ref="R2:V2"/>
    <mergeCell ref="A1:M1"/>
    <mergeCell ref="A3:A4"/>
    <mergeCell ref="D3:D4"/>
    <mergeCell ref="P3:P4"/>
    <mergeCell ref="Q3:Q4"/>
  </mergeCells>
  <pageMargins left="0.25" right="0.25" top="0.75" bottom="0.75" header="0.3" footer="0.3"/>
  <pageSetup paperSize="9" scale="41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6"/>
  <sheetViews>
    <sheetView tabSelected="1" zoomScale="50" zoomScaleNormal="50" zoomScaleSheetLayoutView="51" workbookViewId="0">
      <selection activeCell="A6" sqref="A6:XFD15"/>
    </sheetView>
  </sheetViews>
  <sheetFormatPr defaultRowHeight="15" x14ac:dyDescent="0.25"/>
  <cols>
    <col min="1" max="1" width="50.5703125" customWidth="1"/>
    <col min="2" max="2" width="28.42578125" customWidth="1"/>
    <col min="3" max="3" width="29.140625" customWidth="1"/>
    <col min="4" max="4" width="28.140625" style="77" customWidth="1"/>
    <col min="5" max="5" width="22.42578125" customWidth="1"/>
    <col min="6" max="6" width="13" customWidth="1"/>
    <col min="7" max="7" width="22.28515625" customWidth="1"/>
    <col min="8" max="8" width="21.42578125" customWidth="1"/>
    <col min="9" max="9" width="14.140625" customWidth="1"/>
    <col min="10" max="10" width="18.85546875" customWidth="1"/>
    <col min="11" max="11" width="22.42578125" customWidth="1"/>
    <col min="12" max="12" width="20.85546875" customWidth="1"/>
    <col min="13" max="13" width="20.28515625" customWidth="1"/>
    <col min="14" max="15" width="14.140625" customWidth="1"/>
    <col min="16" max="16" width="25.42578125" style="78" customWidth="1"/>
    <col min="17" max="17" width="27.5703125" style="2" customWidth="1"/>
    <col min="18" max="18" width="25.85546875" customWidth="1"/>
  </cols>
  <sheetData>
    <row r="1" spans="1:18" ht="21.75" thickBot="1" x14ac:dyDescent="0.4">
      <c r="A1" s="154" t="s">
        <v>35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24"/>
      <c r="O1" s="124"/>
      <c r="P1" s="125"/>
      <c r="Q1" s="126"/>
      <c r="R1" s="124"/>
    </row>
    <row r="2" spans="1:18" ht="21.75" thickBot="1" x14ac:dyDescent="0.4">
      <c r="A2" s="127"/>
      <c r="B2" s="176" t="s">
        <v>29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53" t="s">
        <v>30</v>
      </c>
    </row>
    <row r="3" spans="1:18" s="2" customFormat="1" ht="35.25" customHeight="1" thickBot="1" x14ac:dyDescent="0.4">
      <c r="A3" s="178" t="s">
        <v>0</v>
      </c>
      <c r="B3" s="128">
        <v>2111</v>
      </c>
      <c r="C3" s="128">
        <v>2120</v>
      </c>
      <c r="D3" s="180" t="s">
        <v>1</v>
      </c>
      <c r="E3" s="129">
        <v>2210</v>
      </c>
      <c r="F3" s="129">
        <v>2220</v>
      </c>
      <c r="G3" s="129">
        <v>2230</v>
      </c>
      <c r="H3" s="129">
        <v>2240</v>
      </c>
      <c r="I3" s="129">
        <v>2250</v>
      </c>
      <c r="J3" s="129">
        <v>2272</v>
      </c>
      <c r="K3" s="129">
        <v>2273</v>
      </c>
      <c r="L3" s="129">
        <v>2274</v>
      </c>
      <c r="M3" s="130">
        <v>2275</v>
      </c>
      <c r="N3" s="131">
        <v>2282</v>
      </c>
      <c r="O3" s="131">
        <v>2800</v>
      </c>
      <c r="P3" s="182" t="s">
        <v>1</v>
      </c>
      <c r="Q3" s="184" t="s">
        <v>33</v>
      </c>
      <c r="R3" s="132">
        <v>3110</v>
      </c>
    </row>
    <row r="4" spans="1:18" s="2" customFormat="1" ht="227.1" customHeight="1" thickBot="1" x14ac:dyDescent="0.3">
      <c r="A4" s="179"/>
      <c r="B4" s="133"/>
      <c r="C4" s="133"/>
      <c r="D4" s="181"/>
      <c r="E4" s="134" t="s">
        <v>2</v>
      </c>
      <c r="F4" s="134" t="s">
        <v>3</v>
      </c>
      <c r="G4" s="134" t="s">
        <v>4</v>
      </c>
      <c r="H4" s="134" t="s">
        <v>5</v>
      </c>
      <c r="I4" s="134" t="s">
        <v>6</v>
      </c>
      <c r="J4" s="134" t="s">
        <v>7</v>
      </c>
      <c r="K4" s="134" t="s">
        <v>8</v>
      </c>
      <c r="L4" s="134" t="s">
        <v>9</v>
      </c>
      <c r="M4" s="135" t="s">
        <v>10</v>
      </c>
      <c r="N4" s="136" t="s">
        <v>25</v>
      </c>
      <c r="O4" s="136" t="s">
        <v>27</v>
      </c>
      <c r="P4" s="183"/>
      <c r="Q4" s="185"/>
      <c r="R4" s="137" t="s">
        <v>11</v>
      </c>
    </row>
    <row r="5" spans="1:18" ht="54.75" customHeight="1" x14ac:dyDescent="0.25">
      <c r="A5" s="142" t="s">
        <v>36</v>
      </c>
      <c r="B5" s="143">
        <v>258010.43</v>
      </c>
      <c r="C5" s="143">
        <v>57022.54</v>
      </c>
      <c r="D5" s="144">
        <f t="shared" ref="D5" si="0">B5+C5</f>
        <v>315032.96999999997</v>
      </c>
      <c r="E5" s="145"/>
      <c r="F5" s="138"/>
      <c r="G5" s="145"/>
      <c r="H5" s="145"/>
      <c r="I5" s="146"/>
      <c r="J5" s="145"/>
      <c r="K5" s="145"/>
      <c r="L5" s="145"/>
      <c r="M5" s="145"/>
      <c r="N5" s="147"/>
      <c r="O5" s="139"/>
      <c r="P5" s="140">
        <f t="shared" ref="P5" si="1">O5+N5+M5+L5+K5+J5+I5+H5+G5+F5+E5</f>
        <v>0</v>
      </c>
      <c r="Q5" s="141">
        <f t="shared" ref="Q5" si="2">P5+D5</f>
        <v>315032.96999999997</v>
      </c>
      <c r="R5" s="148"/>
    </row>
    <row r="6" spans="1:18" s="2" customFormat="1" ht="34.5" customHeight="1" x14ac:dyDescent="0.25">
      <c r="A6" s="149"/>
      <c r="B6" s="150"/>
      <c r="C6" s="150"/>
      <c r="D6" s="151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  <c r="Q6" s="150"/>
      <c r="R6" s="152"/>
    </row>
  </sheetData>
  <mergeCells count="6">
    <mergeCell ref="A1:M1"/>
    <mergeCell ref="B2:Q2"/>
    <mergeCell ref="A3:A4"/>
    <mergeCell ref="D3:D4"/>
    <mergeCell ref="P3:P4"/>
    <mergeCell ref="Q3:Q4"/>
  </mergeCells>
  <pageMargins left="0.25" right="0.25" top="0.75" bottom="0.75" header="0.3" footer="0.3"/>
  <pageSetup paperSize="9" scale="2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2019 рік</vt:lpstr>
      <vt:lpstr>Січень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2021-01-13T09:25:28Z</cp:lastPrinted>
  <dcterms:created xsi:type="dcterms:W3CDTF">2019-07-09T06:53:42Z</dcterms:created>
  <dcterms:modified xsi:type="dcterms:W3CDTF">2021-02-17T10:22:34Z</dcterms:modified>
</cp:coreProperties>
</file>