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4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</sheets>
  <externalReferences>
    <externalReference r:id="rId7"/>
    <externalReference r:id="rId8"/>
    <externalReference r:id="rId9"/>
  </externalReferences>
  <calcPr calcId="124519"/>
</workbook>
</file>

<file path=xl/calcChain.xml><?xml version="1.0" encoding="utf-8"?>
<calcChain xmlns="http://schemas.openxmlformats.org/spreadsheetml/2006/main">
  <c r="A45" i="6"/>
  <c r="I42"/>
  <c r="I40"/>
  <c r="N36"/>
  <c r="M36"/>
  <c r="L36"/>
  <c r="K36"/>
  <c r="J36"/>
  <c r="I36"/>
  <c r="H36"/>
  <c r="G36"/>
  <c r="F36"/>
  <c r="E36"/>
  <c r="D36"/>
  <c r="C36"/>
  <c r="O36" s="1"/>
  <c r="O35"/>
  <c r="O34"/>
  <c r="A34"/>
  <c r="O33"/>
  <c r="A33"/>
  <c r="O32"/>
  <c r="A32"/>
  <c r="O31"/>
  <c r="A31"/>
  <c r="O30"/>
  <c r="A30"/>
  <c r="O29"/>
  <c r="A29"/>
  <c r="O28"/>
  <c r="A28"/>
  <c r="O27"/>
  <c r="A27"/>
  <c r="A23"/>
  <c r="A22"/>
  <c r="A21"/>
  <c r="A18"/>
  <c r="A16"/>
  <c r="J12"/>
  <c r="L10"/>
  <c r="J8"/>
  <c r="A119" i="5"/>
  <c r="D117"/>
  <c r="D115"/>
  <c r="E113"/>
  <c r="A113"/>
  <c r="E112"/>
  <c r="A112"/>
  <c r="E111"/>
  <c r="A111"/>
  <c r="E110"/>
  <c r="A110"/>
  <c r="E109"/>
  <c r="A109"/>
  <c r="D108"/>
  <c r="C108"/>
  <c r="A108"/>
  <c r="E106"/>
  <c r="A106"/>
  <c r="A105"/>
  <c r="E104"/>
  <c r="A104"/>
  <c r="E103"/>
  <c r="A103"/>
  <c r="D102"/>
  <c r="C102"/>
  <c r="E102" s="1"/>
  <c r="A102"/>
  <c r="E101"/>
  <c r="A101"/>
  <c r="E100"/>
  <c r="A100"/>
  <c r="E99"/>
  <c r="A99"/>
  <c r="E98"/>
  <c r="A98"/>
  <c r="E97"/>
  <c r="A97"/>
  <c r="D96"/>
  <c r="E96" s="1"/>
  <c r="C96"/>
  <c r="A96"/>
  <c r="E95"/>
  <c r="A95"/>
  <c r="E94"/>
  <c r="A94"/>
  <c r="D93"/>
  <c r="E93" s="1"/>
  <c r="C93"/>
  <c r="A93"/>
  <c r="E92"/>
  <c r="A92"/>
  <c r="E91"/>
  <c r="A91"/>
  <c r="D90"/>
  <c r="C90"/>
  <c r="E90" s="1"/>
  <c r="A90"/>
  <c r="E89"/>
  <c r="A89"/>
  <c r="D88"/>
  <c r="C88"/>
  <c r="E88" s="1"/>
  <c r="A88"/>
  <c r="D87"/>
  <c r="C87"/>
  <c r="E87" s="1"/>
  <c r="A87"/>
  <c r="E86"/>
  <c r="A86"/>
  <c r="E85"/>
  <c r="A85"/>
  <c r="E84"/>
  <c r="A84"/>
  <c r="E83"/>
  <c r="A83"/>
  <c r="D82"/>
  <c r="C82"/>
  <c r="E82" s="1"/>
  <c r="A82"/>
  <c r="E81"/>
  <c r="A81"/>
  <c r="E80"/>
  <c r="A80"/>
  <c r="E79"/>
  <c r="A79"/>
  <c r="D78"/>
  <c r="C78"/>
  <c r="E78" s="1"/>
  <c r="A78"/>
  <c r="E77"/>
  <c r="A77"/>
  <c r="E76"/>
  <c r="A76"/>
  <c r="D75"/>
  <c r="E75" s="1"/>
  <c r="C75"/>
  <c r="A75"/>
  <c r="E74"/>
  <c r="A74"/>
  <c r="E73"/>
  <c r="A73"/>
  <c r="D72"/>
  <c r="C72"/>
  <c r="E72" s="1"/>
  <c r="A72"/>
  <c r="E71"/>
  <c r="A71"/>
  <c r="E70"/>
  <c r="A70"/>
  <c r="E69"/>
  <c r="A69"/>
  <c r="E68"/>
  <c r="A68"/>
  <c r="E67"/>
  <c r="A67"/>
  <c r="E66"/>
  <c r="A66"/>
  <c r="D65"/>
  <c r="C65"/>
  <c r="E65" s="1"/>
  <c r="A65"/>
  <c r="E64"/>
  <c r="A64"/>
  <c r="E63"/>
  <c r="A63"/>
  <c r="E62"/>
  <c r="A62"/>
  <c r="E61"/>
  <c r="A61"/>
  <c r="E60"/>
  <c r="A60"/>
  <c r="E59"/>
  <c r="A59"/>
  <c r="D58"/>
  <c r="C58"/>
  <c r="E58" s="1"/>
  <c r="A58"/>
  <c r="E57"/>
  <c r="A57"/>
  <c r="E56"/>
  <c r="A56"/>
  <c r="E55"/>
  <c r="A55"/>
  <c r="E54"/>
  <c r="A54"/>
  <c r="D53"/>
  <c r="E53" s="1"/>
  <c r="C53"/>
  <c r="A53"/>
  <c r="D52"/>
  <c r="E52" s="1"/>
  <c r="C52"/>
  <c r="A52"/>
  <c r="D51"/>
  <c r="E51" s="1"/>
  <c r="C51"/>
  <c r="A51"/>
  <c r="D50"/>
  <c r="C50"/>
  <c r="E50" s="1"/>
  <c r="E47"/>
  <c r="E46"/>
  <c r="E45"/>
  <c r="E44"/>
  <c r="E41"/>
  <c r="E40"/>
  <c r="E39"/>
  <c r="D39"/>
  <c r="E38"/>
  <c r="E37"/>
  <c r="E36"/>
  <c r="E35"/>
  <c r="E34"/>
  <c r="D33"/>
  <c r="E33" s="1"/>
  <c r="D32"/>
  <c r="E32" s="1"/>
  <c r="C31"/>
  <c r="E31" s="1"/>
  <c r="D30"/>
  <c r="A24"/>
  <c r="A23"/>
  <c r="A22"/>
  <c r="A19"/>
  <c r="A17"/>
  <c r="B11"/>
  <c r="D9"/>
  <c r="B7"/>
  <c r="A45" i="4"/>
  <c r="I42"/>
  <c r="I40"/>
  <c r="N36"/>
  <c r="M36"/>
  <c r="L36"/>
  <c r="K36"/>
  <c r="J36"/>
  <c r="I36"/>
  <c r="H36"/>
  <c r="G36"/>
  <c r="F36"/>
  <c r="E36"/>
  <c r="D36"/>
  <c r="C36"/>
  <c r="O36" s="1"/>
  <c r="O35"/>
  <c r="O34"/>
  <c r="A34"/>
  <c r="O33"/>
  <c r="A33"/>
  <c r="O32"/>
  <c r="A32"/>
  <c r="O31"/>
  <c r="A31"/>
  <c r="O30"/>
  <c r="A30"/>
  <c r="O29"/>
  <c r="A29"/>
  <c r="O28"/>
  <c r="A28"/>
  <c r="O27"/>
  <c r="A27"/>
  <c r="A23"/>
  <c r="A22"/>
  <c r="A21"/>
  <c r="A18"/>
  <c r="A16"/>
  <c r="J12"/>
  <c r="L10"/>
  <c r="J8"/>
  <c r="J5"/>
  <c r="A119" i="3"/>
  <c r="D117"/>
  <c r="D115"/>
  <c r="E113"/>
  <c r="A113"/>
  <c r="E112"/>
  <c r="A112"/>
  <c r="E111"/>
  <c r="A111"/>
  <c r="E110"/>
  <c r="A110"/>
  <c r="E109"/>
  <c r="A109"/>
  <c r="D108"/>
  <c r="C108"/>
  <c r="A108"/>
  <c r="E106"/>
  <c r="A106"/>
  <c r="A105"/>
  <c r="E104"/>
  <c r="A104"/>
  <c r="E103"/>
  <c r="A103"/>
  <c r="D102"/>
  <c r="E102" s="1"/>
  <c r="C102"/>
  <c r="A102"/>
  <c r="E101"/>
  <c r="A101"/>
  <c r="E100"/>
  <c r="A100"/>
  <c r="E99"/>
  <c r="A99"/>
  <c r="E98"/>
  <c r="A98"/>
  <c r="E97"/>
  <c r="A97"/>
  <c r="D96"/>
  <c r="C96"/>
  <c r="E96" s="1"/>
  <c r="A96"/>
  <c r="E95"/>
  <c r="A95"/>
  <c r="E94"/>
  <c r="A94"/>
  <c r="D93"/>
  <c r="C93"/>
  <c r="E93" s="1"/>
  <c r="A93"/>
  <c r="E92"/>
  <c r="A92"/>
  <c r="E91"/>
  <c r="A91"/>
  <c r="D90"/>
  <c r="C90"/>
  <c r="E90" s="1"/>
  <c r="A90"/>
  <c r="E89"/>
  <c r="A89"/>
  <c r="D88"/>
  <c r="D87" s="1"/>
  <c r="A88"/>
  <c r="A87"/>
  <c r="E86"/>
  <c r="A86"/>
  <c r="E85"/>
  <c r="A85"/>
  <c r="E84"/>
  <c r="A84"/>
  <c r="E83"/>
  <c r="A83"/>
  <c r="D82"/>
  <c r="E82" s="1"/>
  <c r="C82"/>
  <c r="A82"/>
  <c r="E81"/>
  <c r="A81"/>
  <c r="E80"/>
  <c r="A80"/>
  <c r="E79"/>
  <c r="A79"/>
  <c r="D78"/>
  <c r="C78"/>
  <c r="E78" s="1"/>
  <c r="A78"/>
  <c r="E77"/>
  <c r="A77"/>
  <c r="E76"/>
  <c r="A76"/>
  <c r="D75"/>
  <c r="C75"/>
  <c r="E75" s="1"/>
  <c r="A75"/>
  <c r="E74"/>
  <c r="A74"/>
  <c r="E73"/>
  <c r="A73"/>
  <c r="D72"/>
  <c r="C72"/>
  <c r="E72" s="1"/>
  <c r="A72"/>
  <c r="E71"/>
  <c r="A71"/>
  <c r="E70"/>
  <c r="A70"/>
  <c r="E69"/>
  <c r="A69"/>
  <c r="E68"/>
  <c r="A68"/>
  <c r="E67"/>
  <c r="A67"/>
  <c r="E66"/>
  <c r="A66"/>
  <c r="D65"/>
  <c r="C65"/>
  <c r="E65" s="1"/>
  <c r="A65"/>
  <c r="E64"/>
  <c r="A64"/>
  <c r="E63"/>
  <c r="A63"/>
  <c r="E62"/>
  <c r="A62"/>
  <c r="E61"/>
  <c r="A61"/>
  <c r="E60"/>
  <c r="A60"/>
  <c r="E59"/>
  <c r="A59"/>
  <c r="D58"/>
  <c r="C58"/>
  <c r="E58" s="1"/>
  <c r="A58"/>
  <c r="E57"/>
  <c r="A57"/>
  <c r="E56"/>
  <c r="A56"/>
  <c r="E55"/>
  <c r="A55"/>
  <c r="E54"/>
  <c r="A54"/>
  <c r="D53"/>
  <c r="C53"/>
  <c r="E53" s="1"/>
  <c r="A53"/>
  <c r="D52"/>
  <c r="C52"/>
  <c r="E52" s="1"/>
  <c r="A52"/>
  <c r="C51"/>
  <c r="A51"/>
  <c r="E47"/>
  <c r="E46"/>
  <c r="E45"/>
  <c r="E44"/>
  <c r="E41"/>
  <c r="E40"/>
  <c r="E39"/>
  <c r="D39"/>
  <c r="E38"/>
  <c r="E37"/>
  <c r="E36"/>
  <c r="E35"/>
  <c r="E34"/>
  <c r="D33"/>
  <c r="E33" s="1"/>
  <c r="D32"/>
  <c r="E32" s="1"/>
  <c r="A24"/>
  <c r="A23"/>
  <c r="A22"/>
  <c r="A19"/>
  <c r="A17"/>
  <c r="B11"/>
  <c r="D9"/>
  <c r="B7"/>
  <c r="A45" i="2"/>
  <c r="I42"/>
  <c r="I40"/>
  <c r="N36"/>
  <c r="M36"/>
  <c r="L36"/>
  <c r="K36"/>
  <c r="J36"/>
  <c r="I36"/>
  <c r="H36"/>
  <c r="G36"/>
  <c r="F36"/>
  <c r="E36"/>
  <c r="D36"/>
  <c r="C36"/>
  <c r="O36" s="1"/>
  <c r="O35"/>
  <c r="O34"/>
  <c r="A34"/>
  <c r="O33"/>
  <c r="A33"/>
  <c r="O32"/>
  <c r="A32"/>
  <c r="O31"/>
  <c r="A31"/>
  <c r="O30"/>
  <c r="A30"/>
  <c r="O29"/>
  <c r="A29"/>
  <c r="O28"/>
  <c r="A28"/>
  <c r="O27"/>
  <c r="A27"/>
  <c r="A23"/>
  <c r="A22"/>
  <c r="A21"/>
  <c r="A18"/>
  <c r="A16"/>
  <c r="J12"/>
  <c r="L10"/>
  <c r="J8"/>
  <c r="J5"/>
  <c r="A119" i="1"/>
  <c r="D117"/>
  <c r="D115"/>
  <c r="E113"/>
  <c r="A113"/>
  <c r="E112"/>
  <c r="A112"/>
  <c r="E111"/>
  <c r="A111"/>
  <c r="E110"/>
  <c r="A110"/>
  <c r="E109"/>
  <c r="A109"/>
  <c r="D108"/>
  <c r="C108"/>
  <c r="A108"/>
  <c r="E106"/>
  <c r="A106"/>
  <c r="A105"/>
  <c r="E104"/>
  <c r="A104"/>
  <c r="E103"/>
  <c r="A103"/>
  <c r="D102"/>
  <c r="C102"/>
  <c r="E102" s="1"/>
  <c r="A102"/>
  <c r="E101"/>
  <c r="A101"/>
  <c r="E100"/>
  <c r="A100"/>
  <c r="E99"/>
  <c r="A99"/>
  <c r="E98"/>
  <c r="A98"/>
  <c r="E97"/>
  <c r="A97"/>
  <c r="D96"/>
  <c r="E96" s="1"/>
  <c r="C96"/>
  <c r="A96"/>
  <c r="E95"/>
  <c r="A95"/>
  <c r="E94"/>
  <c r="A94"/>
  <c r="D93"/>
  <c r="E93" s="1"/>
  <c r="C93"/>
  <c r="A93"/>
  <c r="E92"/>
  <c r="A92"/>
  <c r="E91"/>
  <c r="A91"/>
  <c r="D90"/>
  <c r="E90" s="1"/>
  <c r="C90"/>
  <c r="A90"/>
  <c r="E89"/>
  <c r="A89"/>
  <c r="D88"/>
  <c r="C88"/>
  <c r="E88" s="1"/>
  <c r="A88"/>
  <c r="D87"/>
  <c r="C87"/>
  <c r="E87" s="1"/>
  <c r="A87"/>
  <c r="E86"/>
  <c r="A86"/>
  <c r="E85"/>
  <c r="A85"/>
  <c r="E84"/>
  <c r="A84"/>
  <c r="E83"/>
  <c r="A83"/>
  <c r="D82"/>
  <c r="D51" s="1"/>
  <c r="D50" s="1"/>
  <c r="C82"/>
  <c r="E82" s="1"/>
  <c r="A82"/>
  <c r="E81"/>
  <c r="A81"/>
  <c r="E80"/>
  <c r="A80"/>
  <c r="E79"/>
  <c r="A79"/>
  <c r="D78"/>
  <c r="E78" s="1"/>
  <c r="C78"/>
  <c r="A78"/>
  <c r="E77"/>
  <c r="A77"/>
  <c r="E76"/>
  <c r="A76"/>
  <c r="D75"/>
  <c r="E75" s="1"/>
  <c r="C75"/>
  <c r="A75"/>
  <c r="E74"/>
  <c r="A74"/>
  <c r="E73"/>
  <c r="A73"/>
  <c r="D72"/>
  <c r="E72" s="1"/>
  <c r="C72"/>
  <c r="A72"/>
  <c r="E71"/>
  <c r="A71"/>
  <c r="E70"/>
  <c r="A70"/>
  <c r="E69"/>
  <c r="A69"/>
  <c r="E68"/>
  <c r="A68"/>
  <c r="E67"/>
  <c r="A67"/>
  <c r="E66"/>
  <c r="A66"/>
  <c r="D65"/>
  <c r="C65"/>
  <c r="E65" s="1"/>
  <c r="A65"/>
  <c r="E64"/>
  <c r="A64"/>
  <c r="E63"/>
  <c r="A63"/>
  <c r="E62"/>
  <c r="A62"/>
  <c r="E61"/>
  <c r="A61"/>
  <c r="E60"/>
  <c r="A60"/>
  <c r="E59"/>
  <c r="A59"/>
  <c r="D58"/>
  <c r="C58"/>
  <c r="E58" s="1"/>
  <c r="A58"/>
  <c r="E57"/>
  <c r="A57"/>
  <c r="E56"/>
  <c r="A56"/>
  <c r="E55"/>
  <c r="A55"/>
  <c r="E54"/>
  <c r="A54"/>
  <c r="D53"/>
  <c r="C53"/>
  <c r="E53" s="1"/>
  <c r="A53"/>
  <c r="D52"/>
  <c r="C52"/>
  <c r="E52" s="1"/>
  <c r="A52"/>
  <c r="C51"/>
  <c r="E51" s="1"/>
  <c r="A51"/>
  <c r="C50"/>
  <c r="E50" s="1"/>
  <c r="E47"/>
  <c r="E46"/>
  <c r="E45"/>
  <c r="E44"/>
  <c r="E41"/>
  <c r="E40"/>
  <c r="E39"/>
  <c r="D39"/>
  <c r="E38"/>
  <c r="E37"/>
  <c r="E36"/>
  <c r="E35"/>
  <c r="E34"/>
  <c r="D33"/>
  <c r="E33" s="1"/>
  <c r="D32"/>
  <c r="E32" s="1"/>
  <c r="C31"/>
  <c r="E31" s="1"/>
  <c r="A24"/>
  <c r="A23"/>
  <c r="A22"/>
  <c r="A19"/>
  <c r="A17"/>
  <c r="B11"/>
  <c r="D9"/>
  <c r="B7"/>
  <c r="C30" i="5" l="1"/>
  <c r="E30" s="1"/>
  <c r="C88" i="3"/>
  <c r="D30"/>
  <c r="D51"/>
  <c r="D50" s="1"/>
  <c r="C30" i="1"/>
  <c r="E30" s="1"/>
  <c r="D30"/>
  <c r="E51" i="3" l="1"/>
  <c r="E88"/>
  <c r="C87"/>
  <c r="E87" l="1"/>
  <c r="C50"/>
  <c r="C31" l="1"/>
  <c r="E50"/>
  <c r="E31" l="1"/>
  <c r="C30"/>
  <c r="E30" s="1"/>
</calcChain>
</file>

<file path=xl/sharedStrings.xml><?xml version="1.0" encoding="utf-8"?>
<sst xmlns="http://schemas.openxmlformats.org/spreadsheetml/2006/main" count="516" uniqueCount="72">
  <si>
    <t>ЗАТВЕРДЖЕНО
Наказ Міністерства фінансів України
28 січня 2002 року № 57
(у редакції наказу Міністерства фінансів України
04.12.2015 № 1118)</t>
  </si>
  <si>
    <t>Шість мільйони двісті шістнадцять тисяч двісті двадцять грн  (6216220грн)</t>
  </si>
  <si>
    <t>(сума словами і цифрами)</t>
  </si>
  <si>
    <t xml:space="preserve">(посада)                      </t>
  </si>
  <si>
    <t>(підпис)</t>
  </si>
  <si>
    <t>М.П.</t>
  </si>
  <si>
    <t xml:space="preserve"> КОШТОРИС 
на 2021 рік</t>
  </si>
  <si>
    <t>_______________________________________</t>
  </si>
  <si>
    <t>(індивідуальний, зведений)</t>
  </si>
  <si>
    <t>(код за ЄДРПОУ та найменування  бюджетної установи)</t>
  </si>
  <si>
    <t>(найменування міста, району, області)</t>
  </si>
  <si>
    <t>Вид бюджету     Сільський</t>
  </si>
  <si>
    <t>(грн)</t>
  </si>
  <si>
    <t>Найменування</t>
  </si>
  <si>
    <t>Код</t>
  </si>
  <si>
    <t>Усього на рік</t>
  </si>
  <si>
    <t>РАЗОМ</t>
  </si>
  <si>
    <t>Загальний фонд</t>
  </si>
  <si>
    <t>Спеціальний фонд</t>
  </si>
  <si>
    <t>НАДХОДЖЕННЯ - усього</t>
  </si>
  <si>
    <t>х</t>
  </si>
  <si>
    <t>Надходження коштів із загального фонду бюджету</t>
  </si>
  <si>
    <t>Надходження коштів із спеціального фонду бюджету, у тому числі: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</si>
  <si>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</si>
  <si>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</si>
  <si>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Х</t>
  </si>
  <si>
    <t>Надходження бюджетних установ від додаткової (господарської) діяльності</t>
  </si>
  <si>
    <t>Плата за оренду майна бюджетних установ, що здійснюється відповідно до Закону України "Про оренду державного та комунального майна"</t>
  </si>
  <si>
    <t>Надходження бюджетних установ від реалізації в установленому порядку майна (крім нерухомого майна)</t>
  </si>
  <si>
    <t>(розписати за підгрупами)</t>
  </si>
  <si>
    <t>Інші джерела власних надходжень бюджетних установ</t>
  </si>
  <si>
    <t>Благодійні внески, гранти та дарунки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</si>
  <si>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осіб,</t>
  </si>
  <si>
    <t>Надходження, що отримують державні і комунальні заклади професійної (професійно-технічної), фахової передвищої та вищої освіти від розміщення на депозитах тимчасово вільних бюджетних коштів, отриманих за надання платних послуг, якщо таким закладам законом надано відповідне право; надходження, що отримують державні і комунальні заклади фахової передвищої та вищої освіти, наукові установи та заклади культури як відсотки, нараховані на залишок коштів на поточних рахунках, відкритих у банках державного сектору для розміщення власних надходжень, отриманих як плата за послуги, що надаються ними згідно з основною діяльністю, благодійні внески та гранти</t>
  </si>
  <si>
    <t>інші надходження, у тому числі:</t>
  </si>
  <si>
    <t>інші доходи (розписати за кодами класифікації доходів бюджету)</t>
  </si>
  <si>
    <t>фінансування (розписати за кодами класифікації фінансування бюджету  за типом боргового зобов'язання)</t>
  </si>
  <si>
    <t>повернення кредитів до бюджету (розписати за кодами програмної класифікації видатків та кредитування бюджету, класифікації кредитування бюджету)</t>
  </si>
  <si>
    <t>**</t>
  </si>
  <si>
    <t>ВИДАТКИ ТА НАДАННЯ КРЕДИТІВ - усього</t>
  </si>
  <si>
    <t>-</t>
  </si>
  <si>
    <t>Керівник</t>
  </si>
  <si>
    <t>Керівник бухгалтерської служби / начальник планово-фінансового підрозділу</t>
  </si>
  <si>
    <t>М.П.***</t>
  </si>
  <si>
    <t>** Сума проставляється за кодом відповідно до класифікації кредитування бюджету та не враховується у рядку "НАДХОДЖЕННЯ - усього".
*** Заповнюється розпорядниками нижчого рівня, крім головних розпорядників та національних закладів вищої освіти, яким безпосередньо встановлені призначення у державному бюджеті.</t>
  </si>
  <si>
    <t>ЗАТВЕРДЖЕНО
Наказ Міністерства фінансів України
28 січня 2002 року № 57
(у редакції наказу Міністерства фінансів України
від 26 листопада 2012 року № 1220)</t>
  </si>
  <si>
    <t>ПЛАН АСИГНУВАНЬ (ЗА ВИНЯТКОМ НАДАННЯ КРЕДИТІВ З БЮДЖЕТУ) ЗАГАЛЬНОГО ФОНДУ БЮДЖЕТУ</t>
  </si>
  <si>
    <t>НА 2021 РІК</t>
  </si>
  <si>
    <t>Вид бюджету   Сільський</t>
  </si>
  <si>
    <t xml:space="preserve">Найменування </t>
  </si>
  <si>
    <t>КЕКВ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</si>
  <si>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</si>
  <si>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</si>
  <si>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</si>
  <si>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</si>
  <si>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</si>
  <si>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</si>
  <si>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</si>
  <si>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</si>
  <si>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</si>
  <si>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</si>
  <si>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</si>
  <si>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</si>
  <si>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Разом на рік</t>
  </si>
  <si>
    <t>Інші видатки</t>
  </si>
  <si>
    <t>5000*</t>
  </si>
  <si>
    <t>УСЬОГО</t>
  </si>
  <si>
    <t>М.П.**</t>
  </si>
  <si>
    <t>* Технічний код, який включає в себе всі коди економічної класифікації видатків бюджету, крім тих, що виділені окремо.
** Заповнюється розпорядниками нижчого рівня, крім головних розпорядників та національних закладів вищої освіти, яким безпосередньо встановлені призначення у державному бюджеті.</t>
  </si>
  <si>
    <t>Одинадцять мільйонів пятсот сімдесят сім тисяч сімсот пятдесят пять грн  (11577555 грн).</t>
  </si>
  <si>
    <t>,</t>
  </si>
  <si>
    <t>Сто три тисячі сімсот пятнадцять грн  (103715грн).</t>
  </si>
</sst>
</file>

<file path=xl/styles.xml><?xml version="1.0" encoding="utf-8"?>
<styleSheet xmlns="http://schemas.openxmlformats.org/spreadsheetml/2006/main">
  <numFmts count="2">
    <numFmt numFmtId="164" formatCode="#,##0.00;\-#,##0.00;#,&quot;-&quot;"/>
    <numFmt numFmtId="165" formatCode="0.0"/>
  </numFmts>
  <fonts count="25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2"/>
      <name val="Times New Roman Cyr"/>
      <charset val="204"/>
    </font>
    <font>
      <sz val="11"/>
      <name val="Times New Roman Cyr"/>
      <family val="1"/>
      <charset val="204"/>
    </font>
    <font>
      <sz val="9"/>
      <name val="Times New Roman Cyr"/>
      <family val="1"/>
      <charset val="204"/>
    </font>
    <font>
      <sz val="8"/>
      <name val="Times New Roman Cyr"/>
      <family val="1"/>
      <charset val="204"/>
    </font>
    <font>
      <sz val="12"/>
      <name val="Times New Roman Cyr"/>
      <family val="1"/>
      <charset val="204"/>
    </font>
    <font>
      <i/>
      <sz val="8"/>
      <name val="Times New Roman Cyr"/>
      <family val="1"/>
      <charset val="204"/>
    </font>
    <font>
      <b/>
      <sz val="8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2"/>
      <name val="Times New Roman Cyr"/>
      <charset val="204"/>
    </font>
    <font>
      <b/>
      <i/>
      <sz val="10"/>
      <name val="Times New Roman Cyr"/>
      <charset val="204"/>
    </font>
    <font>
      <sz val="11"/>
      <name val="Times New Roman Cyr"/>
      <charset val="204"/>
    </font>
    <font>
      <i/>
      <sz val="11"/>
      <name val="Times New Roman Cyr"/>
      <family val="1"/>
      <charset val="204"/>
    </font>
    <font>
      <i/>
      <sz val="10"/>
      <name val="Times New Roman Cyr"/>
      <family val="1"/>
      <charset val="204"/>
    </font>
    <font>
      <i/>
      <sz val="11"/>
      <name val="Times New Roman Cyr"/>
      <charset val="204"/>
    </font>
    <font>
      <sz val="10"/>
      <color indexed="8"/>
      <name val="Times New Roman Cyr"/>
      <family val="1"/>
      <charset val="204"/>
    </font>
    <font>
      <i/>
      <sz val="10"/>
      <color indexed="8"/>
      <name val="Times New Roman Cyr"/>
      <charset val="204"/>
    </font>
    <font>
      <b/>
      <u/>
      <sz val="11"/>
      <name val="Times New Roman Cyr"/>
      <family val="1"/>
      <charset val="204"/>
    </font>
    <font>
      <b/>
      <sz val="11"/>
      <name val="Times New Roman Cyr"/>
      <charset val="204"/>
    </font>
    <font>
      <u/>
      <sz val="11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i/>
      <sz val="12"/>
      <name val="Times New Roman Cyr"/>
      <charset val="204"/>
    </font>
    <font>
      <sz val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3" fillId="0" borderId="0" xfId="0" applyFont="1" applyFill="1" applyBorder="1" applyAlignment="1" applyProtection="1">
      <alignment horizontal="left" wrapText="1"/>
    </xf>
    <xf numFmtId="0" fontId="4" fillId="0" borderId="0" xfId="0" applyFont="1" applyBorder="1" applyAlignment="1"/>
    <xf numFmtId="0" fontId="5" fillId="0" borderId="0" xfId="0" applyFont="1" applyFill="1" applyBorder="1" applyAlignment="1">
      <alignment horizontal="left"/>
    </xf>
    <xf numFmtId="0" fontId="4" fillId="0" borderId="0" xfId="0" applyFont="1" applyAlignment="1"/>
    <xf numFmtId="0" fontId="4" fillId="0" borderId="0" xfId="0" applyFont="1" applyFill="1" applyAlignment="1" applyProtection="1"/>
    <xf numFmtId="0" fontId="3" fillId="0" borderId="1" xfId="0" applyFont="1" applyFill="1" applyBorder="1" applyAlignment="1" applyProtection="1">
      <alignment horizontal="left" wrapText="1"/>
    </xf>
    <xf numFmtId="0" fontId="2" fillId="0" borderId="0" xfId="0" applyFont="1" applyAlignment="1">
      <alignment horizontal="center"/>
    </xf>
    <xf numFmtId="0" fontId="5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2" xfId="0" applyFont="1" applyFill="1" applyBorder="1" applyAlignment="1" applyProtection="1">
      <alignment horizontal="center" vertical="top"/>
    </xf>
    <xf numFmtId="0" fontId="4" fillId="0" borderId="0" xfId="0" applyFont="1" applyBorder="1" applyAlignment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7" fillId="0" borderId="1" xfId="0" applyFont="1" applyFill="1" applyBorder="1" applyAlignment="1" applyProtection="1">
      <alignment horizontal="left" wrapText="1"/>
    </xf>
    <xf numFmtId="0" fontId="8" fillId="0" borderId="0" xfId="0" applyFont="1" applyFill="1" applyAlignment="1" applyProtection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/>
    <xf numFmtId="0" fontId="2" fillId="0" borderId="1" xfId="0" applyFont="1" applyFill="1" applyBorder="1" applyAlignment="1" applyProtection="1">
      <alignment horizontal="left"/>
    </xf>
    <xf numFmtId="0" fontId="4" fillId="0" borderId="1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2" fillId="0" borderId="0" xfId="0" applyFont="1" applyBorder="1" applyAlignment="1"/>
    <xf numFmtId="0" fontId="9" fillId="0" borderId="0" xfId="0" applyFont="1" applyFill="1" applyAlignment="1" applyProtection="1">
      <alignment horizontal="center"/>
    </xf>
    <xf numFmtId="0" fontId="6" fillId="0" borderId="0" xfId="0" applyFont="1" applyFill="1" applyBorder="1" applyAlignment="1" applyProtection="1">
      <alignment horizontal="center" vertical="top"/>
    </xf>
    <xf numFmtId="0" fontId="9" fillId="0" borderId="0" xfId="0" applyFont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/>
    <xf numFmtId="0" fontId="4" fillId="0" borderId="1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 vertical="top"/>
    </xf>
    <xf numFmtId="0" fontId="4" fillId="0" borderId="0" xfId="0" applyFont="1" applyFill="1" applyBorder="1" applyAlignment="1" applyProtection="1">
      <alignment horizontal="left"/>
    </xf>
    <xf numFmtId="0" fontId="10" fillId="0" borderId="0" xfId="0" applyFont="1" applyFill="1" applyAlignment="1" applyProtection="1">
      <alignment horizontal="center" wrapText="1"/>
    </xf>
    <xf numFmtId="0" fontId="10" fillId="0" borderId="0" xfId="0" applyFont="1" applyFill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/>
    <xf numFmtId="0" fontId="4" fillId="0" borderId="0" xfId="0" applyFont="1" applyFill="1" applyAlignment="1" applyProtection="1">
      <alignment horizontal="center"/>
    </xf>
    <xf numFmtId="0" fontId="4" fillId="0" borderId="0" xfId="0" applyFont="1" applyFill="1" applyAlignment="1">
      <alignment horizont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/>
    </xf>
    <xf numFmtId="0" fontId="11" fillId="0" borderId="1" xfId="0" applyFont="1" applyFill="1" applyBorder="1" applyAlignment="1" applyProtection="1">
      <alignment horizontal="center"/>
    </xf>
    <xf numFmtId="0" fontId="7" fillId="0" borderId="1" xfId="0" applyFont="1" applyFill="1" applyBorder="1" applyAlignment="1" applyProtection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7" fillId="0" borderId="3" xfId="0" applyFont="1" applyFill="1" applyBorder="1" applyAlignment="1" applyProtection="1">
      <alignment horizontal="left" wrapText="1"/>
    </xf>
    <xf numFmtId="0" fontId="7" fillId="0" borderId="3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/>
    </xf>
    <xf numFmtId="0" fontId="7" fillId="0" borderId="0" xfId="0" applyFont="1" applyFill="1" applyAlignment="1" applyProtection="1">
      <alignment horizontal="left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 shrinkToFit="1"/>
    </xf>
    <xf numFmtId="0" fontId="1" fillId="0" borderId="0" xfId="0" applyFont="1" applyFill="1" applyBorder="1"/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 applyProtection="1">
      <alignment horizontal="center" vertical="top"/>
      <protection locked="0"/>
    </xf>
    <xf numFmtId="0" fontId="2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vertical="top"/>
    </xf>
    <xf numFmtId="164" fontId="13" fillId="0" borderId="4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0" fontId="4" fillId="0" borderId="4" xfId="0" applyFont="1" applyFill="1" applyBorder="1" applyAlignment="1">
      <alignment wrapText="1"/>
    </xf>
    <xf numFmtId="0" fontId="14" fillId="0" borderId="4" xfId="0" applyFont="1" applyFill="1" applyBorder="1" applyAlignment="1">
      <alignment wrapText="1"/>
    </xf>
    <xf numFmtId="0" fontId="4" fillId="0" borderId="4" xfId="0" applyFont="1" applyFill="1" applyBorder="1" applyAlignment="1">
      <alignment horizontal="center" vertical="center"/>
    </xf>
    <xf numFmtId="164" fontId="13" fillId="0" borderId="4" xfId="0" applyNumberFormat="1" applyFont="1" applyFill="1" applyBorder="1" applyAlignment="1" applyProtection="1">
      <alignment horizontal="right" vertical="center"/>
    </xf>
    <xf numFmtId="164" fontId="13" fillId="0" borderId="4" xfId="0" applyNumberFormat="1" applyFont="1" applyFill="1" applyBorder="1" applyAlignment="1" applyProtection="1">
      <alignment horizontal="right" vertical="center"/>
      <protection locked="0"/>
    </xf>
    <xf numFmtId="0" fontId="15" fillId="0" borderId="4" xfId="0" applyFont="1" applyFill="1" applyBorder="1" applyAlignment="1">
      <alignment wrapText="1"/>
    </xf>
    <xf numFmtId="0" fontId="14" fillId="0" borderId="5" xfId="0" applyFont="1" applyFill="1" applyBorder="1" applyAlignment="1">
      <alignment horizontal="center" wrapText="1"/>
    </xf>
    <xf numFmtId="0" fontId="14" fillId="0" borderId="6" xfId="0" applyFont="1" applyFill="1" applyBorder="1" applyAlignment="1">
      <alignment horizontal="center" wrapText="1"/>
    </xf>
    <xf numFmtId="164" fontId="16" fillId="0" borderId="4" xfId="0" applyNumberFormat="1" applyFont="1" applyFill="1" applyBorder="1" applyAlignment="1" applyProtection="1">
      <alignment horizontal="right" vertical="center"/>
    </xf>
    <xf numFmtId="164" fontId="16" fillId="0" borderId="4" xfId="0" applyNumberFormat="1" applyFont="1" applyFill="1" applyBorder="1" applyAlignment="1">
      <alignment horizontal="right" vertical="center"/>
    </xf>
    <xf numFmtId="165" fontId="4" fillId="0" borderId="0" xfId="0" applyNumberFormat="1" applyFont="1" applyFill="1"/>
    <xf numFmtId="0" fontId="17" fillId="0" borderId="4" xfId="0" applyFont="1" applyFill="1" applyBorder="1" applyAlignment="1">
      <alignment horizontal="left" wrapText="1"/>
    </xf>
    <xf numFmtId="0" fontId="13" fillId="0" borderId="4" xfId="0" applyFont="1" applyFill="1" applyBorder="1" applyAlignment="1">
      <alignment horizontal="center" vertical="top"/>
    </xf>
    <xf numFmtId="0" fontId="18" fillId="0" borderId="4" xfId="0" applyFont="1" applyFill="1" applyBorder="1" applyAlignment="1">
      <alignment horizontal="left" wrapText="1"/>
    </xf>
    <xf numFmtId="0" fontId="16" fillId="0" borderId="4" xfId="0" applyFont="1" applyFill="1" applyBorder="1" applyAlignment="1">
      <alignment horizontal="center" vertical="top"/>
    </xf>
    <xf numFmtId="164" fontId="16" fillId="0" borderId="4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/>
    <xf numFmtId="0" fontId="14" fillId="0" borderId="0" xfId="0" applyFont="1" applyFill="1"/>
    <xf numFmtId="0" fontId="19" fillId="0" borderId="0" xfId="0" applyFont="1" applyFill="1"/>
    <xf numFmtId="0" fontId="14" fillId="0" borderId="0" xfId="0" applyFont="1" applyFill="1" applyAlignment="1">
      <alignment vertical="top"/>
    </xf>
    <xf numFmtId="0" fontId="13" fillId="0" borderId="4" xfId="0" applyFont="1" applyFill="1" applyBorder="1" applyAlignment="1">
      <alignment horizontal="left" vertical="top" wrapText="1"/>
    </xf>
    <xf numFmtId="0" fontId="20" fillId="0" borderId="4" xfId="0" applyFont="1" applyFill="1" applyBorder="1" applyAlignment="1">
      <alignment horizontal="left" vertical="top" wrapText="1"/>
    </xf>
    <xf numFmtId="0" fontId="20" fillId="0" borderId="4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left" wrapText="1"/>
    </xf>
    <xf numFmtId="0" fontId="19" fillId="0" borderId="0" xfId="0" applyFont="1" applyFill="1" applyProtection="1"/>
    <xf numFmtId="0" fontId="6" fillId="0" borderId="0" xfId="0" applyFont="1" applyFill="1" applyBorder="1" applyAlignment="1" applyProtection="1">
      <alignment horizontal="left" wrapText="1"/>
    </xf>
    <xf numFmtId="0" fontId="1" fillId="0" borderId="0" xfId="0" applyFont="1" applyFill="1" applyBorder="1" applyAlignment="1" applyProtection="1">
      <alignment horizontal="left" wrapText="1"/>
    </xf>
    <xf numFmtId="0" fontId="1" fillId="0" borderId="0" xfId="0" applyFont="1" applyFill="1" applyBorder="1" applyAlignment="1" applyProtection="1">
      <alignment horizontal="center" wrapText="1"/>
    </xf>
    <xf numFmtId="0" fontId="4" fillId="0" borderId="0" xfId="0" applyFont="1" applyFill="1" applyAlignment="1" applyProtection="1">
      <alignment wrapText="1"/>
      <protection locked="0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left"/>
    </xf>
    <xf numFmtId="0" fontId="6" fillId="0" borderId="0" xfId="0" applyFont="1" applyFill="1" applyAlignment="1" applyProtection="1">
      <alignment vertical="top" wrapText="1"/>
    </xf>
    <xf numFmtId="0" fontId="6" fillId="0" borderId="2" xfId="0" applyFont="1" applyFill="1" applyBorder="1" applyAlignment="1" applyProtection="1">
      <alignment horizontal="center" vertical="top"/>
    </xf>
    <xf numFmtId="0" fontId="6" fillId="0" borderId="0" xfId="0" applyFont="1" applyFill="1" applyBorder="1" applyAlignment="1" applyProtection="1">
      <alignment vertical="top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4" fillId="0" borderId="0" xfId="0" applyFont="1" applyFill="1" applyAlignment="1" applyProtection="1">
      <alignment horizontal="left" wrapText="1"/>
      <protection locked="0"/>
    </xf>
    <xf numFmtId="0" fontId="6" fillId="0" borderId="0" xfId="0" applyFont="1" applyFill="1" applyAlignment="1" applyProtection="1">
      <alignment horizontal="center" vertical="top" wrapText="1"/>
    </xf>
    <xf numFmtId="0" fontId="21" fillId="0" borderId="0" xfId="0" applyFont="1" applyFill="1" applyBorder="1" applyAlignment="1" applyProtection="1">
      <alignment horizontal="center" wrapText="1"/>
    </xf>
    <xf numFmtId="0" fontId="4" fillId="0" borderId="0" xfId="0" applyFont="1" applyFill="1" applyProtection="1"/>
    <xf numFmtId="0" fontId="4" fillId="0" borderId="0" xfId="0" applyFont="1" applyFill="1" applyBorder="1" applyAlignment="1">
      <alignment horizontal="center"/>
    </xf>
    <xf numFmtId="0" fontId="6" fillId="0" borderId="0" xfId="0" applyFont="1" applyFill="1" applyAlignment="1" applyProtection="1">
      <alignment horizontal="center" wrapText="1"/>
    </xf>
    <xf numFmtId="0" fontId="6" fillId="0" borderId="0" xfId="0" applyFont="1" applyFill="1" applyAlignment="1" applyProtection="1"/>
    <xf numFmtId="0" fontId="6" fillId="0" borderId="0" xfId="0" applyFont="1" applyFill="1" applyBorder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6" fillId="0" borderId="0" xfId="0" applyFont="1" applyFill="1" applyAlignment="1"/>
    <xf numFmtId="0" fontId="4" fillId="0" borderId="0" xfId="0" applyFont="1" applyFill="1" applyAlignment="1" applyProtection="1">
      <alignment wrapText="1"/>
    </xf>
    <xf numFmtId="0" fontId="2" fillId="0" borderId="0" xfId="0" applyFont="1" applyFill="1" applyProtection="1"/>
    <xf numFmtId="0" fontId="4" fillId="0" borderId="0" xfId="0" applyFont="1" applyFill="1" applyAlignment="1" applyProtection="1">
      <alignment horizontal="center"/>
    </xf>
    <xf numFmtId="0" fontId="2" fillId="0" borderId="0" xfId="0" applyFont="1" applyFill="1" applyAlignment="1"/>
    <xf numFmtId="0" fontId="6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/>
    </xf>
    <xf numFmtId="0" fontId="1" fillId="0" borderId="0" xfId="0" applyFont="1"/>
    <xf numFmtId="0" fontId="3" fillId="0" borderId="0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/>
    </xf>
    <xf numFmtId="0" fontId="3" fillId="0" borderId="1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22" fillId="0" borderId="0" xfId="0" applyFont="1" applyFill="1" applyAlignment="1">
      <alignment horizontal="center" wrapText="1"/>
    </xf>
    <xf numFmtId="0" fontId="1" fillId="0" borderId="0" xfId="0" applyFont="1" applyAlignment="1"/>
    <xf numFmtId="0" fontId="4" fillId="0" borderId="0" xfId="0" applyFont="1" applyFill="1" applyAlignment="1"/>
    <xf numFmtId="0" fontId="23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 wrapText="1"/>
    </xf>
    <xf numFmtId="0" fontId="1" fillId="0" borderId="0" xfId="0" applyFont="1" applyFill="1" applyAlignment="1"/>
    <xf numFmtId="0" fontId="1" fillId="0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4" fillId="0" borderId="4" xfId="0" applyFont="1" applyFill="1" applyBorder="1" applyAlignment="1">
      <alignment horizontal="center"/>
    </xf>
    <xf numFmtId="0" fontId="0" fillId="0" borderId="4" xfId="0" applyBorder="1"/>
    <xf numFmtId="2" fontId="20" fillId="0" borderId="4" xfId="0" applyNumberFormat="1" applyFont="1" applyFill="1" applyBorder="1" applyAlignment="1">
      <alignment horizontal="right"/>
    </xf>
    <xf numFmtId="0" fontId="4" fillId="0" borderId="0" xfId="0" applyFont="1"/>
    <xf numFmtId="0" fontId="0" fillId="2" borderId="4" xfId="0" applyFill="1" applyBorder="1"/>
    <xf numFmtId="0" fontId="0" fillId="0" borderId="4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4" fillId="0" borderId="4" xfId="0" applyNumberFormat="1" applyFont="1" applyFill="1" applyBorder="1" applyAlignment="1" applyProtection="1">
      <alignment horizontal="center"/>
      <protection locked="0"/>
    </xf>
    <xf numFmtId="2" fontId="4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/>
    <xf numFmtId="2" fontId="2" fillId="0" borderId="4" xfId="0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 applyProtection="1">
      <alignment horizontal="left"/>
      <protection locked="0"/>
    </xf>
    <xf numFmtId="0" fontId="4" fillId="0" borderId="0" xfId="0" applyFont="1" applyFill="1" applyBorder="1" applyAlignment="1">
      <alignment horizontal="center" vertical="top"/>
    </xf>
    <xf numFmtId="0" fontId="21" fillId="0" borderId="0" xfId="0" applyFont="1" applyFill="1" applyBorder="1" applyAlignment="1" applyProtection="1">
      <alignment horizontal="left" wrapText="1"/>
    </xf>
    <xf numFmtId="0" fontId="6" fillId="0" borderId="0" xfId="0" applyFont="1" applyFill="1" applyAlignment="1" applyProtection="1">
      <alignment horizontal="left" vertical="top" wrapText="1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left" vertical="top" wrapText="1"/>
    </xf>
    <xf numFmtId="0" fontId="24" fillId="0" borderId="0" xfId="0" applyFont="1" applyFill="1"/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 shrinkToFit="1"/>
    </xf>
    <xf numFmtId="0" fontId="1" fillId="0" borderId="8" xfId="0" applyFont="1" applyFill="1" applyBorder="1" applyAlignment="1">
      <alignment horizontal="center" vertical="center" wrapText="1" shrinkToFi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0" fillId="0" borderId="4" xfId="0" applyFill="1" applyBorder="1"/>
    <xf numFmtId="1" fontId="0" fillId="0" borderId="4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oshtoris_1021%20&#1084;&#1110;&#1089;&#109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Koshtoris_1031%20&#1086;&#1089;&#1074;&#1110;&#1090;&#107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Koshtoris_1200%20&#1110;&#1085;&#1082;&#108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овидникКВК(месн)"/>
      <sheetName val="ДовидникКПК"/>
      <sheetName val="ДовидникКФК"/>
      <sheetName val="ДовидникКВК(ГОС)"/>
      <sheetName val="КПКВМБ"/>
      <sheetName val="Заполнить"/>
      <sheetName val="кошторис"/>
      <sheetName val="план"/>
      <sheetName val="ПланСФ"/>
      <sheetName val="Зведення СФ"/>
      <sheetName val="ДовДоходів"/>
      <sheetName val="ДовФінансування"/>
      <sheetName val="ДовКЕКВ"/>
      <sheetName val="ДовКред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B2" t="str">
            <v>Опорний навчальний заклад "Словечанська загальоосвітня школа І-ІІІ ступенів" Словечанської сільської ради Житомирської області</v>
          </cell>
        </row>
        <row r="3">
          <cell r="B3" t="str">
            <v>20407399</v>
          </cell>
        </row>
        <row r="4">
          <cell r="B4" t="str">
            <v>с. Словечне Житомирська область</v>
          </cell>
        </row>
        <row r="5">
          <cell r="B5">
            <v>2</v>
          </cell>
        </row>
        <row r="11">
          <cell r="B11" t="str">
            <v>Ігор ЛЯШЕНКО</v>
          </cell>
        </row>
        <row r="12">
          <cell r="B12" t="str">
            <v>Тетяна МЕЛЬНИЧЕНКО</v>
          </cell>
        </row>
        <row r="14">
          <cell r="B14" t="str">
            <v>Сільський голова</v>
          </cell>
        </row>
        <row r="15">
          <cell r="B15" t="str">
            <v>Володимир ТРИКИША</v>
          </cell>
        </row>
        <row r="16">
          <cell r="B16" t="str">
            <v>19 січня 2021 р.</v>
          </cell>
        </row>
        <row r="17">
          <cell r="B17" t="str">
            <v>19 січня 2021 р.</v>
          </cell>
        </row>
        <row r="21">
          <cell r="B21" t="str">
            <v>01</v>
          </cell>
          <cell r="C21" t="str">
            <v>Словечанська сільська рада</v>
          </cell>
        </row>
        <row r="23">
          <cell r="B23" t="str">
            <v>0111021</v>
          </cell>
          <cell r="C23" t="str">
            <v>Надання загальної середньої освіти закладами загальної середньої освіти</v>
          </cell>
        </row>
      </sheetData>
      <sheetData sheetId="6">
        <row r="4">
          <cell r="B4" t="str">
            <v>Шість мільйони двісті шістнадцять тисяч двісті двадцять грн  (6216220грн)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">
          <cell r="A1">
            <v>2000</v>
          </cell>
          <cell r="B1" t="str">
            <v>Поточні видатки</v>
          </cell>
        </row>
        <row r="2">
          <cell r="A2">
            <v>2100</v>
          </cell>
          <cell r="B2" t="str">
            <v>Оплата праці і нарахування на заробітну плату</v>
          </cell>
        </row>
        <row r="3">
          <cell r="A3">
            <v>2110</v>
          </cell>
          <cell r="B3" t="str">
            <v>Оплата праці</v>
          </cell>
        </row>
        <row r="4">
          <cell r="A4">
            <v>2111</v>
          </cell>
          <cell r="B4" t="str">
            <v>Заробітна плата</v>
          </cell>
        </row>
        <row r="5">
          <cell r="A5">
            <v>2112</v>
          </cell>
          <cell r="B5" t="str">
            <v>Грошове забезпечення військовослужбовців</v>
          </cell>
        </row>
        <row r="6">
          <cell r="A6">
            <v>2113</v>
          </cell>
          <cell r="B6" t="str">
            <v>Суддівська винагорода</v>
          </cell>
        </row>
        <row r="7">
          <cell r="A7">
            <v>2120</v>
          </cell>
          <cell r="B7" t="str">
            <v>Нарахування на оплату праці</v>
          </cell>
        </row>
        <row r="8">
          <cell r="A8">
            <v>2200</v>
          </cell>
          <cell r="B8" t="str">
            <v>Використання товарів і послуг</v>
          </cell>
        </row>
        <row r="9">
          <cell r="A9">
            <v>2210</v>
          </cell>
          <cell r="B9" t="str">
            <v>Предмети, матеріали, обладнання та інвентар</v>
          </cell>
        </row>
        <row r="10">
          <cell r="A10">
            <v>2220</v>
          </cell>
          <cell r="B10" t="str">
            <v>Медикаменти та перев'язувальні матеріали</v>
          </cell>
        </row>
        <row r="11">
          <cell r="A11">
            <v>2230</v>
          </cell>
          <cell r="B11" t="str">
            <v>Продукти харчування</v>
          </cell>
        </row>
        <row r="12">
          <cell r="A12">
            <v>2240</v>
          </cell>
          <cell r="B12" t="str">
            <v>Оплата послуг (крім комунальних)</v>
          </cell>
        </row>
        <row r="13">
          <cell r="A13">
            <v>2250</v>
          </cell>
          <cell r="B13" t="str">
            <v>Видатки на відрядження</v>
          </cell>
        </row>
        <row r="14">
          <cell r="A14">
            <v>2260</v>
          </cell>
          <cell r="B14" t="str">
            <v>Видатки та заходи спеціального призначення</v>
          </cell>
        </row>
        <row r="15">
          <cell r="A15">
            <v>2270</v>
          </cell>
          <cell r="B15" t="str">
            <v>Оплата комунальних послуг та енергоносіїв</v>
          </cell>
        </row>
        <row r="16">
          <cell r="A16">
            <v>2271</v>
          </cell>
          <cell r="B16" t="str">
            <v>Оплата теплопостачання</v>
          </cell>
        </row>
        <row r="17">
          <cell r="A17">
            <v>2272</v>
          </cell>
          <cell r="B17" t="str">
            <v>Оплата водопостачання та водовідведення</v>
          </cell>
        </row>
        <row r="18">
          <cell r="A18">
            <v>2273</v>
          </cell>
          <cell r="B18" t="str">
            <v>Оплата електроенергії</v>
          </cell>
        </row>
        <row r="19">
          <cell r="A19">
            <v>2274</v>
          </cell>
          <cell r="B19" t="str">
            <v>Оплата природного газу</v>
          </cell>
        </row>
        <row r="20">
          <cell r="A20">
            <v>2275</v>
          </cell>
          <cell r="B20" t="str">
            <v>Оплата інших енергоносіїв та інших комунальних послуг</v>
          </cell>
        </row>
        <row r="21">
          <cell r="A21">
            <v>2276</v>
          </cell>
          <cell r="B21" t="str">
            <v xml:space="preserve">Оплата енергосервісу </v>
          </cell>
        </row>
        <row r="22">
          <cell r="A22">
            <v>2280</v>
          </cell>
          <cell r="B22" t="str">
            <v>Дослідження і розробки, окремі заходи по реалізації державних (регіональних) програм</v>
          </cell>
        </row>
        <row r="23">
          <cell r="A23">
            <v>2281</v>
          </cell>
          <cell r="B23" t="str">
            <v>Дослідження і розробки, окремі заходи розвитку по реалізації державних (регіональних) програм</v>
          </cell>
        </row>
        <row r="24">
          <cell r="A24">
            <v>2282</v>
          </cell>
          <cell r="B24" t="str">
            <v>Окремі заходи по реалізації державних (регіональних) програм, не віднесені до заходів розвитку</v>
          </cell>
        </row>
        <row r="25">
          <cell r="A25">
            <v>2400</v>
          </cell>
          <cell r="B25" t="str">
            <v>Обслуговування боргових зобов'язань</v>
          </cell>
        </row>
        <row r="26">
          <cell r="A26">
            <v>2410</v>
          </cell>
          <cell r="B26" t="str">
            <v>Обслуговування внутрішніх боргових зобов'язань</v>
          </cell>
        </row>
        <row r="27">
          <cell r="A27">
            <v>2420</v>
          </cell>
          <cell r="B27" t="str">
            <v>Обслуговування зовнішніх боргових зобов'язань</v>
          </cell>
        </row>
        <row r="28">
          <cell r="A28">
            <v>2600</v>
          </cell>
          <cell r="B28" t="str">
            <v>Поточні трансферти</v>
          </cell>
        </row>
        <row r="29">
          <cell r="A29">
            <v>2610</v>
          </cell>
          <cell r="B29" t="str">
            <v>Субсидії та поточні трансферти підприємствам (установам, організаціям)</v>
          </cell>
        </row>
        <row r="30">
          <cell r="A30">
            <v>2620</v>
          </cell>
          <cell r="B30" t="str">
            <v>Поточні трансферти органам державного управління інших рівнів</v>
          </cell>
        </row>
        <row r="31">
          <cell r="A31">
            <v>2630</v>
          </cell>
          <cell r="B31" t="str">
            <v>Поточні трансферти урядам іноземних держав та міжнародним організаціям</v>
          </cell>
        </row>
        <row r="32">
          <cell r="A32">
            <v>2700</v>
          </cell>
          <cell r="B32" t="str">
            <v>Соціальне забезпечення</v>
          </cell>
        </row>
        <row r="33">
          <cell r="A33">
            <v>2710</v>
          </cell>
          <cell r="B33" t="str">
            <v>Виплата пенсій і допомоги</v>
          </cell>
        </row>
        <row r="34">
          <cell r="A34">
            <v>2720</v>
          </cell>
          <cell r="B34" t="str">
            <v>Стипендії</v>
          </cell>
        </row>
        <row r="35">
          <cell r="A35">
            <v>2730</v>
          </cell>
          <cell r="B35" t="str">
            <v>Інші виплати населенню</v>
          </cell>
        </row>
        <row r="36">
          <cell r="A36">
            <v>2800</v>
          </cell>
          <cell r="B36" t="str">
            <v>Інші поточні видатки</v>
          </cell>
        </row>
        <row r="37">
          <cell r="A37">
            <v>2900</v>
          </cell>
          <cell r="B37" t="str">
            <v>Позицію виключено</v>
          </cell>
        </row>
        <row r="38">
          <cell r="A38">
            <v>3000</v>
          </cell>
          <cell r="B38" t="str">
            <v>Капітальні видатки</v>
          </cell>
        </row>
        <row r="39">
          <cell r="A39">
            <v>3100</v>
          </cell>
          <cell r="B39" t="str">
            <v>Придбання основного капіталу</v>
          </cell>
        </row>
        <row r="40">
          <cell r="A40">
            <v>3110</v>
          </cell>
          <cell r="B40" t="str">
            <v>Придбання обладнання і предметів довгострокового користування</v>
          </cell>
        </row>
        <row r="41">
          <cell r="A41">
            <v>3120</v>
          </cell>
          <cell r="B41" t="str">
            <v>Капітальне будівництво (придбання)</v>
          </cell>
        </row>
        <row r="42">
          <cell r="A42">
            <v>3121</v>
          </cell>
          <cell r="B42" t="str">
            <v>Капітальне будівництво (придбання) житла</v>
          </cell>
        </row>
        <row r="43">
          <cell r="A43">
            <v>3122</v>
          </cell>
          <cell r="B43" t="str">
            <v>Капітальне будівництво (придбання) інших об'єктів</v>
          </cell>
        </row>
        <row r="44">
          <cell r="A44">
            <v>3130</v>
          </cell>
          <cell r="B44" t="str">
            <v>Капітальний ремонт</v>
          </cell>
        </row>
        <row r="45">
          <cell r="A45">
            <v>3131</v>
          </cell>
          <cell r="B45" t="str">
            <v>Капітальний ремонт житлового фонду (приміщень)</v>
          </cell>
        </row>
        <row r="46">
          <cell r="A46">
            <v>3132</v>
          </cell>
          <cell r="B46" t="str">
            <v>Капітальний ремонт інших об'єктів</v>
          </cell>
        </row>
        <row r="47">
          <cell r="A47">
            <v>3140</v>
          </cell>
          <cell r="B47" t="str">
            <v>Реконструкція та реставрація</v>
          </cell>
        </row>
        <row r="48">
          <cell r="A48">
            <v>3141</v>
          </cell>
          <cell r="B48" t="str">
            <v>Реконструкція житлового фонду (приміщень)</v>
          </cell>
        </row>
        <row r="49">
          <cell r="A49">
            <v>3142</v>
          </cell>
          <cell r="B49" t="str">
            <v>Реконструкція та реставрація інших об'єктів</v>
          </cell>
        </row>
        <row r="50">
          <cell r="A50">
            <v>3143</v>
          </cell>
          <cell r="B50" t="str">
            <v>Реставрація пам'яток культури, історії та архітектури</v>
          </cell>
        </row>
        <row r="51">
          <cell r="A51">
            <v>3150</v>
          </cell>
          <cell r="B51" t="str">
            <v>Створення державних запасів і резервів</v>
          </cell>
        </row>
        <row r="52">
          <cell r="A52">
            <v>3160</v>
          </cell>
          <cell r="B52" t="str">
            <v>Придбання землі та нематеріальних активів</v>
          </cell>
        </row>
        <row r="53">
          <cell r="A53">
            <v>3200</v>
          </cell>
          <cell r="B53" t="str">
            <v>Капітальні трансферти</v>
          </cell>
        </row>
        <row r="54">
          <cell r="A54">
            <v>3210</v>
          </cell>
          <cell r="B54" t="str">
            <v>Капітальні трансферти підприємствам (установам, організаціям)</v>
          </cell>
        </row>
        <row r="55">
          <cell r="A55">
            <v>3220</v>
          </cell>
          <cell r="B55" t="str">
            <v>Капітальні трансферти органам державного управління інших рівнів</v>
          </cell>
        </row>
        <row r="56">
          <cell r="A56">
            <v>3230</v>
          </cell>
          <cell r="B56" t="str">
            <v>Капітальні трансферти урядам іноземних держав та міжнародним організаціям</v>
          </cell>
        </row>
        <row r="57">
          <cell r="A57">
            <v>3240</v>
          </cell>
          <cell r="B57" t="str">
            <v>Капітальні трансферти населенню</v>
          </cell>
        </row>
        <row r="58">
          <cell r="A58">
            <v>9000</v>
          </cell>
          <cell r="B58" t="str">
            <v>Нерозподілені видатки</v>
          </cell>
        </row>
      </sheetData>
      <sheetData sheetId="13">
        <row r="1">
          <cell r="A1">
            <v>4000</v>
          </cell>
          <cell r="B1" t="str">
            <v>Кредитування </v>
          </cell>
        </row>
        <row r="2">
          <cell r="A2">
            <v>4100</v>
          </cell>
          <cell r="B2" t="str">
            <v>Внутрішнє кредитування </v>
          </cell>
        </row>
        <row r="3">
          <cell r="A3">
            <v>4110</v>
          </cell>
          <cell r="B3" t="str">
            <v>Надання внутрішніх кредитів </v>
          </cell>
        </row>
        <row r="4">
          <cell r="A4">
            <v>4111</v>
          </cell>
          <cell r="B4" t="str">
            <v>Надання кредитів органам державного управління інших рівнів </v>
          </cell>
        </row>
        <row r="5">
          <cell r="A5">
            <v>4112</v>
          </cell>
          <cell r="B5" t="str">
            <v>Надання кредитів підприємствам, установам, організаціям </v>
          </cell>
        </row>
        <row r="6">
          <cell r="A6">
            <v>4113</v>
          </cell>
          <cell r="B6" t="str">
            <v>Надання інших внутрішніх кредитів </v>
          </cell>
        </row>
        <row r="7">
          <cell r="A7">
            <v>4120</v>
          </cell>
          <cell r="B7" t="str">
            <v>Повернення внутрішніх кредитів </v>
          </cell>
        </row>
        <row r="8">
          <cell r="A8">
            <v>4121</v>
          </cell>
          <cell r="B8" t="str">
            <v>Повернення кредитів органами державного управління інших рівнів </v>
          </cell>
        </row>
        <row r="9">
          <cell r="A9">
            <v>4122</v>
          </cell>
          <cell r="B9" t="str">
            <v>Повернення кредитів підприємствами, установами, організаціями </v>
          </cell>
        </row>
        <row r="10">
          <cell r="A10">
            <v>4123</v>
          </cell>
          <cell r="B10" t="str">
            <v>Повернення інших внутрішніх кредитів </v>
          </cell>
        </row>
        <row r="11">
          <cell r="A11">
            <v>4200</v>
          </cell>
          <cell r="B11" t="str">
            <v>Зовнішнє кредитування </v>
          </cell>
        </row>
        <row r="12">
          <cell r="A12">
            <v>4210</v>
          </cell>
          <cell r="B12" t="str">
            <v>Надання зовнішніх кредитів </v>
          </cell>
        </row>
        <row r="13">
          <cell r="A13">
            <v>4220</v>
          </cell>
          <cell r="B13" t="str">
            <v>Повернення зовнішніх кредитів 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ДовидникКВК(месн)"/>
      <sheetName val="ДовидникКПК"/>
      <sheetName val="ДовидникКФК"/>
      <sheetName val="ДовидникКВК(ГОС)"/>
      <sheetName val="КПКВМБ"/>
      <sheetName val="Заполнить"/>
      <sheetName val="кошторис"/>
      <sheetName val="план"/>
      <sheetName val="ПланСФ"/>
      <sheetName val="Зведення СФ"/>
      <sheetName val="ДовДоходів"/>
      <sheetName val="ДовФінансування"/>
      <sheetName val="ДовКЕКВ"/>
      <sheetName val="ДовКред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B2" t="str">
            <v>Опорний навчальний заклад "Словечанська загальоосвітня школа І-ІІІ ступенів" Словечанської сільської ради Житомирської області</v>
          </cell>
        </row>
        <row r="3">
          <cell r="B3" t="str">
            <v>20407399</v>
          </cell>
        </row>
        <row r="4">
          <cell r="B4" t="str">
            <v>с. Словечне Житомирська область</v>
          </cell>
        </row>
        <row r="5">
          <cell r="B5">
            <v>2</v>
          </cell>
        </row>
        <row r="11">
          <cell r="B11" t="str">
            <v>Ігор ЛЯШЕНКО</v>
          </cell>
        </row>
        <row r="12">
          <cell r="B12" t="str">
            <v>Тетяна МЕЛЬНИЧЕНКО</v>
          </cell>
        </row>
        <row r="14">
          <cell r="B14" t="str">
            <v>Сільський голова</v>
          </cell>
        </row>
        <row r="15">
          <cell r="B15" t="str">
            <v>Володимир ТРИКИША</v>
          </cell>
        </row>
        <row r="16">
          <cell r="B16" t="str">
            <v>19 січня 2021 р.</v>
          </cell>
        </row>
        <row r="17">
          <cell r="B17" t="str">
            <v>19 січня 2021 р.</v>
          </cell>
        </row>
        <row r="21">
          <cell r="B21" t="str">
            <v>01</v>
          </cell>
          <cell r="C21" t="str">
            <v>Словечанська сільська рада</v>
          </cell>
        </row>
        <row r="23">
          <cell r="B23" t="str">
            <v>0111031</v>
          </cell>
          <cell r="C23" t="str">
            <v>Надання загальної середньої освіти закладами загальної середньої освіти</v>
          </cell>
        </row>
      </sheetData>
      <sheetData sheetId="6">
        <row r="4">
          <cell r="B4" t="str">
            <v>Одинадцять мільйонів пятсот сімдесят сім тисяч сімсот пятдесят пять грн  (11577555 грн).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">
          <cell r="A1">
            <v>2000</v>
          </cell>
          <cell r="B1" t="str">
            <v>Поточні видатки</v>
          </cell>
        </row>
        <row r="2">
          <cell r="A2">
            <v>2100</v>
          </cell>
          <cell r="B2" t="str">
            <v>Оплата праці і нарахування на заробітну плату</v>
          </cell>
        </row>
        <row r="3">
          <cell r="A3">
            <v>2110</v>
          </cell>
          <cell r="B3" t="str">
            <v>Оплата праці</v>
          </cell>
        </row>
        <row r="4">
          <cell r="A4">
            <v>2111</v>
          </cell>
          <cell r="B4" t="str">
            <v>Заробітна плата</v>
          </cell>
        </row>
        <row r="5">
          <cell r="A5">
            <v>2112</v>
          </cell>
          <cell r="B5" t="str">
            <v>Грошове забезпечення військовослужбовців</v>
          </cell>
        </row>
        <row r="6">
          <cell r="A6">
            <v>2113</v>
          </cell>
          <cell r="B6" t="str">
            <v>Суддівська винагорода</v>
          </cell>
        </row>
        <row r="7">
          <cell r="A7">
            <v>2120</v>
          </cell>
          <cell r="B7" t="str">
            <v>Нарахування на оплату праці</v>
          </cell>
        </row>
        <row r="8">
          <cell r="A8">
            <v>2200</v>
          </cell>
          <cell r="B8" t="str">
            <v>Використання товарів і послуг</v>
          </cell>
        </row>
        <row r="9">
          <cell r="A9">
            <v>2210</v>
          </cell>
          <cell r="B9" t="str">
            <v>Предмети, матеріали, обладнання та інвентар</v>
          </cell>
        </row>
        <row r="10">
          <cell r="A10">
            <v>2220</v>
          </cell>
          <cell r="B10" t="str">
            <v>Медикаменти та перев'язувальні матеріали</v>
          </cell>
        </row>
        <row r="11">
          <cell r="A11">
            <v>2230</v>
          </cell>
          <cell r="B11" t="str">
            <v>Продукти харчування</v>
          </cell>
        </row>
        <row r="12">
          <cell r="A12">
            <v>2240</v>
          </cell>
          <cell r="B12" t="str">
            <v>Оплата послуг (крім комунальних)</v>
          </cell>
        </row>
        <row r="13">
          <cell r="A13">
            <v>2250</v>
          </cell>
          <cell r="B13" t="str">
            <v>Видатки на відрядження</v>
          </cell>
        </row>
        <row r="14">
          <cell r="A14">
            <v>2260</v>
          </cell>
          <cell r="B14" t="str">
            <v>Видатки та заходи спеціального призначення</v>
          </cell>
        </row>
        <row r="15">
          <cell r="A15">
            <v>2270</v>
          </cell>
          <cell r="B15" t="str">
            <v>Оплата комунальних послуг та енергоносіїв</v>
          </cell>
        </row>
        <row r="16">
          <cell r="A16">
            <v>2271</v>
          </cell>
          <cell r="B16" t="str">
            <v>Оплата теплопостачання</v>
          </cell>
        </row>
        <row r="17">
          <cell r="A17">
            <v>2272</v>
          </cell>
          <cell r="B17" t="str">
            <v>Оплата водопостачання та водовідведення</v>
          </cell>
        </row>
        <row r="18">
          <cell r="A18">
            <v>2273</v>
          </cell>
          <cell r="B18" t="str">
            <v>Оплата електроенергії</v>
          </cell>
        </row>
        <row r="19">
          <cell r="A19">
            <v>2274</v>
          </cell>
          <cell r="B19" t="str">
            <v>Оплата природного газу</v>
          </cell>
        </row>
        <row r="20">
          <cell r="A20">
            <v>2275</v>
          </cell>
          <cell r="B20" t="str">
            <v>Оплата інших енергоносіїв та інших комунальних послуг</v>
          </cell>
        </row>
        <row r="21">
          <cell r="A21">
            <v>2276</v>
          </cell>
          <cell r="B21" t="str">
            <v xml:space="preserve">Оплата енергосервісу </v>
          </cell>
        </row>
        <row r="22">
          <cell r="A22">
            <v>2280</v>
          </cell>
          <cell r="B22" t="str">
            <v>Дослідження і розробки, окремі заходи по реалізації державних (регіональних) програм</v>
          </cell>
        </row>
        <row r="23">
          <cell r="A23">
            <v>2281</v>
          </cell>
          <cell r="B23" t="str">
            <v>Дослідження і розробки, окремі заходи розвитку по реалізації державних (регіональних) програм</v>
          </cell>
        </row>
        <row r="24">
          <cell r="A24">
            <v>2282</v>
          </cell>
          <cell r="B24" t="str">
            <v>Окремі заходи по реалізації державних (регіональних) програм, не віднесені до заходів розвитку</v>
          </cell>
        </row>
        <row r="25">
          <cell r="A25">
            <v>2400</v>
          </cell>
          <cell r="B25" t="str">
            <v>Обслуговування боргових зобов'язань</v>
          </cell>
        </row>
        <row r="26">
          <cell r="A26">
            <v>2410</v>
          </cell>
          <cell r="B26" t="str">
            <v>Обслуговування внутрішніх боргових зобов'язань</v>
          </cell>
        </row>
        <row r="27">
          <cell r="A27">
            <v>2420</v>
          </cell>
          <cell r="B27" t="str">
            <v>Обслуговування зовнішніх боргових зобов'язань</v>
          </cell>
        </row>
        <row r="28">
          <cell r="A28">
            <v>2600</v>
          </cell>
          <cell r="B28" t="str">
            <v>Поточні трансферти</v>
          </cell>
        </row>
        <row r="29">
          <cell r="A29">
            <v>2610</v>
          </cell>
          <cell r="B29" t="str">
            <v>Субсидії та поточні трансферти підприємствам (установам, організаціям)</v>
          </cell>
        </row>
        <row r="30">
          <cell r="A30">
            <v>2620</v>
          </cell>
          <cell r="B30" t="str">
            <v>Поточні трансферти органам державного управління інших рівнів</v>
          </cell>
        </row>
        <row r="31">
          <cell r="A31">
            <v>2630</v>
          </cell>
          <cell r="B31" t="str">
            <v>Поточні трансферти урядам іноземних держав та міжнародним організаціям</v>
          </cell>
        </row>
        <row r="32">
          <cell r="A32">
            <v>2700</v>
          </cell>
          <cell r="B32" t="str">
            <v>Соціальне забезпечення</v>
          </cell>
        </row>
        <row r="33">
          <cell r="A33">
            <v>2710</v>
          </cell>
          <cell r="B33" t="str">
            <v>Виплата пенсій і допомоги</v>
          </cell>
        </row>
        <row r="34">
          <cell r="A34">
            <v>2720</v>
          </cell>
          <cell r="B34" t="str">
            <v>Стипендії</v>
          </cell>
        </row>
        <row r="35">
          <cell r="A35">
            <v>2730</v>
          </cell>
          <cell r="B35" t="str">
            <v>Інші виплати населенню</v>
          </cell>
        </row>
        <row r="36">
          <cell r="A36">
            <v>2800</v>
          </cell>
          <cell r="B36" t="str">
            <v>Інші поточні видатки</v>
          </cell>
        </row>
        <row r="37">
          <cell r="A37">
            <v>2900</v>
          </cell>
          <cell r="B37" t="str">
            <v>Позицію виключено</v>
          </cell>
        </row>
        <row r="38">
          <cell r="A38">
            <v>3000</v>
          </cell>
          <cell r="B38" t="str">
            <v>Капітальні видатки</v>
          </cell>
        </row>
        <row r="39">
          <cell r="A39">
            <v>3100</v>
          </cell>
          <cell r="B39" t="str">
            <v>Придбання основного капіталу</v>
          </cell>
        </row>
        <row r="40">
          <cell r="A40">
            <v>3110</v>
          </cell>
          <cell r="B40" t="str">
            <v>Придбання обладнання і предметів довгострокового користування</v>
          </cell>
        </row>
        <row r="41">
          <cell r="A41">
            <v>3120</v>
          </cell>
          <cell r="B41" t="str">
            <v>Капітальне будівництво (придбання)</v>
          </cell>
        </row>
        <row r="42">
          <cell r="A42">
            <v>3121</v>
          </cell>
          <cell r="B42" t="str">
            <v>Капітальне будівництво (придбання) житла</v>
          </cell>
        </row>
        <row r="43">
          <cell r="A43">
            <v>3122</v>
          </cell>
          <cell r="B43" t="str">
            <v>Капітальне будівництво (придбання) інших об'єктів</v>
          </cell>
        </row>
        <row r="44">
          <cell r="A44">
            <v>3130</v>
          </cell>
          <cell r="B44" t="str">
            <v>Капітальний ремонт</v>
          </cell>
        </row>
        <row r="45">
          <cell r="A45">
            <v>3131</v>
          </cell>
          <cell r="B45" t="str">
            <v>Капітальний ремонт житлового фонду (приміщень)</v>
          </cell>
        </row>
        <row r="46">
          <cell r="A46">
            <v>3132</v>
          </cell>
          <cell r="B46" t="str">
            <v>Капітальний ремонт інших об'єктів</v>
          </cell>
        </row>
        <row r="47">
          <cell r="A47">
            <v>3140</v>
          </cell>
          <cell r="B47" t="str">
            <v>Реконструкція та реставрація</v>
          </cell>
        </row>
        <row r="48">
          <cell r="A48">
            <v>3141</v>
          </cell>
          <cell r="B48" t="str">
            <v>Реконструкція житлового фонду (приміщень)</v>
          </cell>
        </row>
        <row r="49">
          <cell r="A49">
            <v>3142</v>
          </cell>
          <cell r="B49" t="str">
            <v>Реконструкція та реставрація інших об'єктів</v>
          </cell>
        </row>
        <row r="50">
          <cell r="A50">
            <v>3143</v>
          </cell>
          <cell r="B50" t="str">
            <v>Реставрація пам'яток культури, історії та архітектури</v>
          </cell>
        </row>
        <row r="51">
          <cell r="A51">
            <v>3150</v>
          </cell>
          <cell r="B51" t="str">
            <v>Створення державних запасів і резервів</v>
          </cell>
        </row>
        <row r="52">
          <cell r="A52">
            <v>3160</v>
          </cell>
          <cell r="B52" t="str">
            <v>Придбання землі та нематеріальних активів</v>
          </cell>
        </row>
        <row r="53">
          <cell r="A53">
            <v>3200</v>
          </cell>
          <cell r="B53" t="str">
            <v>Капітальні трансферти</v>
          </cell>
        </row>
        <row r="54">
          <cell r="A54">
            <v>3210</v>
          </cell>
          <cell r="B54" t="str">
            <v>Капітальні трансферти підприємствам (установам, організаціям)</v>
          </cell>
        </row>
        <row r="55">
          <cell r="A55">
            <v>3220</v>
          </cell>
          <cell r="B55" t="str">
            <v>Капітальні трансферти органам державного управління інших рівнів</v>
          </cell>
        </row>
        <row r="56">
          <cell r="A56">
            <v>3230</v>
          </cell>
          <cell r="B56" t="str">
            <v>Капітальні трансферти урядам іноземних держав та міжнародним організаціям</v>
          </cell>
        </row>
        <row r="57">
          <cell r="A57">
            <v>3240</v>
          </cell>
          <cell r="B57" t="str">
            <v>Капітальні трансферти населенню</v>
          </cell>
        </row>
        <row r="58">
          <cell r="A58">
            <v>9000</v>
          </cell>
          <cell r="B58" t="str">
            <v>Нерозподілені видатки</v>
          </cell>
        </row>
      </sheetData>
      <sheetData sheetId="13">
        <row r="1">
          <cell r="A1">
            <v>4000</v>
          </cell>
          <cell r="B1" t="str">
            <v>Кредитування </v>
          </cell>
        </row>
        <row r="2">
          <cell r="A2">
            <v>4100</v>
          </cell>
          <cell r="B2" t="str">
            <v>Внутрішнє кредитування </v>
          </cell>
        </row>
        <row r="3">
          <cell r="A3">
            <v>4110</v>
          </cell>
          <cell r="B3" t="str">
            <v>Надання внутрішніх кредитів </v>
          </cell>
        </row>
        <row r="4">
          <cell r="A4">
            <v>4111</v>
          </cell>
          <cell r="B4" t="str">
            <v>Надання кредитів органам державного управління інших рівнів </v>
          </cell>
        </row>
        <row r="5">
          <cell r="A5">
            <v>4112</v>
          </cell>
          <cell r="B5" t="str">
            <v>Надання кредитів підприємствам, установам, організаціям </v>
          </cell>
        </row>
        <row r="6">
          <cell r="A6">
            <v>4113</v>
          </cell>
          <cell r="B6" t="str">
            <v>Надання інших внутрішніх кредитів </v>
          </cell>
        </row>
        <row r="7">
          <cell r="A7">
            <v>4120</v>
          </cell>
          <cell r="B7" t="str">
            <v>Повернення внутрішніх кредитів </v>
          </cell>
        </row>
        <row r="8">
          <cell r="A8">
            <v>4121</v>
          </cell>
          <cell r="B8" t="str">
            <v>Повернення кредитів органами державного управління інших рівнів </v>
          </cell>
        </row>
        <row r="9">
          <cell r="A9">
            <v>4122</v>
          </cell>
          <cell r="B9" t="str">
            <v>Повернення кредитів підприємствами, установами, організаціями </v>
          </cell>
        </row>
        <row r="10">
          <cell r="A10">
            <v>4123</v>
          </cell>
          <cell r="B10" t="str">
            <v>Повернення інших внутрішніх кредитів </v>
          </cell>
        </row>
        <row r="11">
          <cell r="A11">
            <v>4200</v>
          </cell>
          <cell r="B11" t="str">
            <v>Зовнішнє кредитування </v>
          </cell>
        </row>
        <row r="12">
          <cell r="A12">
            <v>4210</v>
          </cell>
          <cell r="B12" t="str">
            <v>Надання зовнішніх кредитів </v>
          </cell>
        </row>
        <row r="13">
          <cell r="A13">
            <v>4220</v>
          </cell>
          <cell r="B13" t="str">
            <v>Повернення зовнішніх кредитів 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ДовидникКВК(месн)"/>
      <sheetName val="ДовидникКПК"/>
      <sheetName val="ДовидникКФК"/>
      <sheetName val="ДовидникКВК(ГОС)"/>
      <sheetName val="КПКВМБ"/>
      <sheetName val="Заполнить"/>
      <sheetName val="кошторис"/>
      <sheetName val="план"/>
      <sheetName val="ПланСФ"/>
      <sheetName val="Зведення СФ"/>
      <sheetName val="ДовДоходів"/>
      <sheetName val="ДовФінансування"/>
      <sheetName val="ДовКЕКВ"/>
      <sheetName val="ДовКреди"/>
    </sheetNames>
    <sheetDataSet>
      <sheetData sheetId="0"/>
      <sheetData sheetId="1"/>
      <sheetData sheetId="2"/>
      <sheetData sheetId="3"/>
      <sheetData sheetId="4"/>
      <sheetData sheetId="5">
        <row r="2">
          <cell r="B2" t="str">
            <v>Опорний навчальний заклад "Словечанська загальоосвітня школа І-ІІІ ступенів" Словечанської сільської ради Житомирської області</v>
          </cell>
        </row>
        <row r="3">
          <cell r="B3" t="str">
            <v>20407399</v>
          </cell>
        </row>
        <row r="4">
          <cell r="B4" t="str">
            <v>с. Словечне  Житомирська область</v>
          </cell>
        </row>
        <row r="5">
          <cell r="B5">
            <v>2</v>
          </cell>
        </row>
        <row r="11">
          <cell r="B11" t="str">
            <v>Ігор ЛЯШЕНКО</v>
          </cell>
        </row>
        <row r="12">
          <cell r="B12" t="str">
            <v>Тетяна МЕЛЬНИЧЕНКО</v>
          </cell>
        </row>
        <row r="14">
          <cell r="B14" t="str">
            <v>Сільський голова</v>
          </cell>
        </row>
        <row r="15">
          <cell r="B15" t="str">
            <v>Володимир ТРИКИША</v>
          </cell>
        </row>
        <row r="16">
          <cell r="B16" t="str">
            <v>19 січня 2021 р.</v>
          </cell>
        </row>
        <row r="17">
          <cell r="B17" t="str">
            <v>19 січня 2021 р.</v>
          </cell>
        </row>
        <row r="21">
          <cell r="B21" t="str">
            <v>01</v>
          </cell>
          <cell r="C21" t="str">
            <v>Словечанська сільська рада</v>
          </cell>
        </row>
        <row r="23">
          <cell r="B23" t="str">
            <v>0111200</v>
          </cell>
          <cell r="C23" t="str">
            <v>Надання освіти за рахунок субвенції з державного бюджету місцевим бюджетам на надання державної підтримки особам з особливими освітніми потребами</v>
          </cell>
        </row>
      </sheetData>
      <sheetData sheetId="6"/>
      <sheetData sheetId="7"/>
      <sheetData sheetId="8"/>
      <sheetData sheetId="9"/>
      <sheetData sheetId="10"/>
      <sheetData sheetId="11"/>
      <sheetData sheetId="12">
        <row r="1">
          <cell r="A1">
            <v>2000</v>
          </cell>
          <cell r="B1" t="str">
            <v>Поточні видатки</v>
          </cell>
        </row>
        <row r="2">
          <cell r="A2">
            <v>2100</v>
          </cell>
          <cell r="B2" t="str">
            <v>Оплата праці і нарахування на заробітну плату</v>
          </cell>
        </row>
        <row r="3">
          <cell r="A3">
            <v>2110</v>
          </cell>
          <cell r="B3" t="str">
            <v>Оплата праці</v>
          </cell>
        </row>
        <row r="4">
          <cell r="A4">
            <v>2111</v>
          </cell>
          <cell r="B4" t="str">
            <v>Заробітна плата</v>
          </cell>
        </row>
        <row r="5">
          <cell r="A5">
            <v>2112</v>
          </cell>
          <cell r="B5" t="str">
            <v>Грошове забезпечення військовослужбовців</v>
          </cell>
        </row>
        <row r="6">
          <cell r="A6">
            <v>2113</v>
          </cell>
          <cell r="B6" t="str">
            <v>Суддівська винагорода</v>
          </cell>
        </row>
        <row r="7">
          <cell r="A7">
            <v>2120</v>
          </cell>
          <cell r="B7" t="str">
            <v>Нарахування на оплату праці</v>
          </cell>
        </row>
        <row r="8">
          <cell r="A8">
            <v>2200</v>
          </cell>
          <cell r="B8" t="str">
            <v>Використання товарів і послуг</v>
          </cell>
        </row>
        <row r="9">
          <cell r="A9">
            <v>2210</v>
          </cell>
          <cell r="B9" t="str">
            <v>Предмети, матеріали, обладнання та інвентар</v>
          </cell>
        </row>
        <row r="10">
          <cell r="A10">
            <v>2220</v>
          </cell>
          <cell r="B10" t="str">
            <v>Медикаменти та перев'язувальні матеріали</v>
          </cell>
        </row>
        <row r="11">
          <cell r="A11">
            <v>2230</v>
          </cell>
          <cell r="B11" t="str">
            <v>Продукти харчування</v>
          </cell>
        </row>
        <row r="12">
          <cell r="A12">
            <v>2240</v>
          </cell>
          <cell r="B12" t="str">
            <v>Оплата послуг (крім комунальних)</v>
          </cell>
        </row>
        <row r="13">
          <cell r="A13">
            <v>2250</v>
          </cell>
          <cell r="B13" t="str">
            <v>Видатки на відрядження</v>
          </cell>
        </row>
        <row r="14">
          <cell r="A14">
            <v>2260</v>
          </cell>
          <cell r="B14" t="str">
            <v>Видатки та заходи спеціального призначення</v>
          </cell>
        </row>
        <row r="15">
          <cell r="A15">
            <v>2270</v>
          </cell>
          <cell r="B15" t="str">
            <v>Оплата комунальних послуг та енергоносіїв</v>
          </cell>
        </row>
        <row r="16">
          <cell r="A16">
            <v>2271</v>
          </cell>
          <cell r="B16" t="str">
            <v>Оплата теплопостачання</v>
          </cell>
        </row>
        <row r="17">
          <cell r="A17">
            <v>2272</v>
          </cell>
          <cell r="B17" t="str">
            <v>Оплата водопостачання та водовідведення</v>
          </cell>
        </row>
        <row r="18">
          <cell r="A18">
            <v>2273</v>
          </cell>
          <cell r="B18" t="str">
            <v>Оплата електроенергії</v>
          </cell>
        </row>
        <row r="19">
          <cell r="A19">
            <v>2274</v>
          </cell>
          <cell r="B19" t="str">
            <v>Оплата природного газу</v>
          </cell>
        </row>
        <row r="20">
          <cell r="A20">
            <v>2275</v>
          </cell>
          <cell r="B20" t="str">
            <v>Оплата інших енергоносіїв та інших комунальних послуг</v>
          </cell>
        </row>
        <row r="21">
          <cell r="A21">
            <v>2276</v>
          </cell>
          <cell r="B21" t="str">
            <v xml:space="preserve">Оплата енергосервісу </v>
          </cell>
        </row>
        <row r="22">
          <cell r="A22">
            <v>2280</v>
          </cell>
          <cell r="B22" t="str">
            <v>Дослідження і розробки, окремі заходи по реалізації державних (регіональних) програм</v>
          </cell>
        </row>
        <row r="23">
          <cell r="A23">
            <v>2281</v>
          </cell>
          <cell r="B23" t="str">
            <v>Дослідження і розробки, окремі заходи розвитку по реалізації державних (регіональних) програм</v>
          </cell>
        </row>
        <row r="24">
          <cell r="A24">
            <v>2282</v>
          </cell>
          <cell r="B24" t="str">
            <v>Окремі заходи по реалізації державних (регіональних) програм, не віднесені до заходів розвитку</v>
          </cell>
        </row>
        <row r="25">
          <cell r="A25">
            <v>2400</v>
          </cell>
          <cell r="B25" t="str">
            <v>Обслуговування боргових зобов'язань</v>
          </cell>
        </row>
        <row r="26">
          <cell r="A26">
            <v>2410</v>
          </cell>
          <cell r="B26" t="str">
            <v>Обслуговування внутрішніх боргових зобов'язань</v>
          </cell>
        </row>
        <row r="27">
          <cell r="A27">
            <v>2420</v>
          </cell>
          <cell r="B27" t="str">
            <v>Обслуговування зовнішніх боргових зобов'язань</v>
          </cell>
        </row>
        <row r="28">
          <cell r="A28">
            <v>2600</v>
          </cell>
          <cell r="B28" t="str">
            <v>Поточні трансферти</v>
          </cell>
        </row>
        <row r="29">
          <cell r="A29">
            <v>2610</v>
          </cell>
          <cell r="B29" t="str">
            <v>Субсидії та поточні трансферти підприємствам (установам, організаціям)</v>
          </cell>
        </row>
        <row r="30">
          <cell r="A30">
            <v>2620</v>
          </cell>
          <cell r="B30" t="str">
            <v>Поточні трансферти органам державного управління інших рівнів</v>
          </cell>
        </row>
        <row r="31">
          <cell r="A31">
            <v>2630</v>
          </cell>
          <cell r="B31" t="str">
            <v>Поточні трансферти урядам іноземних держав та міжнародним організаціям</v>
          </cell>
        </row>
        <row r="32">
          <cell r="A32">
            <v>2700</v>
          </cell>
          <cell r="B32" t="str">
            <v>Соціальне забезпечення</v>
          </cell>
        </row>
        <row r="33">
          <cell r="A33">
            <v>2710</v>
          </cell>
          <cell r="B33" t="str">
            <v>Виплата пенсій і допомоги</v>
          </cell>
        </row>
        <row r="34">
          <cell r="A34">
            <v>2720</v>
          </cell>
          <cell r="B34" t="str">
            <v>Стипендії</v>
          </cell>
        </row>
        <row r="35">
          <cell r="A35">
            <v>2730</v>
          </cell>
          <cell r="B35" t="str">
            <v>Інші виплати населенню</v>
          </cell>
        </row>
        <row r="36">
          <cell r="A36">
            <v>2800</v>
          </cell>
          <cell r="B36" t="str">
            <v>Інші поточні видатки</v>
          </cell>
        </row>
        <row r="37">
          <cell r="A37">
            <v>2900</v>
          </cell>
          <cell r="B37" t="str">
            <v>Позицію виключено</v>
          </cell>
        </row>
        <row r="38">
          <cell r="A38">
            <v>3000</v>
          </cell>
          <cell r="B38" t="str">
            <v>Капітальні видатки</v>
          </cell>
        </row>
        <row r="39">
          <cell r="A39">
            <v>3100</v>
          </cell>
          <cell r="B39" t="str">
            <v>Придбання основного капіталу</v>
          </cell>
        </row>
        <row r="40">
          <cell r="A40">
            <v>3110</v>
          </cell>
          <cell r="B40" t="str">
            <v>Придбання обладнання і предметів довгострокового користування</v>
          </cell>
        </row>
        <row r="41">
          <cell r="A41">
            <v>3120</v>
          </cell>
          <cell r="B41" t="str">
            <v>Капітальне будівництво (придбання)</v>
          </cell>
        </row>
        <row r="42">
          <cell r="A42">
            <v>3121</v>
          </cell>
          <cell r="B42" t="str">
            <v>Капітальне будівництво (придбання) житла</v>
          </cell>
        </row>
        <row r="43">
          <cell r="A43">
            <v>3122</v>
          </cell>
          <cell r="B43" t="str">
            <v>Капітальне будівництво (придбання) інших об'єктів</v>
          </cell>
        </row>
        <row r="44">
          <cell r="A44">
            <v>3130</v>
          </cell>
          <cell r="B44" t="str">
            <v>Капітальний ремонт</v>
          </cell>
        </row>
        <row r="45">
          <cell r="A45">
            <v>3131</v>
          </cell>
          <cell r="B45" t="str">
            <v>Капітальний ремонт житлового фонду (приміщень)</v>
          </cell>
        </row>
        <row r="46">
          <cell r="A46">
            <v>3132</v>
          </cell>
          <cell r="B46" t="str">
            <v>Капітальний ремонт інших об'єктів</v>
          </cell>
        </row>
        <row r="47">
          <cell r="A47">
            <v>3140</v>
          </cell>
          <cell r="B47" t="str">
            <v>Реконструкція та реставрація</v>
          </cell>
        </row>
        <row r="48">
          <cell r="A48">
            <v>3141</v>
          </cell>
          <cell r="B48" t="str">
            <v>Реконструкція житлового фонду (приміщень)</v>
          </cell>
        </row>
        <row r="49">
          <cell r="A49">
            <v>3142</v>
          </cell>
          <cell r="B49" t="str">
            <v>Реконструкція та реставрація інших об'єктів</v>
          </cell>
        </row>
        <row r="50">
          <cell r="A50">
            <v>3143</v>
          </cell>
          <cell r="B50" t="str">
            <v>Реставрація пам'яток культури, історії та архітектури</v>
          </cell>
        </row>
        <row r="51">
          <cell r="A51">
            <v>3150</v>
          </cell>
          <cell r="B51" t="str">
            <v>Створення державних запасів і резервів</v>
          </cell>
        </row>
        <row r="52">
          <cell r="A52">
            <v>3160</v>
          </cell>
          <cell r="B52" t="str">
            <v>Придбання землі та нематеріальних активів</v>
          </cell>
        </row>
        <row r="53">
          <cell r="A53">
            <v>3200</v>
          </cell>
          <cell r="B53" t="str">
            <v>Капітальні трансферти</v>
          </cell>
        </row>
        <row r="54">
          <cell r="A54">
            <v>3210</v>
          </cell>
          <cell r="B54" t="str">
            <v>Капітальні трансферти підприємствам (установам, організаціям)</v>
          </cell>
        </row>
        <row r="55">
          <cell r="A55">
            <v>3220</v>
          </cell>
          <cell r="B55" t="str">
            <v>Капітальні трансферти органам державного управління інших рівнів</v>
          </cell>
        </row>
        <row r="56">
          <cell r="A56">
            <v>3230</v>
          </cell>
          <cell r="B56" t="str">
            <v>Капітальні трансферти урядам іноземних держав та міжнародним організаціям</v>
          </cell>
        </row>
        <row r="57">
          <cell r="A57">
            <v>3240</v>
          </cell>
          <cell r="B57" t="str">
            <v>Капітальні трансферти населенню</v>
          </cell>
        </row>
        <row r="58">
          <cell r="A58">
            <v>9000</v>
          </cell>
          <cell r="B58" t="str">
            <v>Нерозподілені видатки</v>
          </cell>
        </row>
      </sheetData>
      <sheetData sheetId="13">
        <row r="1">
          <cell r="A1">
            <v>4000</v>
          </cell>
          <cell r="B1" t="str">
            <v>Кредитування </v>
          </cell>
        </row>
        <row r="2">
          <cell r="A2">
            <v>4100</v>
          </cell>
          <cell r="B2" t="str">
            <v>Внутрішнє кредитування </v>
          </cell>
        </row>
        <row r="3">
          <cell r="A3">
            <v>4110</v>
          </cell>
          <cell r="B3" t="str">
            <v>Надання внутрішніх кредитів </v>
          </cell>
        </row>
        <row r="4">
          <cell r="A4">
            <v>4111</v>
          </cell>
          <cell r="B4" t="str">
            <v>Надання кредитів органам державного управління інших рівнів </v>
          </cell>
        </row>
        <row r="5">
          <cell r="A5">
            <v>4112</v>
          </cell>
          <cell r="B5" t="str">
            <v>Надання кредитів підприємствам, установам, організаціям </v>
          </cell>
        </row>
        <row r="6">
          <cell r="A6">
            <v>4113</v>
          </cell>
          <cell r="B6" t="str">
            <v>Надання інших внутрішніх кредитів </v>
          </cell>
        </row>
        <row r="7">
          <cell r="A7">
            <v>4120</v>
          </cell>
          <cell r="B7" t="str">
            <v>Повернення внутрішніх кредитів </v>
          </cell>
        </row>
        <row r="8">
          <cell r="A8">
            <v>4121</v>
          </cell>
          <cell r="B8" t="str">
            <v>Повернення кредитів органами державного управління інших рівнів </v>
          </cell>
        </row>
        <row r="9">
          <cell r="A9">
            <v>4122</v>
          </cell>
          <cell r="B9" t="str">
            <v>Повернення кредитів підприємствами, установами, організаціями </v>
          </cell>
        </row>
        <row r="10">
          <cell r="A10">
            <v>4123</v>
          </cell>
          <cell r="B10" t="str">
            <v>Повернення інших внутрішніх кредитів </v>
          </cell>
        </row>
        <row r="11">
          <cell r="A11">
            <v>4200</v>
          </cell>
          <cell r="B11" t="str">
            <v>Зовнішнє кредитування </v>
          </cell>
        </row>
        <row r="12">
          <cell r="A12">
            <v>4210</v>
          </cell>
          <cell r="B12" t="str">
            <v>Надання зовнішніх кредитів </v>
          </cell>
        </row>
        <row r="13">
          <cell r="A13">
            <v>4220</v>
          </cell>
          <cell r="B13" t="str">
            <v>Повернення зовнішніх кредитів 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M125"/>
  <sheetViews>
    <sheetView topLeftCell="A22" workbookViewId="0">
      <selection activeCell="B36" sqref="B36"/>
    </sheetView>
  </sheetViews>
  <sheetFormatPr defaultRowHeight="12.75"/>
  <cols>
    <col min="1" max="1" width="63.140625" style="1" customWidth="1"/>
    <col min="2" max="2" width="10" style="1" customWidth="1"/>
    <col min="3" max="3" width="14.7109375" style="3" customWidth="1"/>
    <col min="4" max="4" width="12.5703125" style="3" customWidth="1"/>
    <col min="5" max="5" width="16" style="3" customWidth="1"/>
    <col min="6" max="9" width="9.140625" style="1"/>
    <col min="10" max="10" width="12" style="1" customWidth="1"/>
    <col min="11" max="256" width="9.140625" style="1"/>
    <col min="257" max="257" width="63.140625" style="1" customWidth="1"/>
    <col min="258" max="258" width="10" style="1" customWidth="1"/>
    <col min="259" max="259" width="14.7109375" style="1" customWidth="1"/>
    <col min="260" max="260" width="12.5703125" style="1" customWidth="1"/>
    <col min="261" max="261" width="16" style="1" customWidth="1"/>
    <col min="262" max="265" width="9.140625" style="1"/>
    <col min="266" max="266" width="12" style="1" customWidth="1"/>
    <col min="267" max="512" width="9.140625" style="1"/>
    <col min="513" max="513" width="63.140625" style="1" customWidth="1"/>
    <col min="514" max="514" width="10" style="1" customWidth="1"/>
    <col min="515" max="515" width="14.7109375" style="1" customWidth="1"/>
    <col min="516" max="516" width="12.5703125" style="1" customWidth="1"/>
    <col min="517" max="517" width="16" style="1" customWidth="1"/>
    <col min="518" max="521" width="9.140625" style="1"/>
    <col min="522" max="522" width="12" style="1" customWidth="1"/>
    <col min="523" max="768" width="9.140625" style="1"/>
    <col min="769" max="769" width="63.140625" style="1" customWidth="1"/>
    <col min="770" max="770" width="10" style="1" customWidth="1"/>
    <col min="771" max="771" width="14.7109375" style="1" customWidth="1"/>
    <col min="772" max="772" width="12.5703125" style="1" customWidth="1"/>
    <col min="773" max="773" width="16" style="1" customWidth="1"/>
    <col min="774" max="777" width="9.140625" style="1"/>
    <col min="778" max="778" width="12" style="1" customWidth="1"/>
    <col min="779" max="1024" width="9.140625" style="1"/>
    <col min="1025" max="1025" width="63.140625" style="1" customWidth="1"/>
    <col min="1026" max="1026" width="10" style="1" customWidth="1"/>
    <col min="1027" max="1027" width="14.7109375" style="1" customWidth="1"/>
    <col min="1028" max="1028" width="12.5703125" style="1" customWidth="1"/>
    <col min="1029" max="1029" width="16" style="1" customWidth="1"/>
    <col min="1030" max="1033" width="9.140625" style="1"/>
    <col min="1034" max="1034" width="12" style="1" customWidth="1"/>
    <col min="1035" max="1280" width="9.140625" style="1"/>
    <col min="1281" max="1281" width="63.140625" style="1" customWidth="1"/>
    <col min="1282" max="1282" width="10" style="1" customWidth="1"/>
    <col min="1283" max="1283" width="14.7109375" style="1" customWidth="1"/>
    <col min="1284" max="1284" width="12.5703125" style="1" customWidth="1"/>
    <col min="1285" max="1285" width="16" style="1" customWidth="1"/>
    <col min="1286" max="1289" width="9.140625" style="1"/>
    <col min="1290" max="1290" width="12" style="1" customWidth="1"/>
    <col min="1291" max="1536" width="9.140625" style="1"/>
    <col min="1537" max="1537" width="63.140625" style="1" customWidth="1"/>
    <col min="1538" max="1538" width="10" style="1" customWidth="1"/>
    <col min="1539" max="1539" width="14.7109375" style="1" customWidth="1"/>
    <col min="1540" max="1540" width="12.5703125" style="1" customWidth="1"/>
    <col min="1541" max="1541" width="16" style="1" customWidth="1"/>
    <col min="1542" max="1545" width="9.140625" style="1"/>
    <col min="1546" max="1546" width="12" style="1" customWidth="1"/>
    <col min="1547" max="1792" width="9.140625" style="1"/>
    <col min="1793" max="1793" width="63.140625" style="1" customWidth="1"/>
    <col min="1794" max="1794" width="10" style="1" customWidth="1"/>
    <col min="1795" max="1795" width="14.7109375" style="1" customWidth="1"/>
    <col min="1796" max="1796" width="12.5703125" style="1" customWidth="1"/>
    <col min="1797" max="1797" width="16" style="1" customWidth="1"/>
    <col min="1798" max="1801" width="9.140625" style="1"/>
    <col min="1802" max="1802" width="12" style="1" customWidth="1"/>
    <col min="1803" max="2048" width="9.140625" style="1"/>
    <col min="2049" max="2049" width="63.140625" style="1" customWidth="1"/>
    <col min="2050" max="2050" width="10" style="1" customWidth="1"/>
    <col min="2051" max="2051" width="14.7109375" style="1" customWidth="1"/>
    <col min="2052" max="2052" width="12.5703125" style="1" customWidth="1"/>
    <col min="2053" max="2053" width="16" style="1" customWidth="1"/>
    <col min="2054" max="2057" width="9.140625" style="1"/>
    <col min="2058" max="2058" width="12" style="1" customWidth="1"/>
    <col min="2059" max="2304" width="9.140625" style="1"/>
    <col min="2305" max="2305" width="63.140625" style="1" customWidth="1"/>
    <col min="2306" max="2306" width="10" style="1" customWidth="1"/>
    <col min="2307" max="2307" width="14.7109375" style="1" customWidth="1"/>
    <col min="2308" max="2308" width="12.5703125" style="1" customWidth="1"/>
    <col min="2309" max="2309" width="16" style="1" customWidth="1"/>
    <col min="2310" max="2313" width="9.140625" style="1"/>
    <col min="2314" max="2314" width="12" style="1" customWidth="1"/>
    <col min="2315" max="2560" width="9.140625" style="1"/>
    <col min="2561" max="2561" width="63.140625" style="1" customWidth="1"/>
    <col min="2562" max="2562" width="10" style="1" customWidth="1"/>
    <col min="2563" max="2563" width="14.7109375" style="1" customWidth="1"/>
    <col min="2564" max="2564" width="12.5703125" style="1" customWidth="1"/>
    <col min="2565" max="2565" width="16" style="1" customWidth="1"/>
    <col min="2566" max="2569" width="9.140625" style="1"/>
    <col min="2570" max="2570" width="12" style="1" customWidth="1"/>
    <col min="2571" max="2816" width="9.140625" style="1"/>
    <col min="2817" max="2817" width="63.140625" style="1" customWidth="1"/>
    <col min="2818" max="2818" width="10" style="1" customWidth="1"/>
    <col min="2819" max="2819" width="14.7109375" style="1" customWidth="1"/>
    <col min="2820" max="2820" width="12.5703125" style="1" customWidth="1"/>
    <col min="2821" max="2821" width="16" style="1" customWidth="1"/>
    <col min="2822" max="2825" width="9.140625" style="1"/>
    <col min="2826" max="2826" width="12" style="1" customWidth="1"/>
    <col min="2827" max="3072" width="9.140625" style="1"/>
    <col min="3073" max="3073" width="63.140625" style="1" customWidth="1"/>
    <col min="3074" max="3074" width="10" style="1" customWidth="1"/>
    <col min="3075" max="3075" width="14.7109375" style="1" customWidth="1"/>
    <col min="3076" max="3076" width="12.5703125" style="1" customWidth="1"/>
    <col min="3077" max="3077" width="16" style="1" customWidth="1"/>
    <col min="3078" max="3081" width="9.140625" style="1"/>
    <col min="3082" max="3082" width="12" style="1" customWidth="1"/>
    <col min="3083" max="3328" width="9.140625" style="1"/>
    <col min="3329" max="3329" width="63.140625" style="1" customWidth="1"/>
    <col min="3330" max="3330" width="10" style="1" customWidth="1"/>
    <col min="3331" max="3331" width="14.7109375" style="1" customWidth="1"/>
    <col min="3332" max="3332" width="12.5703125" style="1" customWidth="1"/>
    <col min="3333" max="3333" width="16" style="1" customWidth="1"/>
    <col min="3334" max="3337" width="9.140625" style="1"/>
    <col min="3338" max="3338" width="12" style="1" customWidth="1"/>
    <col min="3339" max="3584" width="9.140625" style="1"/>
    <col min="3585" max="3585" width="63.140625" style="1" customWidth="1"/>
    <col min="3586" max="3586" width="10" style="1" customWidth="1"/>
    <col min="3587" max="3587" width="14.7109375" style="1" customWidth="1"/>
    <col min="3588" max="3588" width="12.5703125" style="1" customWidth="1"/>
    <col min="3589" max="3589" width="16" style="1" customWidth="1"/>
    <col min="3590" max="3593" width="9.140625" style="1"/>
    <col min="3594" max="3594" width="12" style="1" customWidth="1"/>
    <col min="3595" max="3840" width="9.140625" style="1"/>
    <col min="3841" max="3841" width="63.140625" style="1" customWidth="1"/>
    <col min="3842" max="3842" width="10" style="1" customWidth="1"/>
    <col min="3843" max="3843" width="14.7109375" style="1" customWidth="1"/>
    <col min="3844" max="3844" width="12.5703125" style="1" customWidth="1"/>
    <col min="3845" max="3845" width="16" style="1" customWidth="1"/>
    <col min="3846" max="3849" width="9.140625" style="1"/>
    <col min="3850" max="3850" width="12" style="1" customWidth="1"/>
    <col min="3851" max="4096" width="9.140625" style="1"/>
    <col min="4097" max="4097" width="63.140625" style="1" customWidth="1"/>
    <col min="4098" max="4098" width="10" style="1" customWidth="1"/>
    <col min="4099" max="4099" width="14.7109375" style="1" customWidth="1"/>
    <col min="4100" max="4100" width="12.5703125" style="1" customWidth="1"/>
    <col min="4101" max="4101" width="16" style="1" customWidth="1"/>
    <col min="4102" max="4105" width="9.140625" style="1"/>
    <col min="4106" max="4106" width="12" style="1" customWidth="1"/>
    <col min="4107" max="4352" width="9.140625" style="1"/>
    <col min="4353" max="4353" width="63.140625" style="1" customWidth="1"/>
    <col min="4354" max="4354" width="10" style="1" customWidth="1"/>
    <col min="4355" max="4355" width="14.7109375" style="1" customWidth="1"/>
    <col min="4356" max="4356" width="12.5703125" style="1" customWidth="1"/>
    <col min="4357" max="4357" width="16" style="1" customWidth="1"/>
    <col min="4358" max="4361" width="9.140625" style="1"/>
    <col min="4362" max="4362" width="12" style="1" customWidth="1"/>
    <col min="4363" max="4608" width="9.140625" style="1"/>
    <col min="4609" max="4609" width="63.140625" style="1" customWidth="1"/>
    <col min="4610" max="4610" width="10" style="1" customWidth="1"/>
    <col min="4611" max="4611" width="14.7109375" style="1" customWidth="1"/>
    <col min="4612" max="4612" width="12.5703125" style="1" customWidth="1"/>
    <col min="4613" max="4613" width="16" style="1" customWidth="1"/>
    <col min="4614" max="4617" width="9.140625" style="1"/>
    <col min="4618" max="4618" width="12" style="1" customWidth="1"/>
    <col min="4619" max="4864" width="9.140625" style="1"/>
    <col min="4865" max="4865" width="63.140625" style="1" customWidth="1"/>
    <col min="4866" max="4866" width="10" style="1" customWidth="1"/>
    <col min="4867" max="4867" width="14.7109375" style="1" customWidth="1"/>
    <col min="4868" max="4868" width="12.5703125" style="1" customWidth="1"/>
    <col min="4869" max="4869" width="16" style="1" customWidth="1"/>
    <col min="4870" max="4873" width="9.140625" style="1"/>
    <col min="4874" max="4874" width="12" style="1" customWidth="1"/>
    <col min="4875" max="5120" width="9.140625" style="1"/>
    <col min="5121" max="5121" width="63.140625" style="1" customWidth="1"/>
    <col min="5122" max="5122" width="10" style="1" customWidth="1"/>
    <col min="5123" max="5123" width="14.7109375" style="1" customWidth="1"/>
    <col min="5124" max="5124" width="12.5703125" style="1" customWidth="1"/>
    <col min="5125" max="5125" width="16" style="1" customWidth="1"/>
    <col min="5126" max="5129" width="9.140625" style="1"/>
    <col min="5130" max="5130" width="12" style="1" customWidth="1"/>
    <col min="5131" max="5376" width="9.140625" style="1"/>
    <col min="5377" max="5377" width="63.140625" style="1" customWidth="1"/>
    <col min="5378" max="5378" width="10" style="1" customWidth="1"/>
    <col min="5379" max="5379" width="14.7109375" style="1" customWidth="1"/>
    <col min="5380" max="5380" width="12.5703125" style="1" customWidth="1"/>
    <col min="5381" max="5381" width="16" style="1" customWidth="1"/>
    <col min="5382" max="5385" width="9.140625" style="1"/>
    <col min="5386" max="5386" width="12" style="1" customWidth="1"/>
    <col min="5387" max="5632" width="9.140625" style="1"/>
    <col min="5633" max="5633" width="63.140625" style="1" customWidth="1"/>
    <col min="5634" max="5634" width="10" style="1" customWidth="1"/>
    <col min="5635" max="5635" width="14.7109375" style="1" customWidth="1"/>
    <col min="5636" max="5636" width="12.5703125" style="1" customWidth="1"/>
    <col min="5637" max="5637" width="16" style="1" customWidth="1"/>
    <col min="5638" max="5641" width="9.140625" style="1"/>
    <col min="5642" max="5642" width="12" style="1" customWidth="1"/>
    <col min="5643" max="5888" width="9.140625" style="1"/>
    <col min="5889" max="5889" width="63.140625" style="1" customWidth="1"/>
    <col min="5890" max="5890" width="10" style="1" customWidth="1"/>
    <col min="5891" max="5891" width="14.7109375" style="1" customWidth="1"/>
    <col min="5892" max="5892" width="12.5703125" style="1" customWidth="1"/>
    <col min="5893" max="5893" width="16" style="1" customWidth="1"/>
    <col min="5894" max="5897" width="9.140625" style="1"/>
    <col min="5898" max="5898" width="12" style="1" customWidth="1"/>
    <col min="5899" max="6144" width="9.140625" style="1"/>
    <col min="6145" max="6145" width="63.140625" style="1" customWidth="1"/>
    <col min="6146" max="6146" width="10" style="1" customWidth="1"/>
    <col min="6147" max="6147" width="14.7109375" style="1" customWidth="1"/>
    <col min="6148" max="6148" width="12.5703125" style="1" customWidth="1"/>
    <col min="6149" max="6149" width="16" style="1" customWidth="1"/>
    <col min="6150" max="6153" width="9.140625" style="1"/>
    <col min="6154" max="6154" width="12" style="1" customWidth="1"/>
    <col min="6155" max="6400" width="9.140625" style="1"/>
    <col min="6401" max="6401" width="63.140625" style="1" customWidth="1"/>
    <col min="6402" max="6402" width="10" style="1" customWidth="1"/>
    <col min="6403" max="6403" width="14.7109375" style="1" customWidth="1"/>
    <col min="6404" max="6404" width="12.5703125" style="1" customWidth="1"/>
    <col min="6405" max="6405" width="16" style="1" customWidth="1"/>
    <col min="6406" max="6409" width="9.140625" style="1"/>
    <col min="6410" max="6410" width="12" style="1" customWidth="1"/>
    <col min="6411" max="6656" width="9.140625" style="1"/>
    <col min="6657" max="6657" width="63.140625" style="1" customWidth="1"/>
    <col min="6658" max="6658" width="10" style="1" customWidth="1"/>
    <col min="6659" max="6659" width="14.7109375" style="1" customWidth="1"/>
    <col min="6660" max="6660" width="12.5703125" style="1" customWidth="1"/>
    <col min="6661" max="6661" width="16" style="1" customWidth="1"/>
    <col min="6662" max="6665" width="9.140625" style="1"/>
    <col min="6666" max="6666" width="12" style="1" customWidth="1"/>
    <col min="6667" max="6912" width="9.140625" style="1"/>
    <col min="6913" max="6913" width="63.140625" style="1" customWidth="1"/>
    <col min="6914" max="6914" width="10" style="1" customWidth="1"/>
    <col min="6915" max="6915" width="14.7109375" style="1" customWidth="1"/>
    <col min="6916" max="6916" width="12.5703125" style="1" customWidth="1"/>
    <col min="6917" max="6917" width="16" style="1" customWidth="1"/>
    <col min="6918" max="6921" width="9.140625" style="1"/>
    <col min="6922" max="6922" width="12" style="1" customWidth="1"/>
    <col min="6923" max="7168" width="9.140625" style="1"/>
    <col min="7169" max="7169" width="63.140625" style="1" customWidth="1"/>
    <col min="7170" max="7170" width="10" style="1" customWidth="1"/>
    <col min="7171" max="7171" width="14.7109375" style="1" customWidth="1"/>
    <col min="7172" max="7172" width="12.5703125" style="1" customWidth="1"/>
    <col min="7173" max="7173" width="16" style="1" customWidth="1"/>
    <col min="7174" max="7177" width="9.140625" style="1"/>
    <col min="7178" max="7178" width="12" style="1" customWidth="1"/>
    <col min="7179" max="7424" width="9.140625" style="1"/>
    <col min="7425" max="7425" width="63.140625" style="1" customWidth="1"/>
    <col min="7426" max="7426" width="10" style="1" customWidth="1"/>
    <col min="7427" max="7427" width="14.7109375" style="1" customWidth="1"/>
    <col min="7428" max="7428" width="12.5703125" style="1" customWidth="1"/>
    <col min="7429" max="7429" width="16" style="1" customWidth="1"/>
    <col min="7430" max="7433" width="9.140625" style="1"/>
    <col min="7434" max="7434" width="12" style="1" customWidth="1"/>
    <col min="7435" max="7680" width="9.140625" style="1"/>
    <col min="7681" max="7681" width="63.140625" style="1" customWidth="1"/>
    <col min="7682" max="7682" width="10" style="1" customWidth="1"/>
    <col min="7683" max="7683" width="14.7109375" style="1" customWidth="1"/>
    <col min="7684" max="7684" width="12.5703125" style="1" customWidth="1"/>
    <col min="7685" max="7685" width="16" style="1" customWidth="1"/>
    <col min="7686" max="7689" width="9.140625" style="1"/>
    <col min="7690" max="7690" width="12" style="1" customWidth="1"/>
    <col min="7691" max="7936" width="9.140625" style="1"/>
    <col min="7937" max="7937" width="63.140625" style="1" customWidth="1"/>
    <col min="7938" max="7938" width="10" style="1" customWidth="1"/>
    <col min="7939" max="7939" width="14.7109375" style="1" customWidth="1"/>
    <col min="7940" max="7940" width="12.5703125" style="1" customWidth="1"/>
    <col min="7941" max="7941" width="16" style="1" customWidth="1"/>
    <col min="7942" max="7945" width="9.140625" style="1"/>
    <col min="7946" max="7946" width="12" style="1" customWidth="1"/>
    <col min="7947" max="8192" width="9.140625" style="1"/>
    <col min="8193" max="8193" width="63.140625" style="1" customWidth="1"/>
    <col min="8194" max="8194" width="10" style="1" customWidth="1"/>
    <col min="8195" max="8195" width="14.7109375" style="1" customWidth="1"/>
    <col min="8196" max="8196" width="12.5703125" style="1" customWidth="1"/>
    <col min="8197" max="8197" width="16" style="1" customWidth="1"/>
    <col min="8198" max="8201" width="9.140625" style="1"/>
    <col min="8202" max="8202" width="12" style="1" customWidth="1"/>
    <col min="8203" max="8448" width="9.140625" style="1"/>
    <col min="8449" max="8449" width="63.140625" style="1" customWidth="1"/>
    <col min="8450" max="8450" width="10" style="1" customWidth="1"/>
    <col min="8451" max="8451" width="14.7109375" style="1" customWidth="1"/>
    <col min="8452" max="8452" width="12.5703125" style="1" customWidth="1"/>
    <col min="8453" max="8453" width="16" style="1" customWidth="1"/>
    <col min="8454" max="8457" width="9.140625" style="1"/>
    <col min="8458" max="8458" width="12" style="1" customWidth="1"/>
    <col min="8459" max="8704" width="9.140625" style="1"/>
    <col min="8705" max="8705" width="63.140625" style="1" customWidth="1"/>
    <col min="8706" max="8706" width="10" style="1" customWidth="1"/>
    <col min="8707" max="8707" width="14.7109375" style="1" customWidth="1"/>
    <col min="8708" max="8708" width="12.5703125" style="1" customWidth="1"/>
    <col min="8709" max="8709" width="16" style="1" customWidth="1"/>
    <col min="8710" max="8713" width="9.140625" style="1"/>
    <col min="8714" max="8714" width="12" style="1" customWidth="1"/>
    <col min="8715" max="8960" width="9.140625" style="1"/>
    <col min="8961" max="8961" width="63.140625" style="1" customWidth="1"/>
    <col min="8962" max="8962" width="10" style="1" customWidth="1"/>
    <col min="8963" max="8963" width="14.7109375" style="1" customWidth="1"/>
    <col min="8964" max="8964" width="12.5703125" style="1" customWidth="1"/>
    <col min="8965" max="8965" width="16" style="1" customWidth="1"/>
    <col min="8966" max="8969" width="9.140625" style="1"/>
    <col min="8970" max="8970" width="12" style="1" customWidth="1"/>
    <col min="8971" max="9216" width="9.140625" style="1"/>
    <col min="9217" max="9217" width="63.140625" style="1" customWidth="1"/>
    <col min="9218" max="9218" width="10" style="1" customWidth="1"/>
    <col min="9219" max="9219" width="14.7109375" style="1" customWidth="1"/>
    <col min="9220" max="9220" width="12.5703125" style="1" customWidth="1"/>
    <col min="9221" max="9221" width="16" style="1" customWidth="1"/>
    <col min="9222" max="9225" width="9.140625" style="1"/>
    <col min="9226" max="9226" width="12" style="1" customWidth="1"/>
    <col min="9227" max="9472" width="9.140625" style="1"/>
    <col min="9473" max="9473" width="63.140625" style="1" customWidth="1"/>
    <col min="9474" max="9474" width="10" style="1" customWidth="1"/>
    <col min="9475" max="9475" width="14.7109375" style="1" customWidth="1"/>
    <col min="9476" max="9476" width="12.5703125" style="1" customWidth="1"/>
    <col min="9477" max="9477" width="16" style="1" customWidth="1"/>
    <col min="9478" max="9481" width="9.140625" style="1"/>
    <col min="9482" max="9482" width="12" style="1" customWidth="1"/>
    <col min="9483" max="9728" width="9.140625" style="1"/>
    <col min="9729" max="9729" width="63.140625" style="1" customWidth="1"/>
    <col min="9730" max="9730" width="10" style="1" customWidth="1"/>
    <col min="9731" max="9731" width="14.7109375" style="1" customWidth="1"/>
    <col min="9732" max="9732" width="12.5703125" style="1" customWidth="1"/>
    <col min="9733" max="9733" width="16" style="1" customWidth="1"/>
    <col min="9734" max="9737" width="9.140625" style="1"/>
    <col min="9738" max="9738" width="12" style="1" customWidth="1"/>
    <col min="9739" max="9984" width="9.140625" style="1"/>
    <col min="9985" max="9985" width="63.140625" style="1" customWidth="1"/>
    <col min="9986" max="9986" width="10" style="1" customWidth="1"/>
    <col min="9987" max="9987" width="14.7109375" style="1" customWidth="1"/>
    <col min="9988" max="9988" width="12.5703125" style="1" customWidth="1"/>
    <col min="9989" max="9989" width="16" style="1" customWidth="1"/>
    <col min="9990" max="9993" width="9.140625" style="1"/>
    <col min="9994" max="9994" width="12" style="1" customWidth="1"/>
    <col min="9995" max="10240" width="9.140625" style="1"/>
    <col min="10241" max="10241" width="63.140625" style="1" customWidth="1"/>
    <col min="10242" max="10242" width="10" style="1" customWidth="1"/>
    <col min="10243" max="10243" width="14.7109375" style="1" customWidth="1"/>
    <col min="10244" max="10244" width="12.5703125" style="1" customWidth="1"/>
    <col min="10245" max="10245" width="16" style="1" customWidth="1"/>
    <col min="10246" max="10249" width="9.140625" style="1"/>
    <col min="10250" max="10250" width="12" style="1" customWidth="1"/>
    <col min="10251" max="10496" width="9.140625" style="1"/>
    <col min="10497" max="10497" width="63.140625" style="1" customWidth="1"/>
    <col min="10498" max="10498" width="10" style="1" customWidth="1"/>
    <col min="10499" max="10499" width="14.7109375" style="1" customWidth="1"/>
    <col min="10500" max="10500" width="12.5703125" style="1" customWidth="1"/>
    <col min="10501" max="10501" width="16" style="1" customWidth="1"/>
    <col min="10502" max="10505" width="9.140625" style="1"/>
    <col min="10506" max="10506" width="12" style="1" customWidth="1"/>
    <col min="10507" max="10752" width="9.140625" style="1"/>
    <col min="10753" max="10753" width="63.140625" style="1" customWidth="1"/>
    <col min="10754" max="10754" width="10" style="1" customWidth="1"/>
    <col min="10755" max="10755" width="14.7109375" style="1" customWidth="1"/>
    <col min="10756" max="10756" width="12.5703125" style="1" customWidth="1"/>
    <col min="10757" max="10757" width="16" style="1" customWidth="1"/>
    <col min="10758" max="10761" width="9.140625" style="1"/>
    <col min="10762" max="10762" width="12" style="1" customWidth="1"/>
    <col min="10763" max="11008" width="9.140625" style="1"/>
    <col min="11009" max="11009" width="63.140625" style="1" customWidth="1"/>
    <col min="11010" max="11010" width="10" style="1" customWidth="1"/>
    <col min="11011" max="11011" width="14.7109375" style="1" customWidth="1"/>
    <col min="11012" max="11012" width="12.5703125" style="1" customWidth="1"/>
    <col min="11013" max="11013" width="16" style="1" customWidth="1"/>
    <col min="11014" max="11017" width="9.140625" style="1"/>
    <col min="11018" max="11018" width="12" style="1" customWidth="1"/>
    <col min="11019" max="11264" width="9.140625" style="1"/>
    <col min="11265" max="11265" width="63.140625" style="1" customWidth="1"/>
    <col min="11266" max="11266" width="10" style="1" customWidth="1"/>
    <col min="11267" max="11267" width="14.7109375" style="1" customWidth="1"/>
    <col min="11268" max="11268" width="12.5703125" style="1" customWidth="1"/>
    <col min="11269" max="11269" width="16" style="1" customWidth="1"/>
    <col min="11270" max="11273" width="9.140625" style="1"/>
    <col min="11274" max="11274" width="12" style="1" customWidth="1"/>
    <col min="11275" max="11520" width="9.140625" style="1"/>
    <col min="11521" max="11521" width="63.140625" style="1" customWidth="1"/>
    <col min="11522" max="11522" width="10" style="1" customWidth="1"/>
    <col min="11523" max="11523" width="14.7109375" style="1" customWidth="1"/>
    <col min="11524" max="11524" width="12.5703125" style="1" customWidth="1"/>
    <col min="11525" max="11525" width="16" style="1" customWidth="1"/>
    <col min="11526" max="11529" width="9.140625" style="1"/>
    <col min="11530" max="11530" width="12" style="1" customWidth="1"/>
    <col min="11531" max="11776" width="9.140625" style="1"/>
    <col min="11777" max="11777" width="63.140625" style="1" customWidth="1"/>
    <col min="11778" max="11778" width="10" style="1" customWidth="1"/>
    <col min="11779" max="11779" width="14.7109375" style="1" customWidth="1"/>
    <col min="11780" max="11780" width="12.5703125" style="1" customWidth="1"/>
    <col min="11781" max="11781" width="16" style="1" customWidth="1"/>
    <col min="11782" max="11785" width="9.140625" style="1"/>
    <col min="11786" max="11786" width="12" style="1" customWidth="1"/>
    <col min="11787" max="12032" width="9.140625" style="1"/>
    <col min="12033" max="12033" width="63.140625" style="1" customWidth="1"/>
    <col min="12034" max="12034" width="10" style="1" customWidth="1"/>
    <col min="12035" max="12035" width="14.7109375" style="1" customWidth="1"/>
    <col min="12036" max="12036" width="12.5703125" style="1" customWidth="1"/>
    <col min="12037" max="12037" width="16" style="1" customWidth="1"/>
    <col min="12038" max="12041" width="9.140625" style="1"/>
    <col min="12042" max="12042" width="12" style="1" customWidth="1"/>
    <col min="12043" max="12288" width="9.140625" style="1"/>
    <col min="12289" max="12289" width="63.140625" style="1" customWidth="1"/>
    <col min="12290" max="12290" width="10" style="1" customWidth="1"/>
    <col min="12291" max="12291" width="14.7109375" style="1" customWidth="1"/>
    <col min="12292" max="12292" width="12.5703125" style="1" customWidth="1"/>
    <col min="12293" max="12293" width="16" style="1" customWidth="1"/>
    <col min="12294" max="12297" width="9.140625" style="1"/>
    <col min="12298" max="12298" width="12" style="1" customWidth="1"/>
    <col min="12299" max="12544" width="9.140625" style="1"/>
    <col min="12545" max="12545" width="63.140625" style="1" customWidth="1"/>
    <col min="12546" max="12546" width="10" style="1" customWidth="1"/>
    <col min="12547" max="12547" width="14.7109375" style="1" customWidth="1"/>
    <col min="12548" max="12548" width="12.5703125" style="1" customWidth="1"/>
    <col min="12549" max="12549" width="16" style="1" customWidth="1"/>
    <col min="12550" max="12553" width="9.140625" style="1"/>
    <col min="12554" max="12554" width="12" style="1" customWidth="1"/>
    <col min="12555" max="12800" width="9.140625" style="1"/>
    <col min="12801" max="12801" width="63.140625" style="1" customWidth="1"/>
    <col min="12802" max="12802" width="10" style="1" customWidth="1"/>
    <col min="12803" max="12803" width="14.7109375" style="1" customWidth="1"/>
    <col min="12804" max="12804" width="12.5703125" style="1" customWidth="1"/>
    <col min="12805" max="12805" width="16" style="1" customWidth="1"/>
    <col min="12806" max="12809" width="9.140625" style="1"/>
    <col min="12810" max="12810" width="12" style="1" customWidth="1"/>
    <col min="12811" max="13056" width="9.140625" style="1"/>
    <col min="13057" max="13057" width="63.140625" style="1" customWidth="1"/>
    <col min="13058" max="13058" width="10" style="1" customWidth="1"/>
    <col min="13059" max="13059" width="14.7109375" style="1" customWidth="1"/>
    <col min="13060" max="13060" width="12.5703125" style="1" customWidth="1"/>
    <col min="13061" max="13061" width="16" style="1" customWidth="1"/>
    <col min="13062" max="13065" width="9.140625" style="1"/>
    <col min="13066" max="13066" width="12" style="1" customWidth="1"/>
    <col min="13067" max="13312" width="9.140625" style="1"/>
    <col min="13313" max="13313" width="63.140625" style="1" customWidth="1"/>
    <col min="13314" max="13314" width="10" style="1" customWidth="1"/>
    <col min="13315" max="13315" width="14.7109375" style="1" customWidth="1"/>
    <col min="13316" max="13316" width="12.5703125" style="1" customWidth="1"/>
    <col min="13317" max="13317" width="16" style="1" customWidth="1"/>
    <col min="13318" max="13321" width="9.140625" style="1"/>
    <col min="13322" max="13322" width="12" style="1" customWidth="1"/>
    <col min="13323" max="13568" width="9.140625" style="1"/>
    <col min="13569" max="13569" width="63.140625" style="1" customWidth="1"/>
    <col min="13570" max="13570" width="10" style="1" customWidth="1"/>
    <col min="13571" max="13571" width="14.7109375" style="1" customWidth="1"/>
    <col min="13572" max="13572" width="12.5703125" style="1" customWidth="1"/>
    <col min="13573" max="13573" width="16" style="1" customWidth="1"/>
    <col min="13574" max="13577" width="9.140625" style="1"/>
    <col min="13578" max="13578" width="12" style="1" customWidth="1"/>
    <col min="13579" max="13824" width="9.140625" style="1"/>
    <col min="13825" max="13825" width="63.140625" style="1" customWidth="1"/>
    <col min="13826" max="13826" width="10" style="1" customWidth="1"/>
    <col min="13827" max="13827" width="14.7109375" style="1" customWidth="1"/>
    <col min="13828" max="13828" width="12.5703125" style="1" customWidth="1"/>
    <col min="13829" max="13829" width="16" style="1" customWidth="1"/>
    <col min="13830" max="13833" width="9.140625" style="1"/>
    <col min="13834" max="13834" width="12" style="1" customWidth="1"/>
    <col min="13835" max="14080" width="9.140625" style="1"/>
    <col min="14081" max="14081" width="63.140625" style="1" customWidth="1"/>
    <col min="14082" max="14082" width="10" style="1" customWidth="1"/>
    <col min="14083" max="14083" width="14.7109375" style="1" customWidth="1"/>
    <col min="14084" max="14084" width="12.5703125" style="1" customWidth="1"/>
    <col min="14085" max="14085" width="16" style="1" customWidth="1"/>
    <col min="14086" max="14089" width="9.140625" style="1"/>
    <col min="14090" max="14090" width="12" style="1" customWidth="1"/>
    <col min="14091" max="14336" width="9.140625" style="1"/>
    <col min="14337" max="14337" width="63.140625" style="1" customWidth="1"/>
    <col min="14338" max="14338" width="10" style="1" customWidth="1"/>
    <col min="14339" max="14339" width="14.7109375" style="1" customWidth="1"/>
    <col min="14340" max="14340" width="12.5703125" style="1" customWidth="1"/>
    <col min="14341" max="14341" width="16" style="1" customWidth="1"/>
    <col min="14342" max="14345" width="9.140625" style="1"/>
    <col min="14346" max="14346" width="12" style="1" customWidth="1"/>
    <col min="14347" max="14592" width="9.140625" style="1"/>
    <col min="14593" max="14593" width="63.140625" style="1" customWidth="1"/>
    <col min="14594" max="14594" width="10" style="1" customWidth="1"/>
    <col min="14595" max="14595" width="14.7109375" style="1" customWidth="1"/>
    <col min="14596" max="14596" width="12.5703125" style="1" customWidth="1"/>
    <col min="14597" max="14597" width="16" style="1" customWidth="1"/>
    <col min="14598" max="14601" width="9.140625" style="1"/>
    <col min="14602" max="14602" width="12" style="1" customWidth="1"/>
    <col min="14603" max="14848" width="9.140625" style="1"/>
    <col min="14849" max="14849" width="63.140625" style="1" customWidth="1"/>
    <col min="14850" max="14850" width="10" style="1" customWidth="1"/>
    <col min="14851" max="14851" width="14.7109375" style="1" customWidth="1"/>
    <col min="14852" max="14852" width="12.5703125" style="1" customWidth="1"/>
    <col min="14853" max="14853" width="16" style="1" customWidth="1"/>
    <col min="14854" max="14857" width="9.140625" style="1"/>
    <col min="14858" max="14858" width="12" style="1" customWidth="1"/>
    <col min="14859" max="15104" width="9.140625" style="1"/>
    <col min="15105" max="15105" width="63.140625" style="1" customWidth="1"/>
    <col min="15106" max="15106" width="10" style="1" customWidth="1"/>
    <col min="15107" max="15107" width="14.7109375" style="1" customWidth="1"/>
    <col min="15108" max="15108" width="12.5703125" style="1" customWidth="1"/>
    <col min="15109" max="15109" width="16" style="1" customWidth="1"/>
    <col min="15110" max="15113" width="9.140625" style="1"/>
    <col min="15114" max="15114" width="12" style="1" customWidth="1"/>
    <col min="15115" max="15360" width="9.140625" style="1"/>
    <col min="15361" max="15361" width="63.140625" style="1" customWidth="1"/>
    <col min="15362" max="15362" width="10" style="1" customWidth="1"/>
    <col min="15363" max="15363" width="14.7109375" style="1" customWidth="1"/>
    <col min="15364" max="15364" width="12.5703125" style="1" customWidth="1"/>
    <col min="15365" max="15365" width="16" style="1" customWidth="1"/>
    <col min="15366" max="15369" width="9.140625" style="1"/>
    <col min="15370" max="15370" width="12" style="1" customWidth="1"/>
    <col min="15371" max="15616" width="9.140625" style="1"/>
    <col min="15617" max="15617" width="63.140625" style="1" customWidth="1"/>
    <col min="15618" max="15618" width="10" style="1" customWidth="1"/>
    <col min="15619" max="15619" width="14.7109375" style="1" customWidth="1"/>
    <col min="15620" max="15620" width="12.5703125" style="1" customWidth="1"/>
    <col min="15621" max="15621" width="16" style="1" customWidth="1"/>
    <col min="15622" max="15625" width="9.140625" style="1"/>
    <col min="15626" max="15626" width="12" style="1" customWidth="1"/>
    <col min="15627" max="15872" width="9.140625" style="1"/>
    <col min="15873" max="15873" width="63.140625" style="1" customWidth="1"/>
    <col min="15874" max="15874" width="10" style="1" customWidth="1"/>
    <col min="15875" max="15875" width="14.7109375" style="1" customWidth="1"/>
    <col min="15876" max="15876" width="12.5703125" style="1" customWidth="1"/>
    <col min="15877" max="15877" width="16" style="1" customWidth="1"/>
    <col min="15878" max="15881" width="9.140625" style="1"/>
    <col min="15882" max="15882" width="12" style="1" customWidth="1"/>
    <col min="15883" max="16128" width="9.140625" style="1"/>
    <col min="16129" max="16129" width="63.140625" style="1" customWidth="1"/>
    <col min="16130" max="16130" width="10" style="1" customWidth="1"/>
    <col min="16131" max="16131" width="14.7109375" style="1" customWidth="1"/>
    <col min="16132" max="16132" width="12.5703125" style="1" customWidth="1"/>
    <col min="16133" max="16133" width="16" style="1" customWidth="1"/>
    <col min="16134" max="16137" width="9.140625" style="1"/>
    <col min="16138" max="16138" width="12" style="1" customWidth="1"/>
    <col min="16139" max="16384" width="9.140625" style="1"/>
  </cols>
  <sheetData>
    <row r="1" spans="1:13">
      <c r="B1" s="2" t="s">
        <v>0</v>
      </c>
      <c r="C1" s="2"/>
      <c r="D1" s="2"/>
      <c r="E1" s="2"/>
    </row>
    <row r="2" spans="1:13">
      <c r="B2" s="2"/>
      <c r="C2" s="2"/>
      <c r="D2" s="2"/>
      <c r="E2" s="2"/>
    </row>
    <row r="4" spans="1:13" s="8" customFormat="1" ht="15">
      <c r="A4" s="4"/>
      <c r="B4" s="5" t="s">
        <v>1</v>
      </c>
      <c r="C4" s="5"/>
      <c r="D4" s="5"/>
      <c r="E4" s="5"/>
      <c r="F4" s="6"/>
      <c r="G4" s="7"/>
      <c r="H4" s="7"/>
      <c r="I4" s="7"/>
      <c r="J4" s="7"/>
      <c r="K4" s="6"/>
      <c r="L4" s="6"/>
      <c r="M4" s="6"/>
    </row>
    <row r="5" spans="1:13" s="8" customFormat="1" ht="15">
      <c r="A5" s="9"/>
      <c r="B5" s="10"/>
      <c r="C5" s="10"/>
      <c r="D5" s="10"/>
      <c r="E5" s="10"/>
      <c r="F5" s="11"/>
      <c r="G5" s="12"/>
      <c r="H5" s="13"/>
      <c r="I5" s="13"/>
      <c r="J5" s="13"/>
      <c r="K5" s="14"/>
      <c r="L5" s="14"/>
      <c r="M5" s="14"/>
    </row>
    <row r="6" spans="1:13" s="8" customFormat="1" ht="15">
      <c r="A6" s="4"/>
      <c r="B6" s="15" t="s">
        <v>2</v>
      </c>
      <c r="C6" s="15"/>
      <c r="D6" s="15"/>
      <c r="E6" s="15"/>
      <c r="F6" s="16"/>
      <c r="G6" s="11"/>
      <c r="H6" s="11"/>
      <c r="I6" s="16"/>
      <c r="J6" s="16"/>
      <c r="K6" s="16"/>
      <c r="L6" s="16"/>
      <c r="M6" s="16"/>
    </row>
    <row r="7" spans="1:13" s="8" customFormat="1" ht="15.75">
      <c r="A7" s="17"/>
      <c r="B7" s="18" t="str">
        <f>[1]Заполнить!$B$14</f>
        <v>Сільський голова</v>
      </c>
      <c r="C7" s="18"/>
      <c r="D7" s="18"/>
      <c r="E7" s="18"/>
      <c r="F7" s="6"/>
      <c r="G7" s="14"/>
      <c r="H7" s="14"/>
      <c r="I7" s="6"/>
      <c r="J7" s="6"/>
      <c r="K7" s="6"/>
      <c r="L7" s="6"/>
      <c r="M7" s="6"/>
    </row>
    <row r="8" spans="1:13" s="22" customFormat="1" ht="11.25">
      <c r="A8" s="19"/>
      <c r="B8" s="15" t="s">
        <v>3</v>
      </c>
      <c r="C8" s="15"/>
      <c r="D8" s="15"/>
      <c r="E8" s="15"/>
      <c r="F8" s="20"/>
      <c r="G8" s="21"/>
      <c r="H8" s="21"/>
      <c r="I8" s="20"/>
      <c r="J8" s="20"/>
      <c r="K8" s="20"/>
      <c r="L8" s="20"/>
      <c r="M8" s="20"/>
    </row>
    <row r="9" spans="1:13" s="8" customFormat="1" ht="15.75">
      <c r="A9" s="4"/>
      <c r="B9" s="23"/>
      <c r="C9" s="24"/>
      <c r="D9" s="25" t="str">
        <f>[1]Заполнить!$B$15</f>
        <v>Володимир ТРИКИША</v>
      </c>
      <c r="E9" s="25"/>
      <c r="F9" s="6"/>
      <c r="G9" s="11"/>
      <c r="H9" s="11"/>
      <c r="I9" s="26"/>
      <c r="J9" s="16"/>
      <c r="K9" s="6"/>
      <c r="L9" s="6"/>
      <c r="M9" s="6"/>
    </row>
    <row r="10" spans="1:13" s="22" customFormat="1" ht="11.25">
      <c r="A10" s="27"/>
      <c r="B10" s="15" t="s">
        <v>4</v>
      </c>
      <c r="C10" s="15"/>
      <c r="D10" s="28"/>
      <c r="E10" s="28"/>
      <c r="G10" s="29"/>
      <c r="H10" s="29"/>
      <c r="I10" s="30"/>
      <c r="J10" s="20"/>
      <c r="K10" s="31"/>
      <c r="L10" s="31"/>
      <c r="M10" s="31"/>
    </row>
    <row r="11" spans="1:13" s="8" customFormat="1" ht="15">
      <c r="A11" s="4"/>
      <c r="B11" s="32" t="str">
        <f>[1]Заполнить!$B$16</f>
        <v>19 січня 2021 р.</v>
      </c>
      <c r="C11" s="32"/>
      <c r="D11" s="33"/>
      <c r="E11" s="33"/>
      <c r="F11" s="6"/>
      <c r="G11" s="11"/>
      <c r="H11" s="11"/>
      <c r="I11" s="6"/>
      <c r="J11" s="6"/>
      <c r="K11" s="6"/>
      <c r="L11" s="6"/>
      <c r="M11" s="6"/>
    </row>
    <row r="12" spans="1:13" s="8" customFormat="1" ht="15">
      <c r="A12" s="17"/>
      <c r="B12" s="15"/>
      <c r="C12" s="15"/>
      <c r="D12" s="34"/>
      <c r="E12" s="33" t="s">
        <v>5</v>
      </c>
      <c r="F12" s="16"/>
      <c r="G12" s="14"/>
      <c r="H12" s="14"/>
      <c r="I12" s="6"/>
      <c r="J12" s="16"/>
      <c r="K12" s="16"/>
      <c r="L12" s="16"/>
      <c r="M12" s="16"/>
    </row>
    <row r="13" spans="1:13" s="8" customFormat="1" ht="15">
      <c r="A13" s="17"/>
      <c r="B13" s="35"/>
      <c r="C13" s="33"/>
      <c r="D13" s="33"/>
      <c r="E13" s="33"/>
      <c r="F13" s="16"/>
      <c r="G13" s="14"/>
      <c r="H13" s="14"/>
      <c r="I13" s="6"/>
      <c r="J13" s="16"/>
      <c r="K13" s="16"/>
      <c r="L13" s="16"/>
      <c r="M13" s="16"/>
    </row>
    <row r="14" spans="1:13" ht="18.75">
      <c r="A14" s="36" t="s">
        <v>6</v>
      </c>
      <c r="B14" s="37"/>
      <c r="C14" s="37"/>
      <c r="D14" s="37"/>
      <c r="E14" s="37"/>
    </row>
    <row r="15" spans="1:13" s="39" customFormat="1" ht="15">
      <c r="A15" s="38" t="s">
        <v>7</v>
      </c>
      <c r="B15" s="38"/>
      <c r="C15" s="38"/>
      <c r="D15" s="38"/>
      <c r="E15" s="38"/>
    </row>
    <row r="16" spans="1:13" s="39" customFormat="1" ht="15">
      <c r="A16" s="40" t="s">
        <v>8</v>
      </c>
      <c r="B16" s="40"/>
      <c r="C16" s="40"/>
      <c r="D16" s="40"/>
      <c r="E16" s="40"/>
      <c r="F16" s="41"/>
      <c r="G16" s="41"/>
      <c r="H16" s="41"/>
      <c r="I16" s="41"/>
      <c r="J16" s="41"/>
    </row>
    <row r="17" spans="1:65" s="39" customFormat="1" ht="32.25" customHeight="1">
      <c r="A17" s="42" t="str">
        <f>CONCATENATE([1]Заполнить!$B$3,"  ",[1]Заполнить!$B$2)</f>
        <v>20407399  Опорний навчальний заклад "Словечанська загальоосвітня школа І-ІІІ ступенів" Словечанської сільської ради Житомирської області</v>
      </c>
      <c r="B17" s="42"/>
      <c r="C17" s="42"/>
      <c r="D17" s="42"/>
      <c r="E17" s="42"/>
    </row>
    <row r="18" spans="1:65" s="39" customFormat="1" ht="15">
      <c r="A18" s="43" t="s">
        <v>9</v>
      </c>
      <c r="B18" s="43"/>
      <c r="C18" s="43"/>
      <c r="D18" s="43"/>
      <c r="E18" s="43"/>
      <c r="F18" s="41"/>
      <c r="G18" s="41"/>
      <c r="H18" s="41"/>
      <c r="I18" s="41"/>
      <c r="J18" s="41"/>
    </row>
    <row r="19" spans="1:65" s="39" customFormat="1" ht="15.75">
      <c r="A19" s="44" t="str">
        <f>[1]Заполнить!$B$4</f>
        <v>с. Словечне Житомирська область</v>
      </c>
      <c r="B19" s="44"/>
      <c r="C19" s="44"/>
      <c r="D19" s="44"/>
      <c r="E19" s="44"/>
      <c r="F19" s="41"/>
      <c r="G19" s="41"/>
      <c r="H19" s="41"/>
      <c r="I19" s="41"/>
      <c r="J19" s="41"/>
    </row>
    <row r="20" spans="1:65" s="39" customFormat="1" ht="15">
      <c r="A20" s="43" t="s">
        <v>10</v>
      </c>
      <c r="B20" s="43"/>
      <c r="C20" s="43"/>
      <c r="D20" s="43"/>
      <c r="E20" s="43"/>
      <c r="F20" s="41"/>
      <c r="G20" s="41"/>
      <c r="H20" s="41"/>
      <c r="I20" s="41"/>
      <c r="J20" s="41"/>
    </row>
    <row r="21" spans="1:65" s="39" customFormat="1" ht="15.75">
      <c r="A21" s="45" t="s">
        <v>11</v>
      </c>
      <c r="B21" s="45"/>
      <c r="C21" s="45"/>
      <c r="D21" s="45"/>
      <c r="E21" s="45"/>
      <c r="F21" s="46"/>
      <c r="G21" s="47"/>
      <c r="H21" s="47"/>
      <c r="I21" s="47"/>
      <c r="J21" s="47"/>
    </row>
    <row r="22" spans="1:65" s="39" customFormat="1" ht="15.75">
      <c r="A22" s="48" t="str">
        <f>IF([1]Заполнить!B5=1,CONCATENATE("код та назва відомчої класифікації видатків та кредитування бюджету   ",[1]Заполнить!$B$22,"  ",[1]Заполнить!$C$22),CONCATENATE("код та назва відомчої класифікації видатків та кредитування бюджету  ",[1]Заполнить!$B$21,"  ",[1]Заполнить!$C$21))</f>
        <v>код та назва відомчої класифікації видатків та кредитування бюджету  01  Словечанська сільська рада</v>
      </c>
      <c r="B22" s="48"/>
      <c r="C22" s="48"/>
      <c r="D22" s="48"/>
      <c r="E22" s="48"/>
      <c r="F22" s="46"/>
      <c r="G22" s="47"/>
      <c r="H22" s="47"/>
      <c r="I22" s="47"/>
      <c r="J22" s="47"/>
    </row>
    <row r="23" spans="1:65" s="39" customFormat="1" ht="15.75">
      <c r="A23" s="48" t="str">
        <f>IF([1]Заполнить!$B$5=1,CONCATENATE("код та назва програмної класифікації видатків та кредитування державного бюджету  ",[1]Заполнить!$B$23,"  ",[1]Заполнить!$C$23),CONCATENATE("код та назва програмної класифікації видатків та кредитування державного бюджету  "))</f>
        <v xml:space="preserve">код та назва програмної класифікації видатків та кредитування державного бюджету  </v>
      </c>
      <c r="B23" s="48"/>
      <c r="C23" s="48"/>
      <c r="D23" s="48"/>
      <c r="E23" s="48"/>
      <c r="F23" s="46"/>
      <c r="G23" s="47"/>
      <c r="H23" s="47"/>
      <c r="I23" s="47"/>
      <c r="J23" s="47"/>
    </row>
    <row r="24" spans="1:65" s="46" customFormat="1" ht="49.5" customHeight="1">
      <c r="A24" s="49" t="str">
        <f>IF([1]Заполнить!$B$5=2,CONCATENATE("(код та назва програмної класифікації видатків та кредитування місцевих бюджетів ","(код та назва Типової програмної класифікації видатків та кредитування місцевих бюджетів)     ",[1]Заполнить!$B$23,"  ",[1]Заполнить!$C$23,")"),CONCATENATE("(код та назва програмної класифікації видатків та кредитування місцевих бюджетів ","(код та назва Типової програмної класифікації видатків та кредитування місцевих бюджетів ___________",")"))</f>
        <v>(код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бюджетів)     0111021  Надання загальної середньої освіти закладами загальної середньої освіти)</v>
      </c>
      <c r="B24" s="49"/>
      <c r="C24" s="49"/>
      <c r="D24" s="49"/>
      <c r="E24" s="49"/>
      <c r="F24" s="50"/>
    </row>
    <row r="25" spans="1:65" s="46" customFormat="1" ht="15.75">
      <c r="A25" s="51"/>
      <c r="B25" s="52"/>
      <c r="C25" s="53"/>
      <c r="D25" s="53"/>
      <c r="E25" s="53"/>
      <c r="F25" s="50"/>
    </row>
    <row r="26" spans="1:65">
      <c r="A26" s="54"/>
      <c r="B26" s="54"/>
      <c r="C26" s="54"/>
      <c r="D26" s="54"/>
      <c r="E26" s="54" t="s">
        <v>12</v>
      </c>
      <c r="F26" s="3"/>
      <c r="G26" s="3"/>
      <c r="H26" s="3"/>
      <c r="I26" s="3"/>
    </row>
    <row r="27" spans="1:65" s="58" customFormat="1">
      <c r="A27" s="55" t="s">
        <v>13</v>
      </c>
      <c r="B27" s="56" t="s">
        <v>14</v>
      </c>
      <c r="C27" s="57" t="s">
        <v>15</v>
      </c>
      <c r="D27" s="57"/>
      <c r="E27" s="56" t="s">
        <v>16</v>
      </c>
    </row>
    <row r="28" spans="1:65" s="58" customFormat="1" ht="25.5">
      <c r="A28" s="55"/>
      <c r="B28" s="56"/>
      <c r="C28" s="59" t="s">
        <v>17</v>
      </c>
      <c r="D28" s="59" t="s">
        <v>18</v>
      </c>
      <c r="E28" s="56"/>
    </row>
    <row r="29" spans="1:65" s="60" customFormat="1">
      <c r="A29" s="60">
        <v>1</v>
      </c>
      <c r="B29" s="60">
        <v>2</v>
      </c>
      <c r="C29" s="60">
        <v>3</v>
      </c>
      <c r="D29" s="60">
        <v>4</v>
      </c>
      <c r="E29" s="60">
        <v>5</v>
      </c>
      <c r="F29" s="61"/>
      <c r="G29" s="61"/>
      <c r="H29" s="61"/>
      <c r="I29" s="61"/>
      <c r="J29" s="61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</row>
    <row r="30" spans="1:65" s="39" customFormat="1" ht="15">
      <c r="A30" s="63" t="s">
        <v>19</v>
      </c>
      <c r="B30" s="64" t="s">
        <v>20</v>
      </c>
      <c r="C30" s="65">
        <f>C31</f>
        <v>6216220</v>
      </c>
      <c r="D30" s="65">
        <f>D32</f>
        <v>0</v>
      </c>
      <c r="E30" s="65">
        <f>C30+D30</f>
        <v>6216220</v>
      </c>
      <c r="F30" s="66"/>
      <c r="G30" s="66"/>
      <c r="H30" s="66"/>
      <c r="I30" s="66"/>
      <c r="J30" s="66"/>
    </row>
    <row r="31" spans="1:65" s="39" customFormat="1" ht="15">
      <c r="A31" s="67" t="s">
        <v>21</v>
      </c>
      <c r="B31" s="64" t="s">
        <v>20</v>
      </c>
      <c r="C31" s="65">
        <f>C50</f>
        <v>6216220</v>
      </c>
      <c r="D31" s="65" t="s">
        <v>20</v>
      </c>
      <c r="E31" s="65">
        <f>C31</f>
        <v>6216220</v>
      </c>
    </row>
    <row r="32" spans="1:65" s="39" customFormat="1" ht="15">
      <c r="A32" s="67" t="s">
        <v>22</v>
      </c>
      <c r="B32" s="64" t="s">
        <v>20</v>
      </c>
      <c r="C32" s="65">
        <v>0</v>
      </c>
      <c r="D32" s="65">
        <f>D33+D39</f>
        <v>0</v>
      </c>
      <c r="E32" s="65">
        <f>D32</f>
        <v>0</v>
      </c>
    </row>
    <row r="33" spans="1:5" s="39" customFormat="1" ht="30">
      <c r="A33" s="68" t="s">
        <v>23</v>
      </c>
      <c r="B33" s="69">
        <v>25010000</v>
      </c>
      <c r="C33" s="65" t="s">
        <v>20</v>
      </c>
      <c r="D33" s="70">
        <f>SUM(D34:D37)</f>
        <v>0</v>
      </c>
      <c r="E33" s="65">
        <f t="shared" ref="E33:E47" si="0">D33</f>
        <v>0</v>
      </c>
    </row>
    <row r="34" spans="1:5" s="39" customFormat="1" ht="30">
      <c r="A34" s="68" t="s">
        <v>24</v>
      </c>
      <c r="B34" s="69">
        <v>25010100</v>
      </c>
      <c r="C34" s="65" t="s">
        <v>25</v>
      </c>
      <c r="D34" s="71">
        <v>0</v>
      </c>
      <c r="E34" s="65">
        <f t="shared" si="0"/>
        <v>0</v>
      </c>
    </row>
    <row r="35" spans="1:5" s="39" customFormat="1" ht="30">
      <c r="A35" s="68" t="s">
        <v>26</v>
      </c>
      <c r="B35" s="69">
        <v>25010200</v>
      </c>
      <c r="C35" s="65" t="s">
        <v>25</v>
      </c>
      <c r="D35" s="71">
        <v>0</v>
      </c>
      <c r="E35" s="65">
        <f t="shared" si="0"/>
        <v>0</v>
      </c>
    </row>
    <row r="36" spans="1:5" s="39" customFormat="1" ht="45">
      <c r="A36" s="68" t="s">
        <v>27</v>
      </c>
      <c r="B36" s="69">
        <v>25010300</v>
      </c>
      <c r="C36" s="65" t="s">
        <v>25</v>
      </c>
      <c r="D36" s="71">
        <v>0</v>
      </c>
      <c r="E36" s="65">
        <f t="shared" si="0"/>
        <v>0</v>
      </c>
    </row>
    <row r="37" spans="1:5" s="39" customFormat="1" ht="30">
      <c r="A37" s="68" t="s">
        <v>28</v>
      </c>
      <c r="B37" s="69">
        <v>25010400</v>
      </c>
      <c r="C37" s="65" t="s">
        <v>25</v>
      </c>
      <c r="D37" s="71">
        <v>0</v>
      </c>
      <c r="E37" s="65">
        <f t="shared" si="0"/>
        <v>0</v>
      </c>
    </row>
    <row r="38" spans="1:5" s="39" customFormat="1" ht="15">
      <c r="A38" s="67" t="s">
        <v>29</v>
      </c>
      <c r="B38" s="64"/>
      <c r="C38" s="65"/>
      <c r="D38" s="71">
        <v>0</v>
      </c>
      <c r="E38" s="65">
        <f t="shared" si="0"/>
        <v>0</v>
      </c>
    </row>
    <row r="39" spans="1:5" s="39" customFormat="1" ht="15">
      <c r="A39" s="68" t="s">
        <v>30</v>
      </c>
      <c r="B39" s="64">
        <v>25020000</v>
      </c>
      <c r="C39" s="65" t="s">
        <v>20</v>
      </c>
      <c r="D39" s="70">
        <f>SUM(D40:D42)</f>
        <v>0</v>
      </c>
      <c r="E39" s="65">
        <f t="shared" si="0"/>
        <v>0</v>
      </c>
    </row>
    <row r="40" spans="1:5" s="39" customFormat="1" ht="15">
      <c r="A40" s="68" t="s">
        <v>31</v>
      </c>
      <c r="B40" s="64">
        <v>25020100</v>
      </c>
      <c r="C40" s="65" t="s">
        <v>25</v>
      </c>
      <c r="D40" s="71">
        <v>0</v>
      </c>
      <c r="E40" s="65">
        <f t="shared" si="0"/>
        <v>0</v>
      </c>
    </row>
    <row r="41" spans="1:5" s="39" customFormat="1" ht="105">
      <c r="A41" s="68" t="s">
        <v>32</v>
      </c>
      <c r="B41" s="69">
        <v>25020200</v>
      </c>
      <c r="C41" s="65" t="s">
        <v>25</v>
      </c>
      <c r="D41" s="71">
        <v>0</v>
      </c>
      <c r="E41" s="65">
        <f t="shared" si="0"/>
        <v>0</v>
      </c>
    </row>
    <row r="42" spans="1:5" s="39" customFormat="1" ht="141">
      <c r="A42" s="72" t="s">
        <v>33</v>
      </c>
      <c r="B42" s="69">
        <v>25020300</v>
      </c>
      <c r="C42" s="65" t="s">
        <v>25</v>
      </c>
      <c r="D42" s="71">
        <v>0</v>
      </c>
      <c r="E42" s="65">
        <v>0</v>
      </c>
    </row>
    <row r="43" spans="1:5" s="39" customFormat="1" ht="15">
      <c r="A43" s="72"/>
      <c r="B43" s="69"/>
      <c r="C43" s="65"/>
      <c r="D43" s="71"/>
      <c r="E43" s="65"/>
    </row>
    <row r="44" spans="1:5" s="39" customFormat="1" ht="15">
      <c r="A44" s="67" t="s">
        <v>29</v>
      </c>
      <c r="B44" s="64"/>
      <c r="C44" s="65"/>
      <c r="D44" s="71">
        <v>0</v>
      </c>
      <c r="E44" s="65">
        <f t="shared" si="0"/>
        <v>0</v>
      </c>
    </row>
    <row r="45" spans="1:5" s="39" customFormat="1" ht="15">
      <c r="A45" s="68" t="s">
        <v>34</v>
      </c>
      <c r="B45" s="64"/>
      <c r="C45" s="65" t="s">
        <v>20</v>
      </c>
      <c r="D45" s="71">
        <v>0</v>
      </c>
      <c r="E45" s="65">
        <f t="shared" si="0"/>
        <v>0</v>
      </c>
    </row>
    <row r="46" spans="1:5" s="39" customFormat="1" ht="15">
      <c r="A46" s="72" t="s">
        <v>35</v>
      </c>
      <c r="B46" s="64"/>
      <c r="C46" s="65" t="s">
        <v>20</v>
      </c>
      <c r="D46" s="71">
        <v>0</v>
      </c>
      <c r="E46" s="65">
        <f t="shared" si="0"/>
        <v>0</v>
      </c>
    </row>
    <row r="47" spans="1:5" s="39" customFormat="1" ht="30">
      <c r="A47" s="68" t="s">
        <v>36</v>
      </c>
      <c r="B47" s="64"/>
      <c r="C47" s="65" t="s">
        <v>20</v>
      </c>
      <c r="D47" s="71">
        <v>0</v>
      </c>
      <c r="E47" s="65">
        <f t="shared" si="0"/>
        <v>0</v>
      </c>
    </row>
    <row r="48" spans="1:5" s="39" customFormat="1" ht="15">
      <c r="A48" s="73" t="s">
        <v>37</v>
      </c>
      <c r="B48" s="64"/>
      <c r="C48" s="65" t="s">
        <v>20</v>
      </c>
      <c r="D48" s="71"/>
      <c r="E48" s="65"/>
    </row>
    <row r="49" spans="1:6" s="39" customFormat="1" ht="15">
      <c r="A49" s="74"/>
      <c r="B49" s="64"/>
      <c r="C49" s="65" t="s">
        <v>20</v>
      </c>
      <c r="D49" s="71" t="s">
        <v>38</v>
      </c>
      <c r="E49" s="65" t="s">
        <v>38</v>
      </c>
    </row>
    <row r="50" spans="1:6" s="39" customFormat="1" ht="15">
      <c r="A50" s="63" t="s">
        <v>39</v>
      </c>
      <c r="B50" s="64" t="s">
        <v>20</v>
      </c>
      <c r="C50" s="75">
        <f>C51+C87+C107+C108+C112</f>
        <v>6216220</v>
      </c>
      <c r="D50" s="75">
        <f>D51+D87+D107+D108+D112</f>
        <v>0</v>
      </c>
      <c r="E50" s="76">
        <f t="shared" ref="E50:E75" si="1">SUM(C50:D50)</f>
        <v>6216220</v>
      </c>
      <c r="F50" s="77"/>
    </row>
    <row r="51" spans="1:6" s="39" customFormat="1" ht="15">
      <c r="A51" s="78" t="str">
        <f>VLOOKUP(B51,[1]ДовКЕКВ!A$1:B$65536,2,FALSE)</f>
        <v>Поточні видатки</v>
      </c>
      <c r="B51" s="79">
        <v>2000</v>
      </c>
      <c r="C51" s="75">
        <f>C52+C58+C75+C78+C82+C86</f>
        <v>6216220</v>
      </c>
      <c r="D51" s="75">
        <f>D52+D58+D75+D78+D82+D86</f>
        <v>0</v>
      </c>
      <c r="E51" s="76">
        <f t="shared" si="1"/>
        <v>6216220</v>
      </c>
    </row>
    <row r="52" spans="1:6" s="39" customFormat="1" ht="15">
      <c r="A52" s="78" t="str">
        <f>VLOOKUP(B52,[1]ДовКЕКВ!A$1:B$65536,2,FALSE)</f>
        <v>Оплата праці і нарахування на заробітну плату</v>
      </c>
      <c r="B52" s="79">
        <v>2100</v>
      </c>
      <c r="C52" s="75">
        <f>C53+C57</f>
        <v>5014520</v>
      </c>
      <c r="D52" s="75">
        <f>D53+D57</f>
        <v>0</v>
      </c>
      <c r="E52" s="76">
        <f t="shared" si="1"/>
        <v>5014520</v>
      </c>
    </row>
    <row r="53" spans="1:6" s="39" customFormat="1" ht="15">
      <c r="A53" s="78" t="str">
        <f>VLOOKUP(B53,[1]ДовКЕКВ!A$1:B$65536,2,FALSE)</f>
        <v>Оплата праці</v>
      </c>
      <c r="B53" s="79">
        <v>2110</v>
      </c>
      <c r="C53" s="75">
        <f>SUM(C54:C56)</f>
        <v>4000000</v>
      </c>
      <c r="D53" s="75">
        <f>SUM(D54:D56)</f>
        <v>0</v>
      </c>
      <c r="E53" s="76">
        <f t="shared" si="1"/>
        <v>4000000</v>
      </c>
    </row>
    <row r="54" spans="1:6" s="83" customFormat="1" ht="15">
      <c r="A54" s="80" t="str">
        <f>VLOOKUP(B54,[1]ДовКЕКВ!A$1:B$65536,2,FALSE)</f>
        <v>Заробітна плата</v>
      </c>
      <c r="B54" s="81">
        <v>2111</v>
      </c>
      <c r="C54" s="82">
        <v>4000000</v>
      </c>
      <c r="D54" s="82">
        <v>0</v>
      </c>
      <c r="E54" s="76">
        <f t="shared" si="1"/>
        <v>4000000</v>
      </c>
    </row>
    <row r="55" spans="1:6" s="84" customFormat="1" ht="15">
      <c r="A55" s="80" t="str">
        <f>VLOOKUP(B55,[1]ДовКЕКВ!A$1:B$65536,2,FALSE)</f>
        <v>Грошове забезпечення військовослужбовців</v>
      </c>
      <c r="B55" s="81">
        <v>2112</v>
      </c>
      <c r="C55" s="82">
        <v>0</v>
      </c>
      <c r="D55" s="82">
        <v>0</v>
      </c>
      <c r="E55" s="76">
        <f t="shared" si="1"/>
        <v>0</v>
      </c>
    </row>
    <row r="56" spans="1:6" s="84" customFormat="1" ht="15">
      <c r="A56" s="80" t="str">
        <f>VLOOKUP(B56,[1]ДовКЕКВ!A$1:B$65536,2,FALSE)</f>
        <v>Суддівська винагорода</v>
      </c>
      <c r="B56" s="81">
        <v>2113</v>
      </c>
      <c r="C56" s="82">
        <v>0</v>
      </c>
      <c r="D56" s="82">
        <v>0</v>
      </c>
      <c r="E56" s="76">
        <f t="shared" si="1"/>
        <v>0</v>
      </c>
    </row>
    <row r="57" spans="1:6" s="39" customFormat="1" ht="15">
      <c r="A57" s="78" t="str">
        <f>VLOOKUP(B57,[1]ДовКЕКВ!A$1:B$65536,2,FALSE)</f>
        <v>Нарахування на оплату праці</v>
      </c>
      <c r="B57" s="79">
        <v>2120</v>
      </c>
      <c r="C57" s="82">
        <v>1014520</v>
      </c>
      <c r="D57" s="82">
        <v>0</v>
      </c>
      <c r="E57" s="76">
        <f t="shared" si="1"/>
        <v>1014520</v>
      </c>
    </row>
    <row r="58" spans="1:6" s="39" customFormat="1" ht="15">
      <c r="A58" s="78" t="str">
        <f>VLOOKUP(B58,[1]ДовКЕКВ!A$1:B$65536,2,FALSE)</f>
        <v>Використання товарів і послуг</v>
      </c>
      <c r="B58" s="79">
        <v>2200</v>
      </c>
      <c r="C58" s="75">
        <f>SUM(C59:C65)+C72</f>
        <v>1178500</v>
      </c>
      <c r="D58" s="75">
        <f>SUM(D59:D65)+D72</f>
        <v>0</v>
      </c>
      <c r="E58" s="76">
        <f t="shared" si="1"/>
        <v>1178500</v>
      </c>
    </row>
    <row r="59" spans="1:6" s="39" customFormat="1" ht="15">
      <c r="A59" s="78" t="str">
        <f>VLOOKUP(B59,[1]ДовКЕКВ!A$1:B$65536,2,FALSE)</f>
        <v>Предмети, матеріали, обладнання та інвентар</v>
      </c>
      <c r="B59" s="79">
        <v>2210</v>
      </c>
      <c r="C59" s="82">
        <v>320000</v>
      </c>
      <c r="D59" s="82">
        <v>0</v>
      </c>
      <c r="E59" s="76">
        <f t="shared" si="1"/>
        <v>320000</v>
      </c>
    </row>
    <row r="60" spans="1:6" s="39" customFormat="1" ht="15">
      <c r="A60" s="78" t="str">
        <f>VLOOKUP(B60,[1]ДовКЕКВ!A$1:B$65536,2,FALSE)</f>
        <v>Медикаменти та перев'язувальні матеріали</v>
      </c>
      <c r="B60" s="79">
        <v>2220</v>
      </c>
      <c r="C60" s="82">
        <v>16000</v>
      </c>
      <c r="D60" s="82">
        <v>0</v>
      </c>
      <c r="E60" s="76">
        <f t="shared" si="1"/>
        <v>16000</v>
      </c>
    </row>
    <row r="61" spans="1:6" s="39" customFormat="1" ht="15">
      <c r="A61" s="78" t="str">
        <f>VLOOKUP(B61,[1]ДовКЕКВ!A$1:B$65536,2,FALSE)</f>
        <v>Продукти харчування</v>
      </c>
      <c r="B61" s="79">
        <v>2230</v>
      </c>
      <c r="C61" s="82">
        <v>0</v>
      </c>
      <c r="D61" s="82">
        <v>0</v>
      </c>
      <c r="E61" s="76">
        <f t="shared" si="1"/>
        <v>0</v>
      </c>
    </row>
    <row r="62" spans="1:6" s="84" customFormat="1" ht="15">
      <c r="A62" s="78" t="str">
        <f>VLOOKUP(B62,[1]ДовКЕКВ!A$1:B$65536,2,FALSE)</f>
        <v>Оплата послуг (крім комунальних)</v>
      </c>
      <c r="B62" s="79">
        <v>2240</v>
      </c>
      <c r="C62" s="82">
        <v>190000</v>
      </c>
      <c r="D62" s="82">
        <v>0</v>
      </c>
      <c r="E62" s="76">
        <f t="shared" si="1"/>
        <v>190000</v>
      </c>
    </row>
    <row r="63" spans="1:6" s="84" customFormat="1" ht="15">
      <c r="A63" s="78" t="str">
        <f>VLOOKUP(B63,[1]ДовКЕКВ!A$1:B$65536,2,FALSE)</f>
        <v>Видатки на відрядження</v>
      </c>
      <c r="B63" s="79">
        <v>2250</v>
      </c>
      <c r="C63" s="82">
        <v>12000</v>
      </c>
      <c r="D63" s="82">
        <v>0</v>
      </c>
      <c r="E63" s="76">
        <f t="shared" si="1"/>
        <v>12000</v>
      </c>
    </row>
    <row r="64" spans="1:6" s="84" customFormat="1" ht="15">
      <c r="A64" s="78" t="str">
        <f>VLOOKUP(B64,[1]ДовКЕКВ!A$1:B$65536,2,FALSE)</f>
        <v>Видатки та заходи спеціального призначення</v>
      </c>
      <c r="B64" s="79">
        <v>2260</v>
      </c>
      <c r="C64" s="82">
        <v>0</v>
      </c>
      <c r="D64" s="82">
        <v>0</v>
      </c>
      <c r="E64" s="76">
        <f t="shared" si="1"/>
        <v>0</v>
      </c>
    </row>
    <row r="65" spans="1:5" s="39" customFormat="1" ht="15">
      <c r="A65" s="78" t="str">
        <f>VLOOKUP(B65,[1]ДовКЕКВ!A$1:B$65536,2,FALSE)</f>
        <v>Оплата комунальних послуг та енергоносіїв</v>
      </c>
      <c r="B65" s="79">
        <v>2270</v>
      </c>
      <c r="C65" s="75">
        <f>SUM(C66:C71)</f>
        <v>625500</v>
      </c>
      <c r="D65" s="75">
        <f>SUM(D66:D71)</f>
        <v>0</v>
      </c>
      <c r="E65" s="76">
        <f>SUM(C65:D65)</f>
        <v>625500</v>
      </c>
    </row>
    <row r="66" spans="1:5" s="39" customFormat="1" ht="15">
      <c r="A66" s="78" t="str">
        <f>VLOOKUP(B66,[1]ДовКЕКВ!A$1:B$65536,2,FALSE)</f>
        <v>Оплата теплопостачання</v>
      </c>
      <c r="B66" s="79">
        <v>2271</v>
      </c>
      <c r="C66" s="82">
        <v>0</v>
      </c>
      <c r="D66" s="82">
        <v>0</v>
      </c>
      <c r="E66" s="76">
        <f t="shared" si="1"/>
        <v>0</v>
      </c>
    </row>
    <row r="67" spans="1:5" s="39" customFormat="1" ht="15">
      <c r="A67" s="80" t="str">
        <f>VLOOKUP(B67,[1]ДовКЕКВ!A$1:B$65536,2,FALSE)</f>
        <v>Оплата водопостачання та водовідведення</v>
      </c>
      <c r="B67" s="81">
        <v>2272</v>
      </c>
      <c r="C67" s="82">
        <v>25000</v>
      </c>
      <c r="D67" s="82">
        <v>0</v>
      </c>
      <c r="E67" s="76">
        <f t="shared" si="1"/>
        <v>25000</v>
      </c>
    </row>
    <row r="68" spans="1:5" s="39" customFormat="1" ht="15">
      <c r="A68" s="80" t="str">
        <f>VLOOKUP(B68,[1]ДовКЕКВ!A$1:B$65536,2,FALSE)</f>
        <v>Оплата електроенергії</v>
      </c>
      <c r="B68" s="81">
        <v>2273</v>
      </c>
      <c r="C68" s="82">
        <v>120000</v>
      </c>
      <c r="D68" s="82">
        <v>0</v>
      </c>
      <c r="E68" s="76">
        <f t="shared" si="1"/>
        <v>120000</v>
      </c>
    </row>
    <row r="69" spans="1:5" s="39" customFormat="1" ht="15">
      <c r="A69" s="80" t="str">
        <f>VLOOKUP(B69,[1]ДовКЕКВ!A$1:B$65536,2,FALSE)</f>
        <v>Оплата природного газу</v>
      </c>
      <c r="B69" s="81">
        <v>2274</v>
      </c>
      <c r="C69" s="82">
        <v>0</v>
      </c>
      <c r="D69" s="82">
        <v>0</v>
      </c>
      <c r="E69" s="76">
        <f t="shared" si="1"/>
        <v>0</v>
      </c>
    </row>
    <row r="70" spans="1:5" s="39" customFormat="1" ht="15">
      <c r="A70" s="80" t="str">
        <f>VLOOKUP(B70,[1]ДовКЕКВ!A$1:B$65536,2,FALSE)</f>
        <v>Оплата інших енергоносіїв та інших комунальних послуг</v>
      </c>
      <c r="B70" s="81">
        <v>2275</v>
      </c>
      <c r="C70" s="82">
        <v>480500</v>
      </c>
      <c r="D70" s="82">
        <v>0</v>
      </c>
      <c r="E70" s="76">
        <f t="shared" si="1"/>
        <v>480500</v>
      </c>
    </row>
    <row r="71" spans="1:5" s="39" customFormat="1" ht="15">
      <c r="A71" s="80" t="str">
        <f>VLOOKUP(B71,[1]ДовКЕКВ!A$1:B$65536,2,FALSE)</f>
        <v xml:space="preserve">Оплата енергосервісу </v>
      </c>
      <c r="B71" s="81">
        <v>2276</v>
      </c>
      <c r="C71" s="82">
        <v>0</v>
      </c>
      <c r="D71" s="82">
        <v>0</v>
      </c>
      <c r="E71" s="76">
        <f>SUM(C71:D71)</f>
        <v>0</v>
      </c>
    </row>
    <row r="72" spans="1:5" s="84" customFormat="1" ht="26.25">
      <c r="A72" s="78" t="str">
        <f>VLOOKUP(B72,[1]ДовКЕКВ!A$1:B$65536,2,FALSE)</f>
        <v>Дослідження і розробки, окремі заходи по реалізації державних (регіональних) програм</v>
      </c>
      <c r="B72" s="79">
        <v>2280</v>
      </c>
      <c r="C72" s="75">
        <f>SUM(C73:C74)</f>
        <v>15000</v>
      </c>
      <c r="D72" s="75">
        <f>SUM(D73:D74)</f>
        <v>0</v>
      </c>
      <c r="E72" s="76">
        <f t="shared" si="1"/>
        <v>15000</v>
      </c>
    </row>
    <row r="73" spans="1:5" s="84" customFormat="1" ht="26.25">
      <c r="A73" s="80" t="str">
        <f>VLOOKUP(B73,[1]ДовКЕКВ!A$1:B$65536,2,FALSE)</f>
        <v>Дослідження і розробки, окремі заходи розвитку по реалізації державних (регіональних) програм</v>
      </c>
      <c r="B73" s="81">
        <v>2281</v>
      </c>
      <c r="C73" s="82">
        <v>0</v>
      </c>
      <c r="D73" s="82">
        <v>0</v>
      </c>
      <c r="E73" s="76">
        <f t="shared" si="1"/>
        <v>0</v>
      </c>
    </row>
    <row r="74" spans="1:5" s="84" customFormat="1" ht="26.25">
      <c r="A74" s="80" t="str">
        <f>VLOOKUP(B74,[1]ДовКЕКВ!A$1:B$65536,2,FALSE)</f>
        <v>Окремі заходи по реалізації державних (регіональних) програм, не віднесені до заходів розвитку</v>
      </c>
      <c r="B74" s="81">
        <v>2282</v>
      </c>
      <c r="C74" s="82">
        <v>15000</v>
      </c>
      <c r="D74" s="82">
        <v>0</v>
      </c>
      <c r="E74" s="76">
        <f t="shared" si="1"/>
        <v>15000</v>
      </c>
    </row>
    <row r="75" spans="1:5" s="83" customFormat="1" ht="15">
      <c r="A75" s="78" t="str">
        <f>VLOOKUP(B75,[1]ДовКЕКВ!A$1:B$65536,2,FALSE)</f>
        <v>Обслуговування боргових зобов'язань</v>
      </c>
      <c r="B75" s="79">
        <v>2400</v>
      </c>
      <c r="C75" s="75">
        <f>SUM(C76:C77)</f>
        <v>0</v>
      </c>
      <c r="D75" s="75">
        <f>SUM(D76:D77)</f>
        <v>0</v>
      </c>
      <c r="E75" s="76">
        <f t="shared" si="1"/>
        <v>0</v>
      </c>
    </row>
    <row r="76" spans="1:5" s="83" customFormat="1" ht="15">
      <c r="A76" s="78" t="str">
        <f>VLOOKUP(B76,[1]ДовКЕКВ!A$1:B$65536,2,FALSE)</f>
        <v>Обслуговування внутрішніх боргових зобов'язань</v>
      </c>
      <c r="B76" s="79">
        <v>2410</v>
      </c>
      <c r="C76" s="82">
        <v>0</v>
      </c>
      <c r="D76" s="82">
        <v>0</v>
      </c>
      <c r="E76" s="76">
        <f>SUM(C76:D76)</f>
        <v>0</v>
      </c>
    </row>
    <row r="77" spans="1:5" s="84" customFormat="1" ht="15">
      <c r="A77" s="78" t="str">
        <f>VLOOKUP(B77,[1]ДовКЕКВ!A$1:B$65536,2,FALSE)</f>
        <v>Обслуговування зовнішніх боргових зобов'язань</v>
      </c>
      <c r="B77" s="79">
        <v>2420</v>
      </c>
      <c r="C77" s="82">
        <v>0</v>
      </c>
      <c r="D77" s="82">
        <v>0</v>
      </c>
      <c r="E77" s="76">
        <f>SUM(C77:D77)</f>
        <v>0</v>
      </c>
    </row>
    <row r="78" spans="1:5" s="84" customFormat="1" ht="15">
      <c r="A78" s="78" t="str">
        <f>VLOOKUP(B78,[1]ДовКЕКВ!A$1:B$65536,2,FALSE)</f>
        <v>Поточні трансферти</v>
      </c>
      <c r="B78" s="79">
        <v>2600</v>
      </c>
      <c r="C78" s="75">
        <f>SUM(C79:C81)</f>
        <v>0</v>
      </c>
      <c r="D78" s="75">
        <f>SUM(D79:D81)</f>
        <v>0</v>
      </c>
      <c r="E78" s="76">
        <f t="shared" ref="E78:E111" si="2">SUM(C78:D78)</f>
        <v>0</v>
      </c>
    </row>
    <row r="79" spans="1:5" s="84" customFormat="1" ht="15">
      <c r="A79" s="78" t="str">
        <f>VLOOKUP(B79,[1]ДовКЕКВ!A$1:B$65536,2,FALSE)</f>
        <v>Субсидії та поточні трансферти підприємствам (установам, організаціям)</v>
      </c>
      <c r="B79" s="79">
        <v>2610</v>
      </c>
      <c r="C79" s="82">
        <v>0</v>
      </c>
      <c r="D79" s="82">
        <v>0</v>
      </c>
      <c r="E79" s="76">
        <f t="shared" si="2"/>
        <v>0</v>
      </c>
    </row>
    <row r="80" spans="1:5" s="39" customFormat="1" ht="15">
      <c r="A80" s="78" t="str">
        <f>VLOOKUP(B80,[1]ДовКЕКВ!A$1:B$65536,2,FALSE)</f>
        <v>Поточні трансферти органам державного управління інших рівнів</v>
      </c>
      <c r="B80" s="79">
        <v>2620</v>
      </c>
      <c r="C80" s="82">
        <v>0</v>
      </c>
      <c r="D80" s="82">
        <v>0</v>
      </c>
      <c r="E80" s="76">
        <f t="shared" si="2"/>
        <v>0</v>
      </c>
    </row>
    <row r="81" spans="1:5" s="39" customFormat="1" ht="26.25">
      <c r="A81" s="78" t="str">
        <f>VLOOKUP(B81,[1]ДовКЕКВ!A$1:B$65536,2,FALSE)</f>
        <v>Поточні трансферти урядам іноземних держав та міжнародним організаціям</v>
      </c>
      <c r="B81" s="79">
        <v>2630</v>
      </c>
      <c r="C81" s="82" t="s">
        <v>40</v>
      </c>
      <c r="D81" s="82">
        <v>0</v>
      </c>
      <c r="E81" s="76">
        <f t="shared" si="2"/>
        <v>0</v>
      </c>
    </row>
    <row r="82" spans="1:5" s="39" customFormat="1" ht="15">
      <c r="A82" s="78" t="str">
        <f>VLOOKUP(B82,[1]ДовКЕКВ!A$1:B$65536,2,FALSE)</f>
        <v>Соціальне забезпечення</v>
      </c>
      <c r="B82" s="79">
        <v>2700</v>
      </c>
      <c r="C82" s="75">
        <f>SUM(C83:C85)</f>
        <v>20000</v>
      </c>
      <c r="D82" s="75">
        <f>SUM(D83:D85)</f>
        <v>0</v>
      </c>
      <c r="E82" s="76">
        <f t="shared" si="2"/>
        <v>20000</v>
      </c>
    </row>
    <row r="83" spans="1:5" s="84" customFormat="1" ht="15">
      <c r="A83" s="78" t="str">
        <f>VLOOKUP(B83,[1]ДовКЕКВ!A$1:B$65536,2,FALSE)</f>
        <v>Виплата пенсій і допомоги</v>
      </c>
      <c r="B83" s="79">
        <v>2710</v>
      </c>
      <c r="C83" s="82">
        <v>0</v>
      </c>
      <c r="D83" s="82">
        <v>0</v>
      </c>
      <c r="E83" s="76">
        <f t="shared" si="2"/>
        <v>0</v>
      </c>
    </row>
    <row r="84" spans="1:5" s="83" customFormat="1" ht="15">
      <c r="A84" s="78" t="str">
        <f>VLOOKUP(B84,[1]ДовКЕКВ!A$1:B$65536,2,FALSE)</f>
        <v>Стипендії</v>
      </c>
      <c r="B84" s="79">
        <v>2720</v>
      </c>
      <c r="C84" s="82">
        <v>0</v>
      </c>
      <c r="D84" s="82">
        <v>0</v>
      </c>
      <c r="E84" s="76">
        <f t="shared" si="2"/>
        <v>0</v>
      </c>
    </row>
    <row r="85" spans="1:5" s="85" customFormat="1" ht="15">
      <c r="A85" s="78" t="str">
        <f>VLOOKUP(B85,[1]ДовКЕКВ!A$1:B$65536,2,FALSE)</f>
        <v>Інші виплати населенню</v>
      </c>
      <c r="B85" s="79">
        <v>2730</v>
      </c>
      <c r="C85" s="82">
        <v>20000</v>
      </c>
      <c r="D85" s="82">
        <v>0</v>
      </c>
      <c r="E85" s="76">
        <f t="shared" si="2"/>
        <v>20000</v>
      </c>
    </row>
    <row r="86" spans="1:5" s="84" customFormat="1" ht="15">
      <c r="A86" s="78" t="str">
        <f>VLOOKUP(B86,[1]ДовКЕКВ!A$1:B$65536,2,FALSE)</f>
        <v>Інші поточні видатки</v>
      </c>
      <c r="B86" s="79">
        <v>2800</v>
      </c>
      <c r="C86" s="82">
        <v>3200</v>
      </c>
      <c r="D86" s="82"/>
      <c r="E86" s="76">
        <f t="shared" si="2"/>
        <v>3200</v>
      </c>
    </row>
    <row r="87" spans="1:5" s="84" customFormat="1" ht="15">
      <c r="A87" s="78" t="str">
        <f>VLOOKUP(B87,[1]ДовКЕКВ!A$1:B$65536,2,FALSE)</f>
        <v>Капітальні видатки</v>
      </c>
      <c r="B87" s="79">
        <v>3000</v>
      </c>
      <c r="C87" s="75">
        <f>C88+C102</f>
        <v>0</v>
      </c>
      <c r="D87" s="75">
        <f>D88+D102</f>
        <v>0</v>
      </c>
      <c r="E87" s="76">
        <f t="shared" si="2"/>
        <v>0</v>
      </c>
    </row>
    <row r="88" spans="1:5" s="39" customFormat="1" ht="15">
      <c r="A88" s="78" t="str">
        <f>VLOOKUP(B88,[1]ДовКЕКВ!A$1:B$65536,2,FALSE)</f>
        <v>Придбання основного капіталу</v>
      </c>
      <c r="B88" s="79">
        <v>3100</v>
      </c>
      <c r="C88" s="76">
        <f>C89+C90+C93+C96+C100+C101</f>
        <v>0</v>
      </c>
      <c r="D88" s="76">
        <f>D89+D90+D93+D96+D100+D101</f>
        <v>0</v>
      </c>
      <c r="E88" s="76">
        <f t="shared" si="2"/>
        <v>0</v>
      </c>
    </row>
    <row r="89" spans="1:5" s="39" customFormat="1" ht="15">
      <c r="A89" s="78" t="str">
        <f>VLOOKUP(B89,[1]ДовКЕКВ!A$1:B$65536,2,FALSE)</f>
        <v>Придбання обладнання і предметів довгострокового користування</v>
      </c>
      <c r="B89" s="79">
        <v>3110</v>
      </c>
      <c r="C89" s="82">
        <v>0</v>
      </c>
      <c r="D89" s="82">
        <v>0</v>
      </c>
      <c r="E89" s="76">
        <f t="shared" si="2"/>
        <v>0</v>
      </c>
    </row>
    <row r="90" spans="1:5" s="84" customFormat="1" ht="15">
      <c r="A90" s="78" t="str">
        <f>VLOOKUP(B90,[1]ДовКЕКВ!A$1:B$65536,2,FALSE)</f>
        <v>Капітальне будівництво (придбання)</v>
      </c>
      <c r="B90" s="79">
        <v>3120</v>
      </c>
      <c r="C90" s="75">
        <f>SUM(C91:C92)</f>
        <v>0</v>
      </c>
      <c r="D90" s="75">
        <f>SUM(D91:D92)</f>
        <v>0</v>
      </c>
      <c r="E90" s="76">
        <f t="shared" si="2"/>
        <v>0</v>
      </c>
    </row>
    <row r="91" spans="1:5" s="39" customFormat="1" ht="15">
      <c r="A91" s="78" t="str">
        <f>VLOOKUP(B91,[1]ДовКЕКВ!A$1:B$65536,2,FALSE)</f>
        <v>Капітальне будівництво (придбання) житла</v>
      </c>
      <c r="B91" s="79">
        <v>3121</v>
      </c>
      <c r="C91" s="82">
        <v>0</v>
      </c>
      <c r="D91" s="82">
        <v>0</v>
      </c>
      <c r="E91" s="76">
        <f t="shared" si="2"/>
        <v>0</v>
      </c>
    </row>
    <row r="92" spans="1:5" s="39" customFormat="1" ht="15">
      <c r="A92" s="78" t="str">
        <f>VLOOKUP(B92,[1]ДовКЕКВ!A$1:B$65536,2,FALSE)</f>
        <v>Капітальне будівництво (придбання) інших об'єктів</v>
      </c>
      <c r="B92" s="79">
        <v>3122</v>
      </c>
      <c r="C92" s="82">
        <v>0</v>
      </c>
      <c r="D92" s="82">
        <v>0</v>
      </c>
      <c r="E92" s="76">
        <f t="shared" si="2"/>
        <v>0</v>
      </c>
    </row>
    <row r="93" spans="1:5" s="39" customFormat="1" ht="15">
      <c r="A93" s="78" t="str">
        <f>VLOOKUP(B93,[1]ДовКЕКВ!A$1:B$65536,2,FALSE)</f>
        <v>Капітальний ремонт</v>
      </c>
      <c r="B93" s="79">
        <v>3130</v>
      </c>
      <c r="C93" s="75">
        <f>SUM(C94:C95)</f>
        <v>0</v>
      </c>
      <c r="D93" s="75">
        <f>SUM(D94:D95)</f>
        <v>0</v>
      </c>
      <c r="E93" s="76">
        <f t="shared" si="2"/>
        <v>0</v>
      </c>
    </row>
    <row r="94" spans="1:5" s="39" customFormat="1" ht="15">
      <c r="A94" s="78" t="str">
        <f>VLOOKUP(B94,[1]ДовКЕКВ!A$1:B$65536,2,FALSE)</f>
        <v>Капітальний ремонт житлового фонду (приміщень)</v>
      </c>
      <c r="B94" s="79">
        <v>3131</v>
      </c>
      <c r="C94" s="82">
        <v>0</v>
      </c>
      <c r="D94" s="82">
        <v>0</v>
      </c>
      <c r="E94" s="76">
        <f t="shared" si="2"/>
        <v>0</v>
      </c>
    </row>
    <row r="95" spans="1:5" s="39" customFormat="1" ht="15">
      <c r="A95" s="78" t="str">
        <f>VLOOKUP(B95,[1]ДовКЕКВ!A$1:B$65536,2,FALSE)</f>
        <v>Капітальний ремонт інших об'єктів</v>
      </c>
      <c r="B95" s="79">
        <v>3132</v>
      </c>
      <c r="C95" s="82">
        <v>0</v>
      </c>
      <c r="D95" s="82">
        <v>0</v>
      </c>
      <c r="E95" s="76">
        <f t="shared" si="2"/>
        <v>0</v>
      </c>
    </row>
    <row r="96" spans="1:5" s="39" customFormat="1" ht="15">
      <c r="A96" s="78" t="str">
        <f>VLOOKUP(B96,[1]ДовКЕКВ!A$1:B$65536,2,FALSE)</f>
        <v>Реконструкція та реставрація</v>
      </c>
      <c r="B96" s="79">
        <v>3140</v>
      </c>
      <c r="C96" s="75">
        <f>SUM(C97:C99)</f>
        <v>0</v>
      </c>
      <c r="D96" s="75">
        <f>SUM(D97:D99)</f>
        <v>0</v>
      </c>
      <c r="E96" s="76">
        <f>SUM(C96:D96)</f>
        <v>0</v>
      </c>
    </row>
    <row r="97" spans="1:7" s="85" customFormat="1" ht="15">
      <c r="A97" s="78" t="str">
        <f>VLOOKUP(B97,[1]ДовКЕКВ!A$1:B$65536,2,FALSE)</f>
        <v>Реконструкція житлового фонду (приміщень)</v>
      </c>
      <c r="B97" s="79">
        <v>3141</v>
      </c>
      <c r="C97" s="82">
        <v>0</v>
      </c>
      <c r="D97" s="82">
        <v>0</v>
      </c>
      <c r="E97" s="76">
        <f>SUM(C97:D97)</f>
        <v>0</v>
      </c>
    </row>
    <row r="98" spans="1:7" s="85" customFormat="1" ht="15">
      <c r="A98" s="78" t="str">
        <f>VLOOKUP(B98,[1]ДовКЕКВ!A$1:B$65536,2,FALSE)</f>
        <v>Реконструкція та реставрація інших об'єктів</v>
      </c>
      <c r="B98" s="79">
        <v>3142</v>
      </c>
      <c r="C98" s="82">
        <v>0</v>
      </c>
      <c r="D98" s="82">
        <v>0</v>
      </c>
      <c r="E98" s="76">
        <f t="shared" si="2"/>
        <v>0</v>
      </c>
    </row>
    <row r="99" spans="1:7" s="85" customFormat="1" ht="15">
      <c r="A99" s="78" t="str">
        <f>VLOOKUP(B99,[1]ДовКЕКВ!A$1:B$65536,2,FALSE)</f>
        <v>Реставрація пам'яток культури, історії та архітектури</v>
      </c>
      <c r="B99" s="79">
        <v>3143</v>
      </c>
      <c r="C99" s="82">
        <v>0</v>
      </c>
      <c r="D99" s="82">
        <v>0</v>
      </c>
      <c r="E99" s="76">
        <f t="shared" si="2"/>
        <v>0</v>
      </c>
    </row>
    <row r="100" spans="1:7" s="86" customFormat="1" ht="15">
      <c r="A100" s="78" t="str">
        <f>VLOOKUP(B100,[1]ДовКЕКВ!A$1:B$65536,2,FALSE)</f>
        <v>Створення державних запасів і резервів</v>
      </c>
      <c r="B100" s="79">
        <v>3150</v>
      </c>
      <c r="C100" s="82">
        <v>0</v>
      </c>
      <c r="D100" s="82">
        <v>0</v>
      </c>
      <c r="E100" s="76">
        <f t="shared" si="2"/>
        <v>0</v>
      </c>
    </row>
    <row r="101" spans="1:7" s="84" customFormat="1" ht="15">
      <c r="A101" s="78" t="str">
        <f>VLOOKUP(B101,[1]ДовКЕКВ!A$1:B$65536,2,FALSE)</f>
        <v>Придбання землі та нематеріальних активів</v>
      </c>
      <c r="B101" s="79">
        <v>3160</v>
      </c>
      <c r="C101" s="82">
        <v>0</v>
      </c>
      <c r="D101" s="82">
        <v>0</v>
      </c>
      <c r="E101" s="76">
        <f t="shared" si="2"/>
        <v>0</v>
      </c>
    </row>
    <row r="102" spans="1:7" s="84" customFormat="1" ht="15">
      <c r="A102" s="78" t="str">
        <f>VLOOKUP(B102,[1]ДовКЕКВ!A$1:B$65536,2,FALSE)</f>
        <v>Капітальні трансферти</v>
      </c>
      <c r="B102" s="79">
        <v>3200</v>
      </c>
      <c r="C102" s="75">
        <f>SUM(C103:C106)</f>
        <v>0</v>
      </c>
      <c r="D102" s="75">
        <f>SUM(D103:D106)</f>
        <v>0</v>
      </c>
      <c r="E102" s="76">
        <f t="shared" si="2"/>
        <v>0</v>
      </c>
    </row>
    <row r="103" spans="1:7" s="84" customFormat="1" ht="15">
      <c r="A103" s="78" t="str">
        <f>VLOOKUP(B103,[1]ДовКЕКВ!A$1:B$65536,2,FALSE)</f>
        <v>Капітальні трансферти підприємствам (установам, організаціям)</v>
      </c>
      <c r="B103" s="79">
        <v>3210</v>
      </c>
      <c r="C103" s="82">
        <v>0</v>
      </c>
      <c r="D103" s="82">
        <v>0</v>
      </c>
      <c r="E103" s="76">
        <f t="shared" si="2"/>
        <v>0</v>
      </c>
    </row>
    <row r="104" spans="1:7" s="83" customFormat="1" ht="15">
      <c r="A104" s="78" t="str">
        <f>VLOOKUP(B104,[1]ДовКЕКВ!A$1:B$65536,2,FALSE)</f>
        <v>Капітальні трансферти органам державного управління інших рівнів</v>
      </c>
      <c r="B104" s="79">
        <v>3220</v>
      </c>
      <c r="C104" s="82">
        <v>0</v>
      </c>
      <c r="D104" s="82">
        <v>0</v>
      </c>
      <c r="E104" s="76">
        <f t="shared" si="2"/>
        <v>0</v>
      </c>
    </row>
    <row r="105" spans="1:7" s="83" customFormat="1" ht="25.5">
      <c r="A105" s="78" t="str">
        <f>VLOOKUP(B105,[1]ДовКЕКВ!A$1:B$65536,2,FALSE)</f>
        <v>Капітальні трансферти урядам іноземних держав та міжнародним організаціям</v>
      </c>
      <c r="B105" s="79">
        <v>3230</v>
      </c>
      <c r="C105" s="82"/>
      <c r="D105" s="82"/>
      <c r="E105" s="76"/>
    </row>
    <row r="106" spans="1:7" s="83" customFormat="1" ht="15">
      <c r="A106" s="78" t="str">
        <f>VLOOKUP(B106,[1]ДовКЕКВ!A$1:B$65536,2,FALSE)</f>
        <v>Капітальні трансферти населенню</v>
      </c>
      <c r="B106" s="79">
        <v>3240</v>
      </c>
      <c r="C106" s="82">
        <v>0</v>
      </c>
      <c r="D106" s="82">
        <v>0</v>
      </c>
      <c r="E106" s="76">
        <f t="shared" si="2"/>
        <v>0</v>
      </c>
    </row>
    <row r="107" spans="1:7" s="85" customFormat="1" ht="15">
      <c r="A107" s="87"/>
      <c r="B107" s="79"/>
      <c r="C107" s="82"/>
      <c r="D107" s="82"/>
      <c r="E107" s="76"/>
    </row>
    <row r="108" spans="1:7" s="85" customFormat="1" ht="15">
      <c r="A108" s="88" t="str">
        <f>VLOOKUP(B108,[1]ДовКреди!A$1:B$65536,2,FALSE)</f>
        <v>Надання внутрішніх кредитів </v>
      </c>
      <c r="B108" s="89">
        <v>4110</v>
      </c>
      <c r="C108" s="75">
        <f>SUM(C109:C111)</f>
        <v>0</v>
      </c>
      <c r="D108" s="75">
        <f>SUM(D109:D111)</f>
        <v>0</v>
      </c>
      <c r="E108" s="76"/>
    </row>
    <row r="109" spans="1:7" s="85" customFormat="1" ht="15">
      <c r="A109" s="90" t="str">
        <f>VLOOKUP(B109,[1]ДовКреди!A$1:B$65536,2,FALSE)</f>
        <v>Надання кредитів органам державного управління інших рівнів </v>
      </c>
      <c r="B109" s="64">
        <v>4111</v>
      </c>
      <c r="C109" s="82">
        <v>0</v>
      </c>
      <c r="D109" s="82">
        <v>0</v>
      </c>
      <c r="E109" s="76">
        <f t="shared" si="2"/>
        <v>0</v>
      </c>
      <c r="G109" s="91"/>
    </row>
    <row r="110" spans="1:7" s="85" customFormat="1" ht="15">
      <c r="A110" s="90" t="str">
        <f>VLOOKUP(B110,[1]ДовКреди!A$1:B$65536,2,FALSE)</f>
        <v>Надання кредитів підприємствам, установам, організаціям </v>
      </c>
      <c r="B110" s="64">
        <v>4112</v>
      </c>
      <c r="C110" s="82">
        <v>0</v>
      </c>
      <c r="D110" s="82">
        <v>0</v>
      </c>
      <c r="E110" s="76">
        <f t="shared" si="2"/>
        <v>0</v>
      </c>
    </row>
    <row r="111" spans="1:7" s="85" customFormat="1" ht="15">
      <c r="A111" s="90" t="str">
        <f>VLOOKUP(B111,[1]ДовКреди!A$1:B$65536,2,FALSE)</f>
        <v>Надання інших внутрішніх кредитів </v>
      </c>
      <c r="B111" s="64">
        <v>4113</v>
      </c>
      <c r="C111" s="82">
        <v>0</v>
      </c>
      <c r="D111" s="82">
        <v>0</v>
      </c>
      <c r="E111" s="76">
        <f t="shared" si="2"/>
        <v>0</v>
      </c>
    </row>
    <row r="112" spans="1:7" s="85" customFormat="1" ht="15">
      <c r="A112" s="88" t="str">
        <f>VLOOKUP(B112,[1]ДовКреди!A$1:B$65536,2,FALSE)</f>
        <v>Надання зовнішніх кредитів </v>
      </c>
      <c r="B112" s="89">
        <v>4210</v>
      </c>
      <c r="C112" s="82">
        <v>0</v>
      </c>
      <c r="D112" s="82">
        <v>0</v>
      </c>
      <c r="E112" s="76">
        <f>SUM(C112:D112)</f>
        <v>0</v>
      </c>
      <c r="G112" s="91"/>
    </row>
    <row r="113" spans="1:7" s="85" customFormat="1" ht="15">
      <c r="A113" s="87" t="str">
        <f>VLOOKUP(B113,[1]ДовКЕКВ!A$1:B$65536,2,FALSE)</f>
        <v>Нерозподілені видатки</v>
      </c>
      <c r="B113" s="79">
        <v>9000</v>
      </c>
      <c r="C113" s="82">
        <v>0</v>
      </c>
      <c r="D113" s="82">
        <v>0</v>
      </c>
      <c r="E113" s="76">
        <f>SUM(C113:D113)</f>
        <v>0</v>
      </c>
    </row>
    <row r="114" spans="1:7">
      <c r="A114" s="92"/>
      <c r="B114" s="93"/>
      <c r="C114" s="94"/>
      <c r="D114" s="94"/>
      <c r="E114" s="94"/>
    </row>
    <row r="115" spans="1:7" s="39" customFormat="1" ht="15">
      <c r="A115" s="95" t="s">
        <v>41</v>
      </c>
      <c r="B115" s="24"/>
      <c r="C115" s="96"/>
      <c r="D115" s="97" t="str">
        <f>[1]Заполнить!B11</f>
        <v>Ігор ЛЯШЕНКО</v>
      </c>
      <c r="E115" s="97"/>
      <c r="F115" s="47"/>
    </row>
    <row r="116" spans="1:7" s="102" customFormat="1" ht="11.25">
      <c r="A116" s="98"/>
      <c r="B116" s="99" t="s">
        <v>4</v>
      </c>
      <c r="C116" s="100"/>
      <c r="D116" s="28"/>
      <c r="E116" s="28"/>
      <c r="F116" s="101"/>
    </row>
    <row r="117" spans="1:7" s="39" customFormat="1" ht="30">
      <c r="A117" s="103" t="s">
        <v>42</v>
      </c>
      <c r="B117" s="24"/>
      <c r="C117" s="96"/>
      <c r="D117" s="97" t="str">
        <f>[1]Заполнить!B12</f>
        <v>Тетяна МЕЛЬНИЧЕНКО</v>
      </c>
      <c r="E117" s="97"/>
      <c r="F117" s="47"/>
    </row>
    <row r="118" spans="1:7" s="102" customFormat="1" ht="11.25">
      <c r="A118" s="104"/>
      <c r="B118" s="99" t="s">
        <v>4</v>
      </c>
      <c r="C118" s="100"/>
      <c r="D118" s="28"/>
      <c r="E118" s="28"/>
      <c r="F118" s="101"/>
    </row>
    <row r="119" spans="1:7" s="39" customFormat="1" ht="15">
      <c r="A119" s="105" t="str">
        <f>[1]Заполнить!$B$17</f>
        <v>19 січня 2021 р.</v>
      </c>
      <c r="B119" s="106"/>
      <c r="C119" s="33"/>
      <c r="D119" s="40"/>
      <c r="E119" s="40"/>
      <c r="F119" s="107"/>
      <c r="G119" s="107"/>
    </row>
    <row r="120" spans="1:7" s="112" customFormat="1" ht="11.25">
      <c r="A120" s="108"/>
      <c r="B120" s="109"/>
      <c r="C120" s="110"/>
      <c r="D120" s="110"/>
      <c r="E120" s="111"/>
    </row>
    <row r="121" spans="1:7" s="39" customFormat="1" ht="15">
      <c r="A121" s="113" t="s">
        <v>43</v>
      </c>
      <c r="B121" s="114"/>
      <c r="C121" s="115"/>
      <c r="D121" s="115"/>
      <c r="E121" s="115"/>
    </row>
    <row r="122" spans="1:7" s="39" customFormat="1" ht="15">
      <c r="A122" s="116"/>
      <c r="C122" s="47"/>
      <c r="D122" s="47"/>
      <c r="E122" s="47"/>
    </row>
    <row r="123" spans="1:7">
      <c r="A123" s="117" t="s">
        <v>44</v>
      </c>
      <c r="B123" s="117"/>
      <c r="C123" s="117"/>
      <c r="D123" s="117"/>
      <c r="E123" s="117"/>
    </row>
    <row r="124" spans="1:7">
      <c r="A124" s="117"/>
      <c r="B124" s="117"/>
      <c r="C124" s="117"/>
      <c r="D124" s="117"/>
      <c r="E124" s="117"/>
    </row>
    <row r="125" spans="1:7">
      <c r="A125" s="58"/>
    </row>
  </sheetData>
  <mergeCells count="38">
    <mergeCell ref="F119:G119"/>
    <mergeCell ref="A123:E124"/>
    <mergeCell ref="A48:A49"/>
    <mergeCell ref="D115:E115"/>
    <mergeCell ref="D116:E116"/>
    <mergeCell ref="D117:E117"/>
    <mergeCell ref="D118:E118"/>
    <mergeCell ref="D119:E119"/>
    <mergeCell ref="A23:E23"/>
    <mergeCell ref="A24:E24"/>
    <mergeCell ref="A27:A28"/>
    <mergeCell ref="B27:B28"/>
    <mergeCell ref="C27:D27"/>
    <mergeCell ref="E27:E28"/>
    <mergeCell ref="A19:E19"/>
    <mergeCell ref="F19:J19"/>
    <mergeCell ref="A20:E20"/>
    <mergeCell ref="F20:J20"/>
    <mergeCell ref="A21:E21"/>
    <mergeCell ref="A22:E22"/>
    <mergeCell ref="A15:E15"/>
    <mergeCell ref="A16:E16"/>
    <mergeCell ref="F16:J16"/>
    <mergeCell ref="A17:E17"/>
    <mergeCell ref="A18:E18"/>
    <mergeCell ref="F18:J18"/>
    <mergeCell ref="D9:E9"/>
    <mergeCell ref="B10:C10"/>
    <mergeCell ref="D10:E10"/>
    <mergeCell ref="B11:C11"/>
    <mergeCell ref="B12:C12"/>
    <mergeCell ref="A14:E14"/>
    <mergeCell ref="B1:E2"/>
    <mergeCell ref="B4:E5"/>
    <mergeCell ref="G4:J4"/>
    <mergeCell ref="B6:E6"/>
    <mergeCell ref="B7:E7"/>
    <mergeCell ref="B8:E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8"/>
  <sheetViews>
    <sheetView topLeftCell="C10" workbookViewId="0">
      <selection activeCell="G11" sqref="G11"/>
    </sheetView>
  </sheetViews>
  <sheetFormatPr defaultRowHeight="12.75"/>
  <cols>
    <col min="1" max="1" width="52.42578125" style="1" customWidth="1"/>
    <col min="2" max="2" width="6" style="3" customWidth="1"/>
    <col min="3" max="3" width="10.7109375" style="3" customWidth="1"/>
    <col min="4" max="4" width="12.28515625" style="3" customWidth="1"/>
    <col min="5" max="5" width="12.85546875" style="3" customWidth="1"/>
    <col min="6" max="6" width="11" style="3" customWidth="1"/>
    <col min="7" max="7" width="13.42578125" style="3" customWidth="1"/>
    <col min="8" max="8" width="13.5703125" style="3" customWidth="1"/>
    <col min="9" max="9" width="10.7109375" style="3" customWidth="1"/>
    <col min="10" max="10" width="11" style="3" customWidth="1"/>
    <col min="11" max="11" width="10.85546875" style="3" customWidth="1"/>
    <col min="12" max="12" width="11.7109375" style="3" customWidth="1"/>
    <col min="13" max="13" width="12.140625" style="3" customWidth="1"/>
    <col min="14" max="14" width="12.140625" style="3" bestFit="1" customWidth="1"/>
    <col min="15" max="15" width="13.5703125" style="3" customWidth="1"/>
    <col min="16" max="256" width="9.140625" style="122"/>
    <col min="257" max="257" width="52.42578125" style="122" customWidth="1"/>
    <col min="258" max="258" width="6" style="122" customWidth="1"/>
    <col min="259" max="259" width="10.7109375" style="122" customWidth="1"/>
    <col min="260" max="260" width="12.28515625" style="122" customWidth="1"/>
    <col min="261" max="261" width="12.85546875" style="122" customWidth="1"/>
    <col min="262" max="262" width="11" style="122" customWidth="1"/>
    <col min="263" max="263" width="13.42578125" style="122" customWidth="1"/>
    <col min="264" max="264" width="13.5703125" style="122" customWidth="1"/>
    <col min="265" max="265" width="10.7109375" style="122" customWidth="1"/>
    <col min="266" max="266" width="11" style="122" customWidth="1"/>
    <col min="267" max="267" width="10.85546875" style="122" customWidth="1"/>
    <col min="268" max="268" width="11.7109375" style="122" customWidth="1"/>
    <col min="269" max="269" width="12.140625" style="122" customWidth="1"/>
    <col min="270" max="270" width="12.140625" style="122" bestFit="1" customWidth="1"/>
    <col min="271" max="271" width="13.5703125" style="122" customWidth="1"/>
    <col min="272" max="512" width="9.140625" style="122"/>
    <col min="513" max="513" width="52.42578125" style="122" customWidth="1"/>
    <col min="514" max="514" width="6" style="122" customWidth="1"/>
    <col min="515" max="515" width="10.7109375" style="122" customWidth="1"/>
    <col min="516" max="516" width="12.28515625" style="122" customWidth="1"/>
    <col min="517" max="517" width="12.85546875" style="122" customWidth="1"/>
    <col min="518" max="518" width="11" style="122" customWidth="1"/>
    <col min="519" max="519" width="13.42578125" style="122" customWidth="1"/>
    <col min="520" max="520" width="13.5703125" style="122" customWidth="1"/>
    <col min="521" max="521" width="10.7109375" style="122" customWidth="1"/>
    <col min="522" max="522" width="11" style="122" customWidth="1"/>
    <col min="523" max="523" width="10.85546875" style="122" customWidth="1"/>
    <col min="524" max="524" width="11.7109375" style="122" customWidth="1"/>
    <col min="525" max="525" width="12.140625" style="122" customWidth="1"/>
    <col min="526" max="526" width="12.140625" style="122" bestFit="1" customWidth="1"/>
    <col min="527" max="527" width="13.5703125" style="122" customWidth="1"/>
    <col min="528" max="768" width="9.140625" style="122"/>
    <col min="769" max="769" width="52.42578125" style="122" customWidth="1"/>
    <col min="770" max="770" width="6" style="122" customWidth="1"/>
    <col min="771" max="771" width="10.7109375" style="122" customWidth="1"/>
    <col min="772" max="772" width="12.28515625" style="122" customWidth="1"/>
    <col min="773" max="773" width="12.85546875" style="122" customWidth="1"/>
    <col min="774" max="774" width="11" style="122" customWidth="1"/>
    <col min="775" max="775" width="13.42578125" style="122" customWidth="1"/>
    <col min="776" max="776" width="13.5703125" style="122" customWidth="1"/>
    <col min="777" max="777" width="10.7109375" style="122" customWidth="1"/>
    <col min="778" max="778" width="11" style="122" customWidth="1"/>
    <col min="779" max="779" width="10.85546875" style="122" customWidth="1"/>
    <col min="780" max="780" width="11.7109375" style="122" customWidth="1"/>
    <col min="781" max="781" width="12.140625" style="122" customWidth="1"/>
    <col min="782" max="782" width="12.140625" style="122" bestFit="1" customWidth="1"/>
    <col min="783" max="783" width="13.5703125" style="122" customWidth="1"/>
    <col min="784" max="1024" width="9.140625" style="122"/>
    <col min="1025" max="1025" width="52.42578125" style="122" customWidth="1"/>
    <col min="1026" max="1026" width="6" style="122" customWidth="1"/>
    <col min="1027" max="1027" width="10.7109375" style="122" customWidth="1"/>
    <col min="1028" max="1028" width="12.28515625" style="122" customWidth="1"/>
    <col min="1029" max="1029" width="12.85546875" style="122" customWidth="1"/>
    <col min="1030" max="1030" width="11" style="122" customWidth="1"/>
    <col min="1031" max="1031" width="13.42578125" style="122" customWidth="1"/>
    <col min="1032" max="1032" width="13.5703125" style="122" customWidth="1"/>
    <col min="1033" max="1033" width="10.7109375" style="122" customWidth="1"/>
    <col min="1034" max="1034" width="11" style="122" customWidth="1"/>
    <col min="1035" max="1035" width="10.85546875" style="122" customWidth="1"/>
    <col min="1036" max="1036" width="11.7109375" style="122" customWidth="1"/>
    <col min="1037" max="1037" width="12.140625" style="122" customWidth="1"/>
    <col min="1038" max="1038" width="12.140625" style="122" bestFit="1" customWidth="1"/>
    <col min="1039" max="1039" width="13.5703125" style="122" customWidth="1"/>
    <col min="1040" max="1280" width="9.140625" style="122"/>
    <col min="1281" max="1281" width="52.42578125" style="122" customWidth="1"/>
    <col min="1282" max="1282" width="6" style="122" customWidth="1"/>
    <col min="1283" max="1283" width="10.7109375" style="122" customWidth="1"/>
    <col min="1284" max="1284" width="12.28515625" style="122" customWidth="1"/>
    <col min="1285" max="1285" width="12.85546875" style="122" customWidth="1"/>
    <col min="1286" max="1286" width="11" style="122" customWidth="1"/>
    <col min="1287" max="1287" width="13.42578125" style="122" customWidth="1"/>
    <col min="1288" max="1288" width="13.5703125" style="122" customWidth="1"/>
    <col min="1289" max="1289" width="10.7109375" style="122" customWidth="1"/>
    <col min="1290" max="1290" width="11" style="122" customWidth="1"/>
    <col min="1291" max="1291" width="10.85546875" style="122" customWidth="1"/>
    <col min="1292" max="1292" width="11.7109375" style="122" customWidth="1"/>
    <col min="1293" max="1293" width="12.140625" style="122" customWidth="1"/>
    <col min="1294" max="1294" width="12.140625" style="122" bestFit="1" customWidth="1"/>
    <col min="1295" max="1295" width="13.5703125" style="122" customWidth="1"/>
    <col min="1296" max="1536" width="9.140625" style="122"/>
    <col min="1537" max="1537" width="52.42578125" style="122" customWidth="1"/>
    <col min="1538" max="1538" width="6" style="122" customWidth="1"/>
    <col min="1539" max="1539" width="10.7109375" style="122" customWidth="1"/>
    <col min="1540" max="1540" width="12.28515625" style="122" customWidth="1"/>
    <col min="1541" max="1541" width="12.85546875" style="122" customWidth="1"/>
    <col min="1542" max="1542" width="11" style="122" customWidth="1"/>
    <col min="1543" max="1543" width="13.42578125" style="122" customWidth="1"/>
    <col min="1544" max="1544" width="13.5703125" style="122" customWidth="1"/>
    <col min="1545" max="1545" width="10.7109375" style="122" customWidth="1"/>
    <col min="1546" max="1546" width="11" style="122" customWidth="1"/>
    <col min="1547" max="1547" width="10.85546875" style="122" customWidth="1"/>
    <col min="1548" max="1548" width="11.7109375" style="122" customWidth="1"/>
    <col min="1549" max="1549" width="12.140625" style="122" customWidth="1"/>
    <col min="1550" max="1550" width="12.140625" style="122" bestFit="1" customWidth="1"/>
    <col min="1551" max="1551" width="13.5703125" style="122" customWidth="1"/>
    <col min="1552" max="1792" width="9.140625" style="122"/>
    <col min="1793" max="1793" width="52.42578125" style="122" customWidth="1"/>
    <col min="1794" max="1794" width="6" style="122" customWidth="1"/>
    <col min="1795" max="1795" width="10.7109375" style="122" customWidth="1"/>
    <col min="1796" max="1796" width="12.28515625" style="122" customWidth="1"/>
    <col min="1797" max="1797" width="12.85546875" style="122" customWidth="1"/>
    <col min="1798" max="1798" width="11" style="122" customWidth="1"/>
    <col min="1799" max="1799" width="13.42578125" style="122" customWidth="1"/>
    <col min="1800" max="1800" width="13.5703125" style="122" customWidth="1"/>
    <col min="1801" max="1801" width="10.7109375" style="122" customWidth="1"/>
    <col min="1802" max="1802" width="11" style="122" customWidth="1"/>
    <col min="1803" max="1803" width="10.85546875" style="122" customWidth="1"/>
    <col min="1804" max="1804" width="11.7109375" style="122" customWidth="1"/>
    <col min="1805" max="1805" width="12.140625" style="122" customWidth="1"/>
    <col min="1806" max="1806" width="12.140625" style="122" bestFit="1" customWidth="1"/>
    <col min="1807" max="1807" width="13.5703125" style="122" customWidth="1"/>
    <col min="1808" max="2048" width="9.140625" style="122"/>
    <col min="2049" max="2049" width="52.42578125" style="122" customWidth="1"/>
    <col min="2050" max="2050" width="6" style="122" customWidth="1"/>
    <col min="2051" max="2051" width="10.7109375" style="122" customWidth="1"/>
    <col min="2052" max="2052" width="12.28515625" style="122" customWidth="1"/>
    <col min="2053" max="2053" width="12.85546875" style="122" customWidth="1"/>
    <col min="2054" max="2054" width="11" style="122" customWidth="1"/>
    <col min="2055" max="2055" width="13.42578125" style="122" customWidth="1"/>
    <col min="2056" max="2056" width="13.5703125" style="122" customWidth="1"/>
    <col min="2057" max="2057" width="10.7109375" style="122" customWidth="1"/>
    <col min="2058" max="2058" width="11" style="122" customWidth="1"/>
    <col min="2059" max="2059" width="10.85546875" style="122" customWidth="1"/>
    <col min="2060" max="2060" width="11.7109375" style="122" customWidth="1"/>
    <col min="2061" max="2061" width="12.140625" style="122" customWidth="1"/>
    <col min="2062" max="2062" width="12.140625" style="122" bestFit="1" customWidth="1"/>
    <col min="2063" max="2063" width="13.5703125" style="122" customWidth="1"/>
    <col min="2064" max="2304" width="9.140625" style="122"/>
    <col min="2305" max="2305" width="52.42578125" style="122" customWidth="1"/>
    <col min="2306" max="2306" width="6" style="122" customWidth="1"/>
    <col min="2307" max="2307" width="10.7109375" style="122" customWidth="1"/>
    <col min="2308" max="2308" width="12.28515625" style="122" customWidth="1"/>
    <col min="2309" max="2309" width="12.85546875" style="122" customWidth="1"/>
    <col min="2310" max="2310" width="11" style="122" customWidth="1"/>
    <col min="2311" max="2311" width="13.42578125" style="122" customWidth="1"/>
    <col min="2312" max="2312" width="13.5703125" style="122" customWidth="1"/>
    <col min="2313" max="2313" width="10.7109375" style="122" customWidth="1"/>
    <col min="2314" max="2314" width="11" style="122" customWidth="1"/>
    <col min="2315" max="2315" width="10.85546875" style="122" customWidth="1"/>
    <col min="2316" max="2316" width="11.7109375" style="122" customWidth="1"/>
    <col min="2317" max="2317" width="12.140625" style="122" customWidth="1"/>
    <col min="2318" max="2318" width="12.140625" style="122" bestFit="1" customWidth="1"/>
    <col min="2319" max="2319" width="13.5703125" style="122" customWidth="1"/>
    <col min="2320" max="2560" width="9.140625" style="122"/>
    <col min="2561" max="2561" width="52.42578125" style="122" customWidth="1"/>
    <col min="2562" max="2562" width="6" style="122" customWidth="1"/>
    <col min="2563" max="2563" width="10.7109375" style="122" customWidth="1"/>
    <col min="2564" max="2564" width="12.28515625" style="122" customWidth="1"/>
    <col min="2565" max="2565" width="12.85546875" style="122" customWidth="1"/>
    <col min="2566" max="2566" width="11" style="122" customWidth="1"/>
    <col min="2567" max="2567" width="13.42578125" style="122" customWidth="1"/>
    <col min="2568" max="2568" width="13.5703125" style="122" customWidth="1"/>
    <col min="2569" max="2569" width="10.7109375" style="122" customWidth="1"/>
    <col min="2570" max="2570" width="11" style="122" customWidth="1"/>
    <col min="2571" max="2571" width="10.85546875" style="122" customWidth="1"/>
    <col min="2572" max="2572" width="11.7109375" style="122" customWidth="1"/>
    <col min="2573" max="2573" width="12.140625" style="122" customWidth="1"/>
    <col min="2574" max="2574" width="12.140625" style="122" bestFit="1" customWidth="1"/>
    <col min="2575" max="2575" width="13.5703125" style="122" customWidth="1"/>
    <col min="2576" max="2816" width="9.140625" style="122"/>
    <col min="2817" max="2817" width="52.42578125" style="122" customWidth="1"/>
    <col min="2818" max="2818" width="6" style="122" customWidth="1"/>
    <col min="2819" max="2819" width="10.7109375" style="122" customWidth="1"/>
    <col min="2820" max="2820" width="12.28515625" style="122" customWidth="1"/>
    <col min="2821" max="2821" width="12.85546875" style="122" customWidth="1"/>
    <col min="2822" max="2822" width="11" style="122" customWidth="1"/>
    <col min="2823" max="2823" width="13.42578125" style="122" customWidth="1"/>
    <col min="2824" max="2824" width="13.5703125" style="122" customWidth="1"/>
    <col min="2825" max="2825" width="10.7109375" style="122" customWidth="1"/>
    <col min="2826" max="2826" width="11" style="122" customWidth="1"/>
    <col min="2827" max="2827" width="10.85546875" style="122" customWidth="1"/>
    <col min="2828" max="2828" width="11.7109375" style="122" customWidth="1"/>
    <col min="2829" max="2829" width="12.140625" style="122" customWidth="1"/>
    <col min="2830" max="2830" width="12.140625" style="122" bestFit="1" customWidth="1"/>
    <col min="2831" max="2831" width="13.5703125" style="122" customWidth="1"/>
    <col min="2832" max="3072" width="9.140625" style="122"/>
    <col min="3073" max="3073" width="52.42578125" style="122" customWidth="1"/>
    <col min="3074" max="3074" width="6" style="122" customWidth="1"/>
    <col min="3075" max="3075" width="10.7109375" style="122" customWidth="1"/>
    <col min="3076" max="3076" width="12.28515625" style="122" customWidth="1"/>
    <col min="3077" max="3077" width="12.85546875" style="122" customWidth="1"/>
    <col min="3078" max="3078" width="11" style="122" customWidth="1"/>
    <col min="3079" max="3079" width="13.42578125" style="122" customWidth="1"/>
    <col min="3080" max="3080" width="13.5703125" style="122" customWidth="1"/>
    <col min="3081" max="3081" width="10.7109375" style="122" customWidth="1"/>
    <col min="3082" max="3082" width="11" style="122" customWidth="1"/>
    <col min="3083" max="3083" width="10.85546875" style="122" customWidth="1"/>
    <col min="3084" max="3084" width="11.7109375" style="122" customWidth="1"/>
    <col min="3085" max="3085" width="12.140625" style="122" customWidth="1"/>
    <col min="3086" max="3086" width="12.140625" style="122" bestFit="1" customWidth="1"/>
    <col min="3087" max="3087" width="13.5703125" style="122" customWidth="1"/>
    <col min="3088" max="3328" width="9.140625" style="122"/>
    <col min="3329" max="3329" width="52.42578125" style="122" customWidth="1"/>
    <col min="3330" max="3330" width="6" style="122" customWidth="1"/>
    <col min="3331" max="3331" width="10.7109375" style="122" customWidth="1"/>
    <col min="3332" max="3332" width="12.28515625" style="122" customWidth="1"/>
    <col min="3333" max="3333" width="12.85546875" style="122" customWidth="1"/>
    <col min="3334" max="3334" width="11" style="122" customWidth="1"/>
    <col min="3335" max="3335" width="13.42578125" style="122" customWidth="1"/>
    <col min="3336" max="3336" width="13.5703125" style="122" customWidth="1"/>
    <col min="3337" max="3337" width="10.7109375" style="122" customWidth="1"/>
    <col min="3338" max="3338" width="11" style="122" customWidth="1"/>
    <col min="3339" max="3339" width="10.85546875" style="122" customWidth="1"/>
    <col min="3340" max="3340" width="11.7109375" style="122" customWidth="1"/>
    <col min="3341" max="3341" width="12.140625" style="122" customWidth="1"/>
    <col min="3342" max="3342" width="12.140625" style="122" bestFit="1" customWidth="1"/>
    <col min="3343" max="3343" width="13.5703125" style="122" customWidth="1"/>
    <col min="3344" max="3584" width="9.140625" style="122"/>
    <col min="3585" max="3585" width="52.42578125" style="122" customWidth="1"/>
    <col min="3586" max="3586" width="6" style="122" customWidth="1"/>
    <col min="3587" max="3587" width="10.7109375" style="122" customWidth="1"/>
    <col min="3588" max="3588" width="12.28515625" style="122" customWidth="1"/>
    <col min="3589" max="3589" width="12.85546875" style="122" customWidth="1"/>
    <col min="3590" max="3590" width="11" style="122" customWidth="1"/>
    <col min="3591" max="3591" width="13.42578125" style="122" customWidth="1"/>
    <col min="3592" max="3592" width="13.5703125" style="122" customWidth="1"/>
    <col min="3593" max="3593" width="10.7109375" style="122" customWidth="1"/>
    <col min="3594" max="3594" width="11" style="122" customWidth="1"/>
    <col min="3595" max="3595" width="10.85546875" style="122" customWidth="1"/>
    <col min="3596" max="3596" width="11.7109375" style="122" customWidth="1"/>
    <col min="3597" max="3597" width="12.140625" style="122" customWidth="1"/>
    <col min="3598" max="3598" width="12.140625" style="122" bestFit="1" customWidth="1"/>
    <col min="3599" max="3599" width="13.5703125" style="122" customWidth="1"/>
    <col min="3600" max="3840" width="9.140625" style="122"/>
    <col min="3841" max="3841" width="52.42578125" style="122" customWidth="1"/>
    <col min="3842" max="3842" width="6" style="122" customWidth="1"/>
    <col min="3843" max="3843" width="10.7109375" style="122" customWidth="1"/>
    <col min="3844" max="3844" width="12.28515625" style="122" customWidth="1"/>
    <col min="3845" max="3845" width="12.85546875" style="122" customWidth="1"/>
    <col min="3846" max="3846" width="11" style="122" customWidth="1"/>
    <col min="3847" max="3847" width="13.42578125" style="122" customWidth="1"/>
    <col min="3848" max="3848" width="13.5703125" style="122" customWidth="1"/>
    <col min="3849" max="3849" width="10.7109375" style="122" customWidth="1"/>
    <col min="3850" max="3850" width="11" style="122" customWidth="1"/>
    <col min="3851" max="3851" width="10.85546875" style="122" customWidth="1"/>
    <col min="3852" max="3852" width="11.7109375" style="122" customWidth="1"/>
    <col min="3853" max="3853" width="12.140625" style="122" customWidth="1"/>
    <col min="3854" max="3854" width="12.140625" style="122" bestFit="1" customWidth="1"/>
    <col min="3855" max="3855" width="13.5703125" style="122" customWidth="1"/>
    <col min="3856" max="4096" width="9.140625" style="122"/>
    <col min="4097" max="4097" width="52.42578125" style="122" customWidth="1"/>
    <col min="4098" max="4098" width="6" style="122" customWidth="1"/>
    <col min="4099" max="4099" width="10.7109375" style="122" customWidth="1"/>
    <col min="4100" max="4100" width="12.28515625" style="122" customWidth="1"/>
    <col min="4101" max="4101" width="12.85546875" style="122" customWidth="1"/>
    <col min="4102" max="4102" width="11" style="122" customWidth="1"/>
    <col min="4103" max="4103" width="13.42578125" style="122" customWidth="1"/>
    <col min="4104" max="4104" width="13.5703125" style="122" customWidth="1"/>
    <col min="4105" max="4105" width="10.7109375" style="122" customWidth="1"/>
    <col min="4106" max="4106" width="11" style="122" customWidth="1"/>
    <col min="4107" max="4107" width="10.85546875" style="122" customWidth="1"/>
    <col min="4108" max="4108" width="11.7109375" style="122" customWidth="1"/>
    <col min="4109" max="4109" width="12.140625" style="122" customWidth="1"/>
    <col min="4110" max="4110" width="12.140625" style="122" bestFit="1" customWidth="1"/>
    <col min="4111" max="4111" width="13.5703125" style="122" customWidth="1"/>
    <col min="4112" max="4352" width="9.140625" style="122"/>
    <col min="4353" max="4353" width="52.42578125" style="122" customWidth="1"/>
    <col min="4354" max="4354" width="6" style="122" customWidth="1"/>
    <col min="4355" max="4355" width="10.7109375" style="122" customWidth="1"/>
    <col min="4356" max="4356" width="12.28515625" style="122" customWidth="1"/>
    <col min="4357" max="4357" width="12.85546875" style="122" customWidth="1"/>
    <col min="4358" max="4358" width="11" style="122" customWidth="1"/>
    <col min="4359" max="4359" width="13.42578125" style="122" customWidth="1"/>
    <col min="4360" max="4360" width="13.5703125" style="122" customWidth="1"/>
    <col min="4361" max="4361" width="10.7109375" style="122" customWidth="1"/>
    <col min="4362" max="4362" width="11" style="122" customWidth="1"/>
    <col min="4363" max="4363" width="10.85546875" style="122" customWidth="1"/>
    <col min="4364" max="4364" width="11.7109375" style="122" customWidth="1"/>
    <col min="4365" max="4365" width="12.140625" style="122" customWidth="1"/>
    <col min="4366" max="4366" width="12.140625" style="122" bestFit="1" customWidth="1"/>
    <col min="4367" max="4367" width="13.5703125" style="122" customWidth="1"/>
    <col min="4368" max="4608" width="9.140625" style="122"/>
    <col min="4609" max="4609" width="52.42578125" style="122" customWidth="1"/>
    <col min="4610" max="4610" width="6" style="122" customWidth="1"/>
    <col min="4611" max="4611" width="10.7109375" style="122" customWidth="1"/>
    <col min="4612" max="4612" width="12.28515625" style="122" customWidth="1"/>
    <col min="4613" max="4613" width="12.85546875" style="122" customWidth="1"/>
    <col min="4614" max="4614" width="11" style="122" customWidth="1"/>
    <col min="4615" max="4615" width="13.42578125" style="122" customWidth="1"/>
    <col min="4616" max="4616" width="13.5703125" style="122" customWidth="1"/>
    <col min="4617" max="4617" width="10.7109375" style="122" customWidth="1"/>
    <col min="4618" max="4618" width="11" style="122" customWidth="1"/>
    <col min="4619" max="4619" width="10.85546875" style="122" customWidth="1"/>
    <col min="4620" max="4620" width="11.7109375" style="122" customWidth="1"/>
    <col min="4621" max="4621" width="12.140625" style="122" customWidth="1"/>
    <col min="4622" max="4622" width="12.140625" style="122" bestFit="1" customWidth="1"/>
    <col min="4623" max="4623" width="13.5703125" style="122" customWidth="1"/>
    <col min="4624" max="4864" width="9.140625" style="122"/>
    <col min="4865" max="4865" width="52.42578125" style="122" customWidth="1"/>
    <col min="4866" max="4866" width="6" style="122" customWidth="1"/>
    <col min="4867" max="4867" width="10.7109375" style="122" customWidth="1"/>
    <col min="4868" max="4868" width="12.28515625" style="122" customWidth="1"/>
    <col min="4869" max="4869" width="12.85546875" style="122" customWidth="1"/>
    <col min="4870" max="4870" width="11" style="122" customWidth="1"/>
    <col min="4871" max="4871" width="13.42578125" style="122" customWidth="1"/>
    <col min="4872" max="4872" width="13.5703125" style="122" customWidth="1"/>
    <col min="4873" max="4873" width="10.7109375" style="122" customWidth="1"/>
    <col min="4874" max="4874" width="11" style="122" customWidth="1"/>
    <col min="4875" max="4875" width="10.85546875" style="122" customWidth="1"/>
    <col min="4876" max="4876" width="11.7109375" style="122" customWidth="1"/>
    <col min="4877" max="4877" width="12.140625" style="122" customWidth="1"/>
    <col min="4878" max="4878" width="12.140625" style="122" bestFit="1" customWidth="1"/>
    <col min="4879" max="4879" width="13.5703125" style="122" customWidth="1"/>
    <col min="4880" max="5120" width="9.140625" style="122"/>
    <col min="5121" max="5121" width="52.42578125" style="122" customWidth="1"/>
    <col min="5122" max="5122" width="6" style="122" customWidth="1"/>
    <col min="5123" max="5123" width="10.7109375" style="122" customWidth="1"/>
    <col min="5124" max="5124" width="12.28515625" style="122" customWidth="1"/>
    <col min="5125" max="5125" width="12.85546875" style="122" customWidth="1"/>
    <col min="5126" max="5126" width="11" style="122" customWidth="1"/>
    <col min="5127" max="5127" width="13.42578125" style="122" customWidth="1"/>
    <col min="5128" max="5128" width="13.5703125" style="122" customWidth="1"/>
    <col min="5129" max="5129" width="10.7109375" style="122" customWidth="1"/>
    <col min="5130" max="5130" width="11" style="122" customWidth="1"/>
    <col min="5131" max="5131" width="10.85546875" style="122" customWidth="1"/>
    <col min="5132" max="5132" width="11.7109375" style="122" customWidth="1"/>
    <col min="5133" max="5133" width="12.140625" style="122" customWidth="1"/>
    <col min="5134" max="5134" width="12.140625" style="122" bestFit="1" customWidth="1"/>
    <col min="5135" max="5135" width="13.5703125" style="122" customWidth="1"/>
    <col min="5136" max="5376" width="9.140625" style="122"/>
    <col min="5377" max="5377" width="52.42578125" style="122" customWidth="1"/>
    <col min="5378" max="5378" width="6" style="122" customWidth="1"/>
    <col min="5379" max="5379" width="10.7109375" style="122" customWidth="1"/>
    <col min="5380" max="5380" width="12.28515625" style="122" customWidth="1"/>
    <col min="5381" max="5381" width="12.85546875" style="122" customWidth="1"/>
    <col min="5382" max="5382" width="11" style="122" customWidth="1"/>
    <col min="5383" max="5383" width="13.42578125" style="122" customWidth="1"/>
    <col min="5384" max="5384" width="13.5703125" style="122" customWidth="1"/>
    <col min="5385" max="5385" width="10.7109375" style="122" customWidth="1"/>
    <col min="5386" max="5386" width="11" style="122" customWidth="1"/>
    <col min="5387" max="5387" width="10.85546875" style="122" customWidth="1"/>
    <col min="5388" max="5388" width="11.7109375" style="122" customWidth="1"/>
    <col min="5389" max="5389" width="12.140625" style="122" customWidth="1"/>
    <col min="5390" max="5390" width="12.140625" style="122" bestFit="1" customWidth="1"/>
    <col min="5391" max="5391" width="13.5703125" style="122" customWidth="1"/>
    <col min="5392" max="5632" width="9.140625" style="122"/>
    <col min="5633" max="5633" width="52.42578125" style="122" customWidth="1"/>
    <col min="5634" max="5634" width="6" style="122" customWidth="1"/>
    <col min="5635" max="5635" width="10.7109375" style="122" customWidth="1"/>
    <col min="5636" max="5636" width="12.28515625" style="122" customWidth="1"/>
    <col min="5637" max="5637" width="12.85546875" style="122" customWidth="1"/>
    <col min="5638" max="5638" width="11" style="122" customWidth="1"/>
    <col min="5639" max="5639" width="13.42578125" style="122" customWidth="1"/>
    <col min="5640" max="5640" width="13.5703125" style="122" customWidth="1"/>
    <col min="5641" max="5641" width="10.7109375" style="122" customWidth="1"/>
    <col min="5642" max="5642" width="11" style="122" customWidth="1"/>
    <col min="5643" max="5643" width="10.85546875" style="122" customWidth="1"/>
    <col min="5644" max="5644" width="11.7109375" style="122" customWidth="1"/>
    <col min="5645" max="5645" width="12.140625" style="122" customWidth="1"/>
    <col min="5646" max="5646" width="12.140625" style="122" bestFit="1" customWidth="1"/>
    <col min="5647" max="5647" width="13.5703125" style="122" customWidth="1"/>
    <col min="5648" max="5888" width="9.140625" style="122"/>
    <col min="5889" max="5889" width="52.42578125" style="122" customWidth="1"/>
    <col min="5890" max="5890" width="6" style="122" customWidth="1"/>
    <col min="5891" max="5891" width="10.7109375" style="122" customWidth="1"/>
    <col min="5892" max="5892" width="12.28515625" style="122" customWidth="1"/>
    <col min="5893" max="5893" width="12.85546875" style="122" customWidth="1"/>
    <col min="5894" max="5894" width="11" style="122" customWidth="1"/>
    <col min="5895" max="5895" width="13.42578125" style="122" customWidth="1"/>
    <col min="5896" max="5896" width="13.5703125" style="122" customWidth="1"/>
    <col min="5897" max="5897" width="10.7109375" style="122" customWidth="1"/>
    <col min="5898" max="5898" width="11" style="122" customWidth="1"/>
    <col min="5899" max="5899" width="10.85546875" style="122" customWidth="1"/>
    <col min="5900" max="5900" width="11.7109375" style="122" customWidth="1"/>
    <col min="5901" max="5901" width="12.140625" style="122" customWidth="1"/>
    <col min="5902" max="5902" width="12.140625" style="122" bestFit="1" customWidth="1"/>
    <col min="5903" max="5903" width="13.5703125" style="122" customWidth="1"/>
    <col min="5904" max="6144" width="9.140625" style="122"/>
    <col min="6145" max="6145" width="52.42578125" style="122" customWidth="1"/>
    <col min="6146" max="6146" width="6" style="122" customWidth="1"/>
    <col min="6147" max="6147" width="10.7109375" style="122" customWidth="1"/>
    <col min="6148" max="6148" width="12.28515625" style="122" customWidth="1"/>
    <col min="6149" max="6149" width="12.85546875" style="122" customWidth="1"/>
    <col min="6150" max="6150" width="11" style="122" customWidth="1"/>
    <col min="6151" max="6151" width="13.42578125" style="122" customWidth="1"/>
    <col min="6152" max="6152" width="13.5703125" style="122" customWidth="1"/>
    <col min="6153" max="6153" width="10.7109375" style="122" customWidth="1"/>
    <col min="6154" max="6154" width="11" style="122" customWidth="1"/>
    <col min="6155" max="6155" width="10.85546875" style="122" customWidth="1"/>
    <col min="6156" max="6156" width="11.7109375" style="122" customWidth="1"/>
    <col min="6157" max="6157" width="12.140625" style="122" customWidth="1"/>
    <col min="6158" max="6158" width="12.140625" style="122" bestFit="1" customWidth="1"/>
    <col min="6159" max="6159" width="13.5703125" style="122" customWidth="1"/>
    <col min="6160" max="6400" width="9.140625" style="122"/>
    <col min="6401" max="6401" width="52.42578125" style="122" customWidth="1"/>
    <col min="6402" max="6402" width="6" style="122" customWidth="1"/>
    <col min="6403" max="6403" width="10.7109375" style="122" customWidth="1"/>
    <col min="6404" max="6404" width="12.28515625" style="122" customWidth="1"/>
    <col min="6405" max="6405" width="12.85546875" style="122" customWidth="1"/>
    <col min="6406" max="6406" width="11" style="122" customWidth="1"/>
    <col min="6407" max="6407" width="13.42578125" style="122" customWidth="1"/>
    <col min="6408" max="6408" width="13.5703125" style="122" customWidth="1"/>
    <col min="6409" max="6409" width="10.7109375" style="122" customWidth="1"/>
    <col min="6410" max="6410" width="11" style="122" customWidth="1"/>
    <col min="6411" max="6411" width="10.85546875" style="122" customWidth="1"/>
    <col min="6412" max="6412" width="11.7109375" style="122" customWidth="1"/>
    <col min="6413" max="6413" width="12.140625" style="122" customWidth="1"/>
    <col min="6414" max="6414" width="12.140625" style="122" bestFit="1" customWidth="1"/>
    <col min="6415" max="6415" width="13.5703125" style="122" customWidth="1"/>
    <col min="6416" max="6656" width="9.140625" style="122"/>
    <col min="6657" max="6657" width="52.42578125" style="122" customWidth="1"/>
    <col min="6658" max="6658" width="6" style="122" customWidth="1"/>
    <col min="6659" max="6659" width="10.7109375" style="122" customWidth="1"/>
    <col min="6660" max="6660" width="12.28515625" style="122" customWidth="1"/>
    <col min="6661" max="6661" width="12.85546875" style="122" customWidth="1"/>
    <col min="6662" max="6662" width="11" style="122" customWidth="1"/>
    <col min="6663" max="6663" width="13.42578125" style="122" customWidth="1"/>
    <col min="6664" max="6664" width="13.5703125" style="122" customWidth="1"/>
    <col min="6665" max="6665" width="10.7109375" style="122" customWidth="1"/>
    <col min="6666" max="6666" width="11" style="122" customWidth="1"/>
    <col min="6667" max="6667" width="10.85546875" style="122" customWidth="1"/>
    <col min="6668" max="6668" width="11.7109375" style="122" customWidth="1"/>
    <col min="6669" max="6669" width="12.140625" style="122" customWidth="1"/>
    <col min="6670" max="6670" width="12.140625" style="122" bestFit="1" customWidth="1"/>
    <col min="6671" max="6671" width="13.5703125" style="122" customWidth="1"/>
    <col min="6672" max="6912" width="9.140625" style="122"/>
    <col min="6913" max="6913" width="52.42578125" style="122" customWidth="1"/>
    <col min="6914" max="6914" width="6" style="122" customWidth="1"/>
    <col min="6915" max="6915" width="10.7109375" style="122" customWidth="1"/>
    <col min="6916" max="6916" width="12.28515625" style="122" customWidth="1"/>
    <col min="6917" max="6917" width="12.85546875" style="122" customWidth="1"/>
    <col min="6918" max="6918" width="11" style="122" customWidth="1"/>
    <col min="6919" max="6919" width="13.42578125" style="122" customWidth="1"/>
    <col min="6920" max="6920" width="13.5703125" style="122" customWidth="1"/>
    <col min="6921" max="6921" width="10.7109375" style="122" customWidth="1"/>
    <col min="6922" max="6922" width="11" style="122" customWidth="1"/>
    <col min="6923" max="6923" width="10.85546875" style="122" customWidth="1"/>
    <col min="6924" max="6924" width="11.7109375" style="122" customWidth="1"/>
    <col min="6925" max="6925" width="12.140625" style="122" customWidth="1"/>
    <col min="6926" max="6926" width="12.140625" style="122" bestFit="1" customWidth="1"/>
    <col min="6927" max="6927" width="13.5703125" style="122" customWidth="1"/>
    <col min="6928" max="7168" width="9.140625" style="122"/>
    <col min="7169" max="7169" width="52.42578125" style="122" customWidth="1"/>
    <col min="7170" max="7170" width="6" style="122" customWidth="1"/>
    <col min="7171" max="7171" width="10.7109375" style="122" customWidth="1"/>
    <col min="7172" max="7172" width="12.28515625" style="122" customWidth="1"/>
    <col min="7173" max="7173" width="12.85546875" style="122" customWidth="1"/>
    <col min="7174" max="7174" width="11" style="122" customWidth="1"/>
    <col min="7175" max="7175" width="13.42578125" style="122" customWidth="1"/>
    <col min="7176" max="7176" width="13.5703125" style="122" customWidth="1"/>
    <col min="7177" max="7177" width="10.7109375" style="122" customWidth="1"/>
    <col min="7178" max="7178" width="11" style="122" customWidth="1"/>
    <col min="7179" max="7179" width="10.85546875" style="122" customWidth="1"/>
    <col min="7180" max="7180" width="11.7109375" style="122" customWidth="1"/>
    <col min="7181" max="7181" width="12.140625" style="122" customWidth="1"/>
    <col min="7182" max="7182" width="12.140625" style="122" bestFit="1" customWidth="1"/>
    <col min="7183" max="7183" width="13.5703125" style="122" customWidth="1"/>
    <col min="7184" max="7424" width="9.140625" style="122"/>
    <col min="7425" max="7425" width="52.42578125" style="122" customWidth="1"/>
    <col min="7426" max="7426" width="6" style="122" customWidth="1"/>
    <col min="7427" max="7427" width="10.7109375" style="122" customWidth="1"/>
    <col min="7428" max="7428" width="12.28515625" style="122" customWidth="1"/>
    <col min="7429" max="7429" width="12.85546875" style="122" customWidth="1"/>
    <col min="7430" max="7430" width="11" style="122" customWidth="1"/>
    <col min="7431" max="7431" width="13.42578125" style="122" customWidth="1"/>
    <col min="7432" max="7432" width="13.5703125" style="122" customWidth="1"/>
    <col min="7433" max="7433" width="10.7109375" style="122" customWidth="1"/>
    <col min="7434" max="7434" width="11" style="122" customWidth="1"/>
    <col min="7435" max="7435" width="10.85546875" style="122" customWidth="1"/>
    <col min="7436" max="7436" width="11.7109375" style="122" customWidth="1"/>
    <col min="7437" max="7437" width="12.140625" style="122" customWidth="1"/>
    <col min="7438" max="7438" width="12.140625" style="122" bestFit="1" customWidth="1"/>
    <col min="7439" max="7439" width="13.5703125" style="122" customWidth="1"/>
    <col min="7440" max="7680" width="9.140625" style="122"/>
    <col min="7681" max="7681" width="52.42578125" style="122" customWidth="1"/>
    <col min="7682" max="7682" width="6" style="122" customWidth="1"/>
    <col min="7683" max="7683" width="10.7109375" style="122" customWidth="1"/>
    <col min="7684" max="7684" width="12.28515625" style="122" customWidth="1"/>
    <col min="7685" max="7685" width="12.85546875" style="122" customWidth="1"/>
    <col min="7686" max="7686" width="11" style="122" customWidth="1"/>
    <col min="7687" max="7687" width="13.42578125" style="122" customWidth="1"/>
    <col min="7688" max="7688" width="13.5703125" style="122" customWidth="1"/>
    <col min="7689" max="7689" width="10.7109375" style="122" customWidth="1"/>
    <col min="7690" max="7690" width="11" style="122" customWidth="1"/>
    <col min="7691" max="7691" width="10.85546875" style="122" customWidth="1"/>
    <col min="7692" max="7692" width="11.7109375" style="122" customWidth="1"/>
    <col min="7693" max="7693" width="12.140625" style="122" customWidth="1"/>
    <col min="7694" max="7694" width="12.140625" style="122" bestFit="1" customWidth="1"/>
    <col min="7695" max="7695" width="13.5703125" style="122" customWidth="1"/>
    <col min="7696" max="7936" width="9.140625" style="122"/>
    <col min="7937" max="7937" width="52.42578125" style="122" customWidth="1"/>
    <col min="7938" max="7938" width="6" style="122" customWidth="1"/>
    <col min="7939" max="7939" width="10.7109375" style="122" customWidth="1"/>
    <col min="7940" max="7940" width="12.28515625" style="122" customWidth="1"/>
    <col min="7941" max="7941" width="12.85546875" style="122" customWidth="1"/>
    <col min="7942" max="7942" width="11" style="122" customWidth="1"/>
    <col min="7943" max="7943" width="13.42578125" style="122" customWidth="1"/>
    <col min="7944" max="7944" width="13.5703125" style="122" customWidth="1"/>
    <col min="7945" max="7945" width="10.7109375" style="122" customWidth="1"/>
    <col min="7946" max="7946" width="11" style="122" customWidth="1"/>
    <col min="7947" max="7947" width="10.85546875" style="122" customWidth="1"/>
    <col min="7948" max="7948" width="11.7109375" style="122" customWidth="1"/>
    <col min="7949" max="7949" width="12.140625" style="122" customWidth="1"/>
    <col min="7950" max="7950" width="12.140625" style="122" bestFit="1" customWidth="1"/>
    <col min="7951" max="7951" width="13.5703125" style="122" customWidth="1"/>
    <col min="7952" max="8192" width="9.140625" style="122"/>
    <col min="8193" max="8193" width="52.42578125" style="122" customWidth="1"/>
    <col min="8194" max="8194" width="6" style="122" customWidth="1"/>
    <col min="8195" max="8195" width="10.7109375" style="122" customWidth="1"/>
    <col min="8196" max="8196" width="12.28515625" style="122" customWidth="1"/>
    <col min="8197" max="8197" width="12.85546875" style="122" customWidth="1"/>
    <col min="8198" max="8198" width="11" style="122" customWidth="1"/>
    <col min="8199" max="8199" width="13.42578125" style="122" customWidth="1"/>
    <col min="8200" max="8200" width="13.5703125" style="122" customWidth="1"/>
    <col min="8201" max="8201" width="10.7109375" style="122" customWidth="1"/>
    <col min="8202" max="8202" width="11" style="122" customWidth="1"/>
    <col min="8203" max="8203" width="10.85546875" style="122" customWidth="1"/>
    <col min="8204" max="8204" width="11.7109375" style="122" customWidth="1"/>
    <col min="8205" max="8205" width="12.140625" style="122" customWidth="1"/>
    <col min="8206" max="8206" width="12.140625" style="122" bestFit="1" customWidth="1"/>
    <col min="8207" max="8207" width="13.5703125" style="122" customWidth="1"/>
    <col min="8208" max="8448" width="9.140625" style="122"/>
    <col min="8449" max="8449" width="52.42578125" style="122" customWidth="1"/>
    <col min="8450" max="8450" width="6" style="122" customWidth="1"/>
    <col min="8451" max="8451" width="10.7109375" style="122" customWidth="1"/>
    <col min="8452" max="8452" width="12.28515625" style="122" customWidth="1"/>
    <col min="8453" max="8453" width="12.85546875" style="122" customWidth="1"/>
    <col min="8454" max="8454" width="11" style="122" customWidth="1"/>
    <col min="8455" max="8455" width="13.42578125" style="122" customWidth="1"/>
    <col min="8456" max="8456" width="13.5703125" style="122" customWidth="1"/>
    <col min="8457" max="8457" width="10.7109375" style="122" customWidth="1"/>
    <col min="8458" max="8458" width="11" style="122" customWidth="1"/>
    <col min="8459" max="8459" width="10.85546875" style="122" customWidth="1"/>
    <col min="8460" max="8460" width="11.7109375" style="122" customWidth="1"/>
    <col min="8461" max="8461" width="12.140625" style="122" customWidth="1"/>
    <col min="8462" max="8462" width="12.140625" style="122" bestFit="1" customWidth="1"/>
    <col min="8463" max="8463" width="13.5703125" style="122" customWidth="1"/>
    <col min="8464" max="8704" width="9.140625" style="122"/>
    <col min="8705" max="8705" width="52.42578125" style="122" customWidth="1"/>
    <col min="8706" max="8706" width="6" style="122" customWidth="1"/>
    <col min="8707" max="8707" width="10.7109375" style="122" customWidth="1"/>
    <col min="8708" max="8708" width="12.28515625" style="122" customWidth="1"/>
    <col min="8709" max="8709" width="12.85546875" style="122" customWidth="1"/>
    <col min="8710" max="8710" width="11" style="122" customWidth="1"/>
    <col min="8711" max="8711" width="13.42578125" style="122" customWidth="1"/>
    <col min="8712" max="8712" width="13.5703125" style="122" customWidth="1"/>
    <col min="8713" max="8713" width="10.7109375" style="122" customWidth="1"/>
    <col min="8714" max="8714" width="11" style="122" customWidth="1"/>
    <col min="8715" max="8715" width="10.85546875" style="122" customWidth="1"/>
    <col min="8716" max="8716" width="11.7109375" style="122" customWidth="1"/>
    <col min="8717" max="8717" width="12.140625" style="122" customWidth="1"/>
    <col min="8718" max="8718" width="12.140625" style="122" bestFit="1" customWidth="1"/>
    <col min="8719" max="8719" width="13.5703125" style="122" customWidth="1"/>
    <col min="8720" max="8960" width="9.140625" style="122"/>
    <col min="8961" max="8961" width="52.42578125" style="122" customWidth="1"/>
    <col min="8962" max="8962" width="6" style="122" customWidth="1"/>
    <col min="8963" max="8963" width="10.7109375" style="122" customWidth="1"/>
    <col min="8964" max="8964" width="12.28515625" style="122" customWidth="1"/>
    <col min="8965" max="8965" width="12.85546875" style="122" customWidth="1"/>
    <col min="8966" max="8966" width="11" style="122" customWidth="1"/>
    <col min="8967" max="8967" width="13.42578125" style="122" customWidth="1"/>
    <col min="8968" max="8968" width="13.5703125" style="122" customWidth="1"/>
    <col min="8969" max="8969" width="10.7109375" style="122" customWidth="1"/>
    <col min="8970" max="8970" width="11" style="122" customWidth="1"/>
    <col min="8971" max="8971" width="10.85546875" style="122" customWidth="1"/>
    <col min="8972" max="8972" width="11.7109375" style="122" customWidth="1"/>
    <col min="8973" max="8973" width="12.140625" style="122" customWidth="1"/>
    <col min="8974" max="8974" width="12.140625" style="122" bestFit="1" customWidth="1"/>
    <col min="8975" max="8975" width="13.5703125" style="122" customWidth="1"/>
    <col min="8976" max="9216" width="9.140625" style="122"/>
    <col min="9217" max="9217" width="52.42578125" style="122" customWidth="1"/>
    <col min="9218" max="9218" width="6" style="122" customWidth="1"/>
    <col min="9219" max="9219" width="10.7109375" style="122" customWidth="1"/>
    <col min="9220" max="9220" width="12.28515625" style="122" customWidth="1"/>
    <col min="9221" max="9221" width="12.85546875" style="122" customWidth="1"/>
    <col min="9222" max="9222" width="11" style="122" customWidth="1"/>
    <col min="9223" max="9223" width="13.42578125" style="122" customWidth="1"/>
    <col min="9224" max="9224" width="13.5703125" style="122" customWidth="1"/>
    <col min="9225" max="9225" width="10.7109375" style="122" customWidth="1"/>
    <col min="9226" max="9226" width="11" style="122" customWidth="1"/>
    <col min="9227" max="9227" width="10.85546875" style="122" customWidth="1"/>
    <col min="9228" max="9228" width="11.7109375" style="122" customWidth="1"/>
    <col min="9229" max="9229" width="12.140625" style="122" customWidth="1"/>
    <col min="9230" max="9230" width="12.140625" style="122" bestFit="1" customWidth="1"/>
    <col min="9231" max="9231" width="13.5703125" style="122" customWidth="1"/>
    <col min="9232" max="9472" width="9.140625" style="122"/>
    <col min="9473" max="9473" width="52.42578125" style="122" customWidth="1"/>
    <col min="9474" max="9474" width="6" style="122" customWidth="1"/>
    <col min="9475" max="9475" width="10.7109375" style="122" customWidth="1"/>
    <col min="9476" max="9476" width="12.28515625" style="122" customWidth="1"/>
    <col min="9477" max="9477" width="12.85546875" style="122" customWidth="1"/>
    <col min="9478" max="9478" width="11" style="122" customWidth="1"/>
    <col min="9479" max="9479" width="13.42578125" style="122" customWidth="1"/>
    <col min="9480" max="9480" width="13.5703125" style="122" customWidth="1"/>
    <col min="9481" max="9481" width="10.7109375" style="122" customWidth="1"/>
    <col min="9482" max="9482" width="11" style="122" customWidth="1"/>
    <col min="9483" max="9483" width="10.85546875" style="122" customWidth="1"/>
    <col min="9484" max="9484" width="11.7109375" style="122" customWidth="1"/>
    <col min="9485" max="9485" width="12.140625" style="122" customWidth="1"/>
    <col min="9486" max="9486" width="12.140625" style="122" bestFit="1" customWidth="1"/>
    <col min="9487" max="9487" width="13.5703125" style="122" customWidth="1"/>
    <col min="9488" max="9728" width="9.140625" style="122"/>
    <col min="9729" max="9729" width="52.42578125" style="122" customWidth="1"/>
    <col min="9730" max="9730" width="6" style="122" customWidth="1"/>
    <col min="9731" max="9731" width="10.7109375" style="122" customWidth="1"/>
    <col min="9732" max="9732" width="12.28515625" style="122" customWidth="1"/>
    <col min="9733" max="9733" width="12.85546875" style="122" customWidth="1"/>
    <col min="9734" max="9734" width="11" style="122" customWidth="1"/>
    <col min="9735" max="9735" width="13.42578125" style="122" customWidth="1"/>
    <col min="9736" max="9736" width="13.5703125" style="122" customWidth="1"/>
    <col min="9737" max="9737" width="10.7109375" style="122" customWidth="1"/>
    <col min="9738" max="9738" width="11" style="122" customWidth="1"/>
    <col min="9739" max="9739" width="10.85546875" style="122" customWidth="1"/>
    <col min="9740" max="9740" width="11.7109375" style="122" customWidth="1"/>
    <col min="9741" max="9741" width="12.140625" style="122" customWidth="1"/>
    <col min="9742" max="9742" width="12.140625" style="122" bestFit="1" customWidth="1"/>
    <col min="9743" max="9743" width="13.5703125" style="122" customWidth="1"/>
    <col min="9744" max="9984" width="9.140625" style="122"/>
    <col min="9985" max="9985" width="52.42578125" style="122" customWidth="1"/>
    <col min="9986" max="9986" width="6" style="122" customWidth="1"/>
    <col min="9987" max="9987" width="10.7109375" style="122" customWidth="1"/>
    <col min="9988" max="9988" width="12.28515625" style="122" customWidth="1"/>
    <col min="9989" max="9989" width="12.85546875" style="122" customWidth="1"/>
    <col min="9990" max="9990" width="11" style="122" customWidth="1"/>
    <col min="9991" max="9991" width="13.42578125" style="122" customWidth="1"/>
    <col min="9992" max="9992" width="13.5703125" style="122" customWidth="1"/>
    <col min="9993" max="9993" width="10.7109375" style="122" customWidth="1"/>
    <col min="9994" max="9994" width="11" style="122" customWidth="1"/>
    <col min="9995" max="9995" width="10.85546875" style="122" customWidth="1"/>
    <col min="9996" max="9996" width="11.7109375" style="122" customWidth="1"/>
    <col min="9997" max="9997" width="12.140625" style="122" customWidth="1"/>
    <col min="9998" max="9998" width="12.140625" style="122" bestFit="1" customWidth="1"/>
    <col min="9999" max="9999" width="13.5703125" style="122" customWidth="1"/>
    <col min="10000" max="10240" width="9.140625" style="122"/>
    <col min="10241" max="10241" width="52.42578125" style="122" customWidth="1"/>
    <col min="10242" max="10242" width="6" style="122" customWidth="1"/>
    <col min="10243" max="10243" width="10.7109375" style="122" customWidth="1"/>
    <col min="10244" max="10244" width="12.28515625" style="122" customWidth="1"/>
    <col min="10245" max="10245" width="12.85546875" style="122" customWidth="1"/>
    <col min="10246" max="10246" width="11" style="122" customWidth="1"/>
    <col min="10247" max="10247" width="13.42578125" style="122" customWidth="1"/>
    <col min="10248" max="10248" width="13.5703125" style="122" customWidth="1"/>
    <col min="10249" max="10249" width="10.7109375" style="122" customWidth="1"/>
    <col min="10250" max="10250" width="11" style="122" customWidth="1"/>
    <col min="10251" max="10251" width="10.85546875" style="122" customWidth="1"/>
    <col min="10252" max="10252" width="11.7109375" style="122" customWidth="1"/>
    <col min="10253" max="10253" width="12.140625" style="122" customWidth="1"/>
    <col min="10254" max="10254" width="12.140625" style="122" bestFit="1" customWidth="1"/>
    <col min="10255" max="10255" width="13.5703125" style="122" customWidth="1"/>
    <col min="10256" max="10496" width="9.140625" style="122"/>
    <col min="10497" max="10497" width="52.42578125" style="122" customWidth="1"/>
    <col min="10498" max="10498" width="6" style="122" customWidth="1"/>
    <col min="10499" max="10499" width="10.7109375" style="122" customWidth="1"/>
    <col min="10500" max="10500" width="12.28515625" style="122" customWidth="1"/>
    <col min="10501" max="10501" width="12.85546875" style="122" customWidth="1"/>
    <col min="10502" max="10502" width="11" style="122" customWidth="1"/>
    <col min="10503" max="10503" width="13.42578125" style="122" customWidth="1"/>
    <col min="10504" max="10504" width="13.5703125" style="122" customWidth="1"/>
    <col min="10505" max="10505" width="10.7109375" style="122" customWidth="1"/>
    <col min="10506" max="10506" width="11" style="122" customWidth="1"/>
    <col min="10507" max="10507" width="10.85546875" style="122" customWidth="1"/>
    <col min="10508" max="10508" width="11.7109375" style="122" customWidth="1"/>
    <col min="10509" max="10509" width="12.140625" style="122" customWidth="1"/>
    <col min="10510" max="10510" width="12.140625" style="122" bestFit="1" customWidth="1"/>
    <col min="10511" max="10511" width="13.5703125" style="122" customWidth="1"/>
    <col min="10512" max="10752" width="9.140625" style="122"/>
    <col min="10753" max="10753" width="52.42578125" style="122" customWidth="1"/>
    <col min="10754" max="10754" width="6" style="122" customWidth="1"/>
    <col min="10755" max="10755" width="10.7109375" style="122" customWidth="1"/>
    <col min="10756" max="10756" width="12.28515625" style="122" customWidth="1"/>
    <col min="10757" max="10757" width="12.85546875" style="122" customWidth="1"/>
    <col min="10758" max="10758" width="11" style="122" customWidth="1"/>
    <col min="10759" max="10759" width="13.42578125" style="122" customWidth="1"/>
    <col min="10760" max="10760" width="13.5703125" style="122" customWidth="1"/>
    <col min="10761" max="10761" width="10.7109375" style="122" customWidth="1"/>
    <col min="10762" max="10762" width="11" style="122" customWidth="1"/>
    <col min="10763" max="10763" width="10.85546875" style="122" customWidth="1"/>
    <col min="10764" max="10764" width="11.7109375" style="122" customWidth="1"/>
    <col min="10765" max="10765" width="12.140625" style="122" customWidth="1"/>
    <col min="10766" max="10766" width="12.140625" style="122" bestFit="1" customWidth="1"/>
    <col min="10767" max="10767" width="13.5703125" style="122" customWidth="1"/>
    <col min="10768" max="11008" width="9.140625" style="122"/>
    <col min="11009" max="11009" width="52.42578125" style="122" customWidth="1"/>
    <col min="11010" max="11010" width="6" style="122" customWidth="1"/>
    <col min="11011" max="11011" width="10.7109375" style="122" customWidth="1"/>
    <col min="11012" max="11012" width="12.28515625" style="122" customWidth="1"/>
    <col min="11013" max="11013" width="12.85546875" style="122" customWidth="1"/>
    <col min="11014" max="11014" width="11" style="122" customWidth="1"/>
    <col min="11015" max="11015" width="13.42578125" style="122" customWidth="1"/>
    <col min="11016" max="11016" width="13.5703125" style="122" customWidth="1"/>
    <col min="11017" max="11017" width="10.7109375" style="122" customWidth="1"/>
    <col min="11018" max="11018" width="11" style="122" customWidth="1"/>
    <col min="11019" max="11019" width="10.85546875" style="122" customWidth="1"/>
    <col min="11020" max="11020" width="11.7109375" style="122" customWidth="1"/>
    <col min="11021" max="11021" width="12.140625" style="122" customWidth="1"/>
    <col min="11022" max="11022" width="12.140625" style="122" bestFit="1" customWidth="1"/>
    <col min="11023" max="11023" width="13.5703125" style="122" customWidth="1"/>
    <col min="11024" max="11264" width="9.140625" style="122"/>
    <col min="11265" max="11265" width="52.42578125" style="122" customWidth="1"/>
    <col min="11266" max="11266" width="6" style="122" customWidth="1"/>
    <col min="11267" max="11267" width="10.7109375" style="122" customWidth="1"/>
    <col min="11268" max="11268" width="12.28515625" style="122" customWidth="1"/>
    <col min="11269" max="11269" width="12.85546875" style="122" customWidth="1"/>
    <col min="11270" max="11270" width="11" style="122" customWidth="1"/>
    <col min="11271" max="11271" width="13.42578125" style="122" customWidth="1"/>
    <col min="11272" max="11272" width="13.5703125" style="122" customWidth="1"/>
    <col min="11273" max="11273" width="10.7109375" style="122" customWidth="1"/>
    <col min="11274" max="11274" width="11" style="122" customWidth="1"/>
    <col min="11275" max="11275" width="10.85546875" style="122" customWidth="1"/>
    <col min="11276" max="11276" width="11.7109375" style="122" customWidth="1"/>
    <col min="11277" max="11277" width="12.140625" style="122" customWidth="1"/>
    <col min="11278" max="11278" width="12.140625" style="122" bestFit="1" customWidth="1"/>
    <col min="11279" max="11279" width="13.5703125" style="122" customWidth="1"/>
    <col min="11280" max="11520" width="9.140625" style="122"/>
    <col min="11521" max="11521" width="52.42578125" style="122" customWidth="1"/>
    <col min="11522" max="11522" width="6" style="122" customWidth="1"/>
    <col min="11523" max="11523" width="10.7109375" style="122" customWidth="1"/>
    <col min="11524" max="11524" width="12.28515625" style="122" customWidth="1"/>
    <col min="11525" max="11525" width="12.85546875" style="122" customWidth="1"/>
    <col min="11526" max="11526" width="11" style="122" customWidth="1"/>
    <col min="11527" max="11527" width="13.42578125" style="122" customWidth="1"/>
    <col min="11528" max="11528" width="13.5703125" style="122" customWidth="1"/>
    <col min="11529" max="11529" width="10.7109375" style="122" customWidth="1"/>
    <col min="11530" max="11530" width="11" style="122" customWidth="1"/>
    <col min="11531" max="11531" width="10.85546875" style="122" customWidth="1"/>
    <col min="11532" max="11532" width="11.7109375" style="122" customWidth="1"/>
    <col min="11533" max="11533" width="12.140625" style="122" customWidth="1"/>
    <col min="11534" max="11534" width="12.140625" style="122" bestFit="1" customWidth="1"/>
    <col min="11535" max="11535" width="13.5703125" style="122" customWidth="1"/>
    <col min="11536" max="11776" width="9.140625" style="122"/>
    <col min="11777" max="11777" width="52.42578125" style="122" customWidth="1"/>
    <col min="11778" max="11778" width="6" style="122" customWidth="1"/>
    <col min="11779" max="11779" width="10.7109375" style="122" customWidth="1"/>
    <col min="11780" max="11780" width="12.28515625" style="122" customWidth="1"/>
    <col min="11781" max="11781" width="12.85546875" style="122" customWidth="1"/>
    <col min="11782" max="11782" width="11" style="122" customWidth="1"/>
    <col min="11783" max="11783" width="13.42578125" style="122" customWidth="1"/>
    <col min="11784" max="11784" width="13.5703125" style="122" customWidth="1"/>
    <col min="11785" max="11785" width="10.7109375" style="122" customWidth="1"/>
    <col min="11786" max="11786" width="11" style="122" customWidth="1"/>
    <col min="11787" max="11787" width="10.85546875" style="122" customWidth="1"/>
    <col min="11788" max="11788" width="11.7109375" style="122" customWidth="1"/>
    <col min="11789" max="11789" width="12.140625" style="122" customWidth="1"/>
    <col min="11790" max="11790" width="12.140625" style="122" bestFit="1" customWidth="1"/>
    <col min="11791" max="11791" width="13.5703125" style="122" customWidth="1"/>
    <col min="11792" max="12032" width="9.140625" style="122"/>
    <col min="12033" max="12033" width="52.42578125" style="122" customWidth="1"/>
    <col min="12034" max="12034" width="6" style="122" customWidth="1"/>
    <col min="12035" max="12035" width="10.7109375" style="122" customWidth="1"/>
    <col min="12036" max="12036" width="12.28515625" style="122" customWidth="1"/>
    <col min="12037" max="12037" width="12.85546875" style="122" customWidth="1"/>
    <col min="12038" max="12038" width="11" style="122" customWidth="1"/>
    <col min="12039" max="12039" width="13.42578125" style="122" customWidth="1"/>
    <col min="12040" max="12040" width="13.5703125" style="122" customWidth="1"/>
    <col min="12041" max="12041" width="10.7109375" style="122" customWidth="1"/>
    <col min="12042" max="12042" width="11" style="122" customWidth="1"/>
    <col min="12043" max="12043" width="10.85546875" style="122" customWidth="1"/>
    <col min="12044" max="12044" width="11.7109375" style="122" customWidth="1"/>
    <col min="12045" max="12045" width="12.140625" style="122" customWidth="1"/>
    <col min="12046" max="12046" width="12.140625" style="122" bestFit="1" customWidth="1"/>
    <col min="12047" max="12047" width="13.5703125" style="122" customWidth="1"/>
    <col min="12048" max="12288" width="9.140625" style="122"/>
    <col min="12289" max="12289" width="52.42578125" style="122" customWidth="1"/>
    <col min="12290" max="12290" width="6" style="122" customWidth="1"/>
    <col min="12291" max="12291" width="10.7109375" style="122" customWidth="1"/>
    <col min="12292" max="12292" width="12.28515625" style="122" customWidth="1"/>
    <col min="12293" max="12293" width="12.85546875" style="122" customWidth="1"/>
    <col min="12294" max="12294" width="11" style="122" customWidth="1"/>
    <col min="12295" max="12295" width="13.42578125" style="122" customWidth="1"/>
    <col min="12296" max="12296" width="13.5703125" style="122" customWidth="1"/>
    <col min="12297" max="12297" width="10.7109375" style="122" customWidth="1"/>
    <col min="12298" max="12298" width="11" style="122" customWidth="1"/>
    <col min="12299" max="12299" width="10.85546875" style="122" customWidth="1"/>
    <col min="12300" max="12300" width="11.7109375" style="122" customWidth="1"/>
    <col min="12301" max="12301" width="12.140625" style="122" customWidth="1"/>
    <col min="12302" max="12302" width="12.140625" style="122" bestFit="1" customWidth="1"/>
    <col min="12303" max="12303" width="13.5703125" style="122" customWidth="1"/>
    <col min="12304" max="12544" width="9.140625" style="122"/>
    <col min="12545" max="12545" width="52.42578125" style="122" customWidth="1"/>
    <col min="12546" max="12546" width="6" style="122" customWidth="1"/>
    <col min="12547" max="12547" width="10.7109375" style="122" customWidth="1"/>
    <col min="12548" max="12548" width="12.28515625" style="122" customWidth="1"/>
    <col min="12549" max="12549" width="12.85546875" style="122" customWidth="1"/>
    <col min="12550" max="12550" width="11" style="122" customWidth="1"/>
    <col min="12551" max="12551" width="13.42578125" style="122" customWidth="1"/>
    <col min="12552" max="12552" width="13.5703125" style="122" customWidth="1"/>
    <col min="12553" max="12553" width="10.7109375" style="122" customWidth="1"/>
    <col min="12554" max="12554" width="11" style="122" customWidth="1"/>
    <col min="12555" max="12555" width="10.85546875" style="122" customWidth="1"/>
    <col min="12556" max="12556" width="11.7109375" style="122" customWidth="1"/>
    <col min="12557" max="12557" width="12.140625" style="122" customWidth="1"/>
    <col min="12558" max="12558" width="12.140625" style="122" bestFit="1" customWidth="1"/>
    <col min="12559" max="12559" width="13.5703125" style="122" customWidth="1"/>
    <col min="12560" max="12800" width="9.140625" style="122"/>
    <col min="12801" max="12801" width="52.42578125" style="122" customWidth="1"/>
    <col min="12802" max="12802" width="6" style="122" customWidth="1"/>
    <col min="12803" max="12803" width="10.7109375" style="122" customWidth="1"/>
    <col min="12804" max="12804" width="12.28515625" style="122" customWidth="1"/>
    <col min="12805" max="12805" width="12.85546875" style="122" customWidth="1"/>
    <col min="12806" max="12806" width="11" style="122" customWidth="1"/>
    <col min="12807" max="12807" width="13.42578125" style="122" customWidth="1"/>
    <col min="12808" max="12808" width="13.5703125" style="122" customWidth="1"/>
    <col min="12809" max="12809" width="10.7109375" style="122" customWidth="1"/>
    <col min="12810" max="12810" width="11" style="122" customWidth="1"/>
    <col min="12811" max="12811" width="10.85546875" style="122" customWidth="1"/>
    <col min="12812" max="12812" width="11.7109375" style="122" customWidth="1"/>
    <col min="12813" max="12813" width="12.140625" style="122" customWidth="1"/>
    <col min="12814" max="12814" width="12.140625" style="122" bestFit="1" customWidth="1"/>
    <col min="12815" max="12815" width="13.5703125" style="122" customWidth="1"/>
    <col min="12816" max="13056" width="9.140625" style="122"/>
    <col min="13057" max="13057" width="52.42578125" style="122" customWidth="1"/>
    <col min="13058" max="13058" width="6" style="122" customWidth="1"/>
    <col min="13059" max="13059" width="10.7109375" style="122" customWidth="1"/>
    <col min="13060" max="13060" width="12.28515625" style="122" customWidth="1"/>
    <col min="13061" max="13061" width="12.85546875" style="122" customWidth="1"/>
    <col min="13062" max="13062" width="11" style="122" customWidth="1"/>
    <col min="13063" max="13063" width="13.42578125" style="122" customWidth="1"/>
    <col min="13064" max="13064" width="13.5703125" style="122" customWidth="1"/>
    <col min="13065" max="13065" width="10.7109375" style="122" customWidth="1"/>
    <col min="13066" max="13066" width="11" style="122" customWidth="1"/>
    <col min="13067" max="13067" width="10.85546875" style="122" customWidth="1"/>
    <col min="13068" max="13068" width="11.7109375" style="122" customWidth="1"/>
    <col min="13069" max="13069" width="12.140625" style="122" customWidth="1"/>
    <col min="13070" max="13070" width="12.140625" style="122" bestFit="1" customWidth="1"/>
    <col min="13071" max="13071" width="13.5703125" style="122" customWidth="1"/>
    <col min="13072" max="13312" width="9.140625" style="122"/>
    <col min="13313" max="13313" width="52.42578125" style="122" customWidth="1"/>
    <col min="13314" max="13314" width="6" style="122" customWidth="1"/>
    <col min="13315" max="13315" width="10.7109375" style="122" customWidth="1"/>
    <col min="13316" max="13316" width="12.28515625" style="122" customWidth="1"/>
    <col min="13317" max="13317" width="12.85546875" style="122" customWidth="1"/>
    <col min="13318" max="13318" width="11" style="122" customWidth="1"/>
    <col min="13319" max="13319" width="13.42578125" style="122" customWidth="1"/>
    <col min="13320" max="13320" width="13.5703125" style="122" customWidth="1"/>
    <col min="13321" max="13321" width="10.7109375" style="122" customWidth="1"/>
    <col min="13322" max="13322" width="11" style="122" customWidth="1"/>
    <col min="13323" max="13323" width="10.85546875" style="122" customWidth="1"/>
    <col min="13324" max="13324" width="11.7109375" style="122" customWidth="1"/>
    <col min="13325" max="13325" width="12.140625" style="122" customWidth="1"/>
    <col min="13326" max="13326" width="12.140625" style="122" bestFit="1" customWidth="1"/>
    <col min="13327" max="13327" width="13.5703125" style="122" customWidth="1"/>
    <col min="13328" max="13568" width="9.140625" style="122"/>
    <col min="13569" max="13569" width="52.42578125" style="122" customWidth="1"/>
    <col min="13570" max="13570" width="6" style="122" customWidth="1"/>
    <col min="13571" max="13571" width="10.7109375" style="122" customWidth="1"/>
    <col min="13572" max="13572" width="12.28515625" style="122" customWidth="1"/>
    <col min="13573" max="13573" width="12.85546875" style="122" customWidth="1"/>
    <col min="13574" max="13574" width="11" style="122" customWidth="1"/>
    <col min="13575" max="13575" width="13.42578125" style="122" customWidth="1"/>
    <col min="13576" max="13576" width="13.5703125" style="122" customWidth="1"/>
    <col min="13577" max="13577" width="10.7109375" style="122" customWidth="1"/>
    <col min="13578" max="13578" width="11" style="122" customWidth="1"/>
    <col min="13579" max="13579" width="10.85546875" style="122" customWidth="1"/>
    <col min="13580" max="13580" width="11.7109375" style="122" customWidth="1"/>
    <col min="13581" max="13581" width="12.140625" style="122" customWidth="1"/>
    <col min="13582" max="13582" width="12.140625" style="122" bestFit="1" customWidth="1"/>
    <col min="13583" max="13583" width="13.5703125" style="122" customWidth="1"/>
    <col min="13584" max="13824" width="9.140625" style="122"/>
    <col min="13825" max="13825" width="52.42578125" style="122" customWidth="1"/>
    <col min="13826" max="13826" width="6" style="122" customWidth="1"/>
    <col min="13827" max="13827" width="10.7109375" style="122" customWidth="1"/>
    <col min="13828" max="13828" width="12.28515625" style="122" customWidth="1"/>
    <col min="13829" max="13829" width="12.85546875" style="122" customWidth="1"/>
    <col min="13830" max="13830" width="11" style="122" customWidth="1"/>
    <col min="13831" max="13831" width="13.42578125" style="122" customWidth="1"/>
    <col min="13832" max="13832" width="13.5703125" style="122" customWidth="1"/>
    <col min="13833" max="13833" width="10.7109375" style="122" customWidth="1"/>
    <col min="13834" max="13834" width="11" style="122" customWidth="1"/>
    <col min="13835" max="13835" width="10.85546875" style="122" customWidth="1"/>
    <col min="13836" max="13836" width="11.7109375" style="122" customWidth="1"/>
    <col min="13837" max="13837" width="12.140625" style="122" customWidth="1"/>
    <col min="13838" max="13838" width="12.140625" style="122" bestFit="1" customWidth="1"/>
    <col min="13839" max="13839" width="13.5703125" style="122" customWidth="1"/>
    <col min="13840" max="14080" width="9.140625" style="122"/>
    <col min="14081" max="14081" width="52.42578125" style="122" customWidth="1"/>
    <col min="14082" max="14082" width="6" style="122" customWidth="1"/>
    <col min="14083" max="14083" width="10.7109375" style="122" customWidth="1"/>
    <col min="14084" max="14084" width="12.28515625" style="122" customWidth="1"/>
    <col min="14085" max="14085" width="12.85546875" style="122" customWidth="1"/>
    <col min="14086" max="14086" width="11" style="122" customWidth="1"/>
    <col min="14087" max="14087" width="13.42578125" style="122" customWidth="1"/>
    <col min="14088" max="14088" width="13.5703125" style="122" customWidth="1"/>
    <col min="14089" max="14089" width="10.7109375" style="122" customWidth="1"/>
    <col min="14090" max="14090" width="11" style="122" customWidth="1"/>
    <col min="14091" max="14091" width="10.85546875" style="122" customWidth="1"/>
    <col min="14092" max="14092" width="11.7109375" style="122" customWidth="1"/>
    <col min="14093" max="14093" width="12.140625" style="122" customWidth="1"/>
    <col min="14094" max="14094" width="12.140625" style="122" bestFit="1" customWidth="1"/>
    <col min="14095" max="14095" width="13.5703125" style="122" customWidth="1"/>
    <col min="14096" max="14336" width="9.140625" style="122"/>
    <col min="14337" max="14337" width="52.42578125" style="122" customWidth="1"/>
    <col min="14338" max="14338" width="6" style="122" customWidth="1"/>
    <col min="14339" max="14339" width="10.7109375" style="122" customWidth="1"/>
    <col min="14340" max="14340" width="12.28515625" style="122" customWidth="1"/>
    <col min="14341" max="14341" width="12.85546875" style="122" customWidth="1"/>
    <col min="14342" max="14342" width="11" style="122" customWidth="1"/>
    <col min="14343" max="14343" width="13.42578125" style="122" customWidth="1"/>
    <col min="14344" max="14344" width="13.5703125" style="122" customWidth="1"/>
    <col min="14345" max="14345" width="10.7109375" style="122" customWidth="1"/>
    <col min="14346" max="14346" width="11" style="122" customWidth="1"/>
    <col min="14347" max="14347" width="10.85546875" style="122" customWidth="1"/>
    <col min="14348" max="14348" width="11.7109375" style="122" customWidth="1"/>
    <col min="14349" max="14349" width="12.140625" style="122" customWidth="1"/>
    <col min="14350" max="14350" width="12.140625" style="122" bestFit="1" customWidth="1"/>
    <col min="14351" max="14351" width="13.5703125" style="122" customWidth="1"/>
    <col min="14352" max="14592" width="9.140625" style="122"/>
    <col min="14593" max="14593" width="52.42578125" style="122" customWidth="1"/>
    <col min="14594" max="14594" width="6" style="122" customWidth="1"/>
    <col min="14595" max="14595" width="10.7109375" style="122" customWidth="1"/>
    <col min="14596" max="14596" width="12.28515625" style="122" customWidth="1"/>
    <col min="14597" max="14597" width="12.85546875" style="122" customWidth="1"/>
    <col min="14598" max="14598" width="11" style="122" customWidth="1"/>
    <col min="14599" max="14599" width="13.42578125" style="122" customWidth="1"/>
    <col min="14600" max="14600" width="13.5703125" style="122" customWidth="1"/>
    <col min="14601" max="14601" width="10.7109375" style="122" customWidth="1"/>
    <col min="14602" max="14602" width="11" style="122" customWidth="1"/>
    <col min="14603" max="14603" width="10.85546875" style="122" customWidth="1"/>
    <col min="14604" max="14604" width="11.7109375" style="122" customWidth="1"/>
    <col min="14605" max="14605" width="12.140625" style="122" customWidth="1"/>
    <col min="14606" max="14606" width="12.140625" style="122" bestFit="1" customWidth="1"/>
    <col min="14607" max="14607" width="13.5703125" style="122" customWidth="1"/>
    <col min="14608" max="14848" width="9.140625" style="122"/>
    <col min="14849" max="14849" width="52.42578125" style="122" customWidth="1"/>
    <col min="14850" max="14850" width="6" style="122" customWidth="1"/>
    <col min="14851" max="14851" width="10.7109375" style="122" customWidth="1"/>
    <col min="14852" max="14852" width="12.28515625" style="122" customWidth="1"/>
    <col min="14853" max="14853" width="12.85546875" style="122" customWidth="1"/>
    <col min="14854" max="14854" width="11" style="122" customWidth="1"/>
    <col min="14855" max="14855" width="13.42578125" style="122" customWidth="1"/>
    <col min="14856" max="14856" width="13.5703125" style="122" customWidth="1"/>
    <col min="14857" max="14857" width="10.7109375" style="122" customWidth="1"/>
    <col min="14858" max="14858" width="11" style="122" customWidth="1"/>
    <col min="14859" max="14859" width="10.85546875" style="122" customWidth="1"/>
    <col min="14860" max="14860" width="11.7109375" style="122" customWidth="1"/>
    <col min="14861" max="14861" width="12.140625" style="122" customWidth="1"/>
    <col min="14862" max="14862" width="12.140625" style="122" bestFit="1" customWidth="1"/>
    <col min="14863" max="14863" width="13.5703125" style="122" customWidth="1"/>
    <col min="14864" max="15104" width="9.140625" style="122"/>
    <col min="15105" max="15105" width="52.42578125" style="122" customWidth="1"/>
    <col min="15106" max="15106" width="6" style="122" customWidth="1"/>
    <col min="15107" max="15107" width="10.7109375" style="122" customWidth="1"/>
    <col min="15108" max="15108" width="12.28515625" style="122" customWidth="1"/>
    <col min="15109" max="15109" width="12.85546875" style="122" customWidth="1"/>
    <col min="15110" max="15110" width="11" style="122" customWidth="1"/>
    <col min="15111" max="15111" width="13.42578125" style="122" customWidth="1"/>
    <col min="15112" max="15112" width="13.5703125" style="122" customWidth="1"/>
    <col min="15113" max="15113" width="10.7109375" style="122" customWidth="1"/>
    <col min="15114" max="15114" width="11" style="122" customWidth="1"/>
    <col min="15115" max="15115" width="10.85546875" style="122" customWidth="1"/>
    <col min="15116" max="15116" width="11.7109375" style="122" customWidth="1"/>
    <col min="15117" max="15117" width="12.140625" style="122" customWidth="1"/>
    <col min="15118" max="15118" width="12.140625" style="122" bestFit="1" customWidth="1"/>
    <col min="15119" max="15119" width="13.5703125" style="122" customWidth="1"/>
    <col min="15120" max="15360" width="9.140625" style="122"/>
    <col min="15361" max="15361" width="52.42578125" style="122" customWidth="1"/>
    <col min="15362" max="15362" width="6" style="122" customWidth="1"/>
    <col min="15363" max="15363" width="10.7109375" style="122" customWidth="1"/>
    <col min="15364" max="15364" width="12.28515625" style="122" customWidth="1"/>
    <col min="15365" max="15365" width="12.85546875" style="122" customWidth="1"/>
    <col min="15366" max="15366" width="11" style="122" customWidth="1"/>
    <col min="15367" max="15367" width="13.42578125" style="122" customWidth="1"/>
    <col min="15368" max="15368" width="13.5703125" style="122" customWidth="1"/>
    <col min="15369" max="15369" width="10.7109375" style="122" customWidth="1"/>
    <col min="15370" max="15370" width="11" style="122" customWidth="1"/>
    <col min="15371" max="15371" width="10.85546875" style="122" customWidth="1"/>
    <col min="15372" max="15372" width="11.7109375" style="122" customWidth="1"/>
    <col min="15373" max="15373" width="12.140625" style="122" customWidth="1"/>
    <col min="15374" max="15374" width="12.140625" style="122" bestFit="1" customWidth="1"/>
    <col min="15375" max="15375" width="13.5703125" style="122" customWidth="1"/>
    <col min="15376" max="15616" width="9.140625" style="122"/>
    <col min="15617" max="15617" width="52.42578125" style="122" customWidth="1"/>
    <col min="15618" max="15618" width="6" style="122" customWidth="1"/>
    <col min="15619" max="15619" width="10.7109375" style="122" customWidth="1"/>
    <col min="15620" max="15620" width="12.28515625" style="122" customWidth="1"/>
    <col min="15621" max="15621" width="12.85546875" style="122" customWidth="1"/>
    <col min="15622" max="15622" width="11" style="122" customWidth="1"/>
    <col min="15623" max="15623" width="13.42578125" style="122" customWidth="1"/>
    <col min="15624" max="15624" width="13.5703125" style="122" customWidth="1"/>
    <col min="15625" max="15625" width="10.7109375" style="122" customWidth="1"/>
    <col min="15626" max="15626" width="11" style="122" customWidth="1"/>
    <col min="15627" max="15627" width="10.85546875" style="122" customWidth="1"/>
    <col min="15628" max="15628" width="11.7109375" style="122" customWidth="1"/>
    <col min="15629" max="15629" width="12.140625" style="122" customWidth="1"/>
    <col min="15630" max="15630" width="12.140625" style="122" bestFit="1" customWidth="1"/>
    <col min="15631" max="15631" width="13.5703125" style="122" customWidth="1"/>
    <col min="15632" max="15872" width="9.140625" style="122"/>
    <col min="15873" max="15873" width="52.42578125" style="122" customWidth="1"/>
    <col min="15874" max="15874" width="6" style="122" customWidth="1"/>
    <col min="15875" max="15875" width="10.7109375" style="122" customWidth="1"/>
    <col min="15876" max="15876" width="12.28515625" style="122" customWidth="1"/>
    <col min="15877" max="15877" width="12.85546875" style="122" customWidth="1"/>
    <col min="15878" max="15878" width="11" style="122" customWidth="1"/>
    <col min="15879" max="15879" width="13.42578125" style="122" customWidth="1"/>
    <col min="15880" max="15880" width="13.5703125" style="122" customWidth="1"/>
    <col min="15881" max="15881" width="10.7109375" style="122" customWidth="1"/>
    <col min="15882" max="15882" width="11" style="122" customWidth="1"/>
    <col min="15883" max="15883" width="10.85546875" style="122" customWidth="1"/>
    <col min="15884" max="15884" width="11.7109375" style="122" customWidth="1"/>
    <col min="15885" max="15885" width="12.140625" style="122" customWidth="1"/>
    <col min="15886" max="15886" width="12.140625" style="122" bestFit="1" customWidth="1"/>
    <col min="15887" max="15887" width="13.5703125" style="122" customWidth="1"/>
    <col min="15888" max="16128" width="9.140625" style="122"/>
    <col min="16129" max="16129" width="52.42578125" style="122" customWidth="1"/>
    <col min="16130" max="16130" width="6" style="122" customWidth="1"/>
    <col min="16131" max="16131" width="10.7109375" style="122" customWidth="1"/>
    <col min="16132" max="16132" width="12.28515625" style="122" customWidth="1"/>
    <col min="16133" max="16133" width="12.85546875" style="122" customWidth="1"/>
    <col min="16134" max="16134" width="11" style="122" customWidth="1"/>
    <col min="16135" max="16135" width="13.42578125" style="122" customWidth="1"/>
    <col min="16136" max="16136" width="13.5703125" style="122" customWidth="1"/>
    <col min="16137" max="16137" width="10.7109375" style="122" customWidth="1"/>
    <col min="16138" max="16138" width="11" style="122" customWidth="1"/>
    <col min="16139" max="16139" width="10.85546875" style="122" customWidth="1"/>
    <col min="16140" max="16140" width="11.7109375" style="122" customWidth="1"/>
    <col min="16141" max="16141" width="12.140625" style="122" customWidth="1"/>
    <col min="16142" max="16142" width="12.140625" style="122" bestFit="1" customWidth="1"/>
    <col min="16143" max="16143" width="13.5703125" style="122" customWidth="1"/>
    <col min="16144" max="16384" width="9.140625" style="122"/>
  </cols>
  <sheetData>
    <row r="1" spans="1:15">
      <c r="J1" s="120" t="s">
        <v>45</v>
      </c>
      <c r="K1" s="121"/>
      <c r="L1" s="121"/>
      <c r="M1" s="121"/>
      <c r="N1" s="121"/>
      <c r="O1" s="121"/>
    </row>
    <row r="2" spans="1:15">
      <c r="J2" s="121"/>
      <c r="K2" s="121"/>
      <c r="L2" s="121"/>
      <c r="M2" s="121"/>
      <c r="N2" s="121"/>
      <c r="O2" s="121"/>
    </row>
    <row r="3" spans="1:15">
      <c r="J3" s="121"/>
      <c r="K3" s="121"/>
      <c r="L3" s="121"/>
      <c r="M3" s="121"/>
      <c r="N3" s="121"/>
      <c r="O3" s="121"/>
    </row>
    <row r="5" spans="1:15">
      <c r="J5" s="123" t="str">
        <f>[1]кошторис!B4</f>
        <v>Шість мільйони двісті шістнадцять тисяч двісті двадцять грн  (6216220грн)</v>
      </c>
      <c r="K5" s="123"/>
      <c r="L5" s="123"/>
      <c r="M5" s="123"/>
      <c r="N5" s="123"/>
      <c r="O5" s="123"/>
    </row>
    <row r="6" spans="1:15">
      <c r="J6" s="124"/>
      <c r="K6" s="124"/>
      <c r="L6" s="124"/>
      <c r="M6" s="124"/>
      <c r="N6" s="124"/>
      <c r="O6" s="124"/>
    </row>
    <row r="7" spans="1:15">
      <c r="J7" s="125" t="s">
        <v>2</v>
      </c>
      <c r="K7" s="125"/>
      <c r="L7" s="125"/>
      <c r="M7" s="125"/>
      <c r="N7" s="125"/>
      <c r="O7" s="125"/>
    </row>
    <row r="8" spans="1:15" ht="15.75">
      <c r="J8" s="126" t="str">
        <f>[1]Заполнить!$B$14</f>
        <v>Сільський голова</v>
      </c>
      <c r="K8" s="126"/>
      <c r="L8" s="126"/>
      <c r="M8" s="126"/>
      <c r="N8" s="126"/>
      <c r="O8" s="126"/>
    </row>
    <row r="9" spans="1:15">
      <c r="J9" s="125" t="s">
        <v>3</v>
      </c>
      <c r="K9" s="125"/>
      <c r="L9" s="125"/>
      <c r="M9" s="125"/>
      <c r="N9" s="125"/>
      <c r="O9" s="125"/>
    </row>
    <row r="10" spans="1:15" ht="15.75">
      <c r="J10" s="127"/>
      <c r="K10" s="127"/>
      <c r="L10" s="128" t="str">
        <f>[1]Заполнить!$B$15</f>
        <v>Володимир ТРИКИША</v>
      </c>
      <c r="M10" s="128"/>
      <c r="N10" s="128"/>
      <c r="O10" s="128"/>
    </row>
    <row r="11" spans="1:15">
      <c r="J11" s="129" t="s">
        <v>4</v>
      </c>
      <c r="K11" s="129"/>
      <c r="L11" s="129"/>
      <c r="M11" s="129"/>
      <c r="N11" s="129"/>
      <c r="O11" s="129"/>
    </row>
    <row r="12" spans="1:15" ht="15">
      <c r="J12" s="130" t="str">
        <f>[1]Заполнить!$B$16</f>
        <v>19 січня 2021 р.</v>
      </c>
      <c r="K12" s="130"/>
      <c r="L12" s="130"/>
      <c r="M12" s="130"/>
      <c r="N12" s="131"/>
      <c r="O12" s="131"/>
    </row>
    <row r="13" spans="1:15" ht="15">
      <c r="J13" s="125"/>
      <c r="K13" s="125"/>
      <c r="L13" s="125"/>
      <c r="M13" s="125"/>
      <c r="N13" s="107" t="s">
        <v>5</v>
      </c>
      <c r="O13" s="107"/>
    </row>
    <row r="14" spans="1:15" s="133" customFormat="1" ht="15.75">
      <c r="A14" s="132" t="s">
        <v>46</v>
      </c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</row>
    <row r="15" spans="1:15" s="134" customFormat="1" ht="15.75">
      <c r="A15" s="132" t="s">
        <v>47</v>
      </c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</row>
    <row r="16" spans="1:15" s="134" customFormat="1" ht="15.75">
      <c r="A16" s="135" t="str">
        <f>CONCATENATE([1]Заполнить!$B$3,"  ",[1]Заполнить!$B$2)</f>
        <v>20407399  Опорний навчальний заклад "Словечанська загальоосвітня школа І-ІІІ ступенів" Словечанської сільської ради Житомирської області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</row>
    <row r="17" spans="1:15" s="134" customFormat="1" ht="15">
      <c r="A17" s="136" t="s">
        <v>9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</row>
    <row r="18" spans="1:15" s="134" customFormat="1" ht="15.75">
      <c r="A18" s="135" t="str">
        <f>[1]Заполнить!$B$4</f>
        <v>с. Словечне Житомирська область</v>
      </c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</row>
    <row r="19" spans="1:15" s="134" customFormat="1" ht="15">
      <c r="A19" s="136" t="s">
        <v>10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</row>
    <row r="20" spans="1:15" s="134" customFormat="1" ht="15.75">
      <c r="A20" s="126" t="s">
        <v>48</v>
      </c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</row>
    <row r="21" spans="1:15" s="134" customFormat="1" ht="15">
      <c r="A21" s="137" t="str">
        <f>IF([1]Заполнить!B5=1,CONCATENATE("код та назва відомчої класифікації видатків та кредитування бюджету   ",[1]Заполнить!$B$22,"  ",[1]Заполнить!$C$22),CONCATENATE("код та назва відомчої класифікації видатків та кредитування бюджету   ",[1]Заполнить!$B$21,"  ",[1]Заполнить!$C$21))</f>
        <v>код та назва відомчої класифікації видатків та кредитування бюджету   01  Словечанська сільська рада</v>
      </c>
      <c r="B21" s="137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</row>
    <row r="22" spans="1:15" s="134" customFormat="1" ht="15">
      <c r="A22" s="137" t="str">
        <f>IF([1]Заполнить!$B$5=1,CONCATENATE("код та назва програмної класифікації видатків та кредитування державного бюджету  ",[1]Заполнить!$B$23,"  ",[1]Заполнить!$C$23),CONCATENATE("код та назва програмної класифікації видатків та кредитування державного бюджету  "))</f>
        <v xml:space="preserve">код та назва програмної класифікації видатків та кредитування державного бюджету  </v>
      </c>
      <c r="B22" s="137"/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</row>
    <row r="23" spans="1:15" s="134" customFormat="1" ht="33" customHeight="1">
      <c r="A23" s="138" t="str">
        <f>IF([1]Заполнить!$B$5=2,CONCATENATE("(код та назва програмної класифікації видатків та кредитування місцевих бюджетів ","(код та назва Типової програмної класифікації видатків та кредитування місцевих бюджетів)     ",[1]Заполнить!$B$23,"  ",[1]Заполнить!$C$23,")"),CONCATENATE("(код та назва програмної класифікації видатків та кредитування місцевих бюджетів ","(код та назва Типової програмної класифікації видатків та кредитування місцевих бюджетів ___________",")"))</f>
        <v>(код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бюджетів)     0111021  Надання загальної середньої освіти закладами загальної середньої освіти)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</row>
    <row r="24" spans="1:15" s="139" customFormat="1">
      <c r="A24" s="54"/>
      <c r="B24" s="54"/>
      <c r="C24" s="54"/>
      <c r="D24" s="54"/>
      <c r="E24" s="3"/>
      <c r="F24" s="3"/>
      <c r="G24" s="3"/>
      <c r="H24" s="3"/>
      <c r="I24" s="3"/>
      <c r="J24" s="3"/>
      <c r="K24" s="3"/>
      <c r="L24" s="3"/>
      <c r="M24" s="3"/>
      <c r="N24" s="54"/>
      <c r="O24" s="54" t="s">
        <v>12</v>
      </c>
    </row>
    <row r="25" spans="1:15" s="143" customFormat="1" ht="15">
      <c r="A25" s="140" t="s">
        <v>49</v>
      </c>
      <c r="B25" s="140" t="s">
        <v>50</v>
      </c>
      <c r="C25" s="141" t="s">
        <v>51</v>
      </c>
      <c r="D25" s="141" t="s">
        <v>52</v>
      </c>
      <c r="E25" s="141" t="s">
        <v>53</v>
      </c>
      <c r="F25" s="141" t="s">
        <v>54</v>
      </c>
      <c r="G25" s="141" t="s">
        <v>55</v>
      </c>
      <c r="H25" s="141" t="s">
        <v>56</v>
      </c>
      <c r="I25" s="141" t="s">
        <v>57</v>
      </c>
      <c r="J25" s="141" t="s">
        <v>58</v>
      </c>
      <c r="K25" s="141" t="s">
        <v>59</v>
      </c>
      <c r="L25" s="141" t="s">
        <v>60</v>
      </c>
      <c r="M25" s="141" t="s">
        <v>61</v>
      </c>
      <c r="N25" s="141" t="s">
        <v>62</v>
      </c>
      <c r="O25" s="142" t="s">
        <v>63</v>
      </c>
    </row>
    <row r="26" spans="1:15" s="143" customFormat="1">
      <c r="A26" s="140">
        <v>1</v>
      </c>
      <c r="B26" s="140">
        <v>2</v>
      </c>
      <c r="C26" s="141">
        <v>3</v>
      </c>
      <c r="D26" s="141">
        <v>4</v>
      </c>
      <c r="E26" s="141">
        <v>5</v>
      </c>
      <c r="F26" s="141">
        <v>6</v>
      </c>
      <c r="G26" s="141">
        <v>7</v>
      </c>
      <c r="H26" s="141">
        <v>8</v>
      </c>
      <c r="I26" s="140">
        <v>9</v>
      </c>
      <c r="J26" s="140">
        <v>10</v>
      </c>
      <c r="K26" s="141">
        <v>11</v>
      </c>
      <c r="L26" s="141">
        <v>12</v>
      </c>
      <c r="M26" s="141">
        <v>13</v>
      </c>
      <c r="N26" s="141">
        <v>14</v>
      </c>
      <c r="O26" s="141">
        <v>15</v>
      </c>
    </row>
    <row r="27" spans="1:15" s="147" customFormat="1" ht="15">
      <c r="A27" s="78" t="str">
        <f>VLOOKUP(B27,[1]ДовКЕКВ!A$1:B$65536,2,FALSE)</f>
        <v>Оплата праці</v>
      </c>
      <c r="B27" s="144">
        <v>2110</v>
      </c>
      <c r="C27" s="145">
        <v>380000</v>
      </c>
      <c r="D27" s="145">
        <v>380000</v>
      </c>
      <c r="E27" s="145">
        <v>380000</v>
      </c>
      <c r="F27" s="145">
        <v>420000</v>
      </c>
      <c r="G27" s="145">
        <v>430000</v>
      </c>
      <c r="H27" s="145">
        <v>220000</v>
      </c>
      <c r="I27" s="145">
        <v>150000</v>
      </c>
      <c r="J27" s="145">
        <v>250000</v>
      </c>
      <c r="K27" s="145">
        <v>250000</v>
      </c>
      <c r="L27" s="145">
        <v>320000</v>
      </c>
      <c r="M27" s="145">
        <v>380000</v>
      </c>
      <c r="N27" s="145">
        <v>440000</v>
      </c>
      <c r="O27" s="146">
        <f>SUM(C27:N27)</f>
        <v>4000000</v>
      </c>
    </row>
    <row r="28" spans="1:15" s="147" customFormat="1" ht="15">
      <c r="A28" s="78" t="str">
        <f>VLOOKUP(B28,[1]ДовКЕКВ!A$1:B$65536,2,FALSE)</f>
        <v>Нарахування на оплату праці</v>
      </c>
      <c r="B28" s="144">
        <v>2120</v>
      </c>
      <c r="C28" s="145">
        <v>87400</v>
      </c>
      <c r="D28" s="145">
        <v>87400</v>
      </c>
      <c r="E28" s="145">
        <v>87400</v>
      </c>
      <c r="F28" s="145">
        <v>96600</v>
      </c>
      <c r="G28" s="145">
        <v>99600</v>
      </c>
      <c r="H28" s="148">
        <v>95620</v>
      </c>
      <c r="I28" s="148">
        <v>34500</v>
      </c>
      <c r="J28" s="148">
        <v>57500</v>
      </c>
      <c r="K28" s="148">
        <v>57500</v>
      </c>
      <c r="L28" s="148">
        <v>73600</v>
      </c>
      <c r="M28" s="148">
        <v>87400</v>
      </c>
      <c r="N28" s="148">
        <v>150000</v>
      </c>
      <c r="O28" s="146">
        <f>SUM(C28:N28)</f>
        <v>1014520</v>
      </c>
    </row>
    <row r="29" spans="1:15" s="147" customFormat="1" ht="15">
      <c r="A29" s="78" t="str">
        <f>VLOOKUP(B29,[1]ДовКЕКВ!A$1:B$65536,2,FALSE)</f>
        <v>Медикаменти та перев'язувальні матеріали</v>
      </c>
      <c r="B29" s="144">
        <v>2220</v>
      </c>
      <c r="C29" s="149" t="s">
        <v>40</v>
      </c>
      <c r="D29" s="149" t="s">
        <v>40</v>
      </c>
      <c r="E29" s="145">
        <v>6000</v>
      </c>
      <c r="F29" s="149" t="s">
        <v>40</v>
      </c>
      <c r="G29" s="149" t="s">
        <v>40</v>
      </c>
      <c r="H29" s="149" t="s">
        <v>40</v>
      </c>
      <c r="I29" s="150" t="s">
        <v>40</v>
      </c>
      <c r="J29" s="145">
        <v>10000</v>
      </c>
      <c r="K29" s="149" t="s">
        <v>40</v>
      </c>
      <c r="L29" s="149" t="s">
        <v>40</v>
      </c>
      <c r="M29" s="149" t="s">
        <v>40</v>
      </c>
      <c r="N29" s="149" t="s">
        <v>40</v>
      </c>
      <c r="O29" s="146">
        <f t="shared" ref="O29:O36" si="0">SUM(C29:N29)</f>
        <v>16000</v>
      </c>
    </row>
    <row r="30" spans="1:15" s="147" customFormat="1" ht="15">
      <c r="A30" s="78" t="str">
        <f>VLOOKUP(B30,[1]ДовКЕКВ!A$1:B$65536,2,FALSE)</f>
        <v>Продукти харчування</v>
      </c>
      <c r="B30" s="144">
        <v>2230</v>
      </c>
      <c r="C30" s="149" t="s">
        <v>40</v>
      </c>
      <c r="D30" s="149" t="s">
        <v>40</v>
      </c>
      <c r="E30" s="151" t="s">
        <v>40</v>
      </c>
      <c r="F30" s="149" t="s">
        <v>40</v>
      </c>
      <c r="G30" s="149" t="s">
        <v>40</v>
      </c>
      <c r="H30" s="149" t="s">
        <v>40</v>
      </c>
      <c r="I30" s="150" t="s">
        <v>40</v>
      </c>
      <c r="J30" s="152" t="s">
        <v>40</v>
      </c>
      <c r="K30" s="151" t="s">
        <v>40</v>
      </c>
      <c r="L30" s="151" t="s">
        <v>40</v>
      </c>
      <c r="M30" s="151" t="s">
        <v>40</v>
      </c>
      <c r="N30" s="151" t="s">
        <v>40</v>
      </c>
      <c r="O30" s="146">
        <f t="shared" si="0"/>
        <v>0</v>
      </c>
    </row>
    <row r="31" spans="1:15" s="147" customFormat="1" ht="15">
      <c r="A31" s="78" t="str">
        <f>VLOOKUP(B31,[1]ДовКЕКВ!A$1:B$65536,2,FALSE)</f>
        <v>Оплата комунальних послуг та енергоносіїв</v>
      </c>
      <c r="B31" s="144">
        <v>2270</v>
      </c>
      <c r="C31" s="152">
        <v>307200</v>
      </c>
      <c r="D31" s="152">
        <v>15000</v>
      </c>
      <c r="E31" s="152">
        <v>215300</v>
      </c>
      <c r="F31" s="152">
        <v>10000</v>
      </c>
      <c r="G31" s="152">
        <v>12000</v>
      </c>
      <c r="H31" s="152">
        <v>10000</v>
      </c>
      <c r="I31" s="152">
        <v>5000</v>
      </c>
      <c r="J31" s="152">
        <v>5000</v>
      </c>
      <c r="K31" s="152">
        <v>16000</v>
      </c>
      <c r="L31" s="152">
        <v>10000</v>
      </c>
      <c r="M31" s="152">
        <v>10000</v>
      </c>
      <c r="N31" s="152">
        <v>10000</v>
      </c>
      <c r="O31" s="146">
        <f t="shared" si="0"/>
        <v>625500</v>
      </c>
    </row>
    <row r="32" spans="1:15" s="147" customFormat="1" ht="26.25">
      <c r="A32" s="78" t="str">
        <f>VLOOKUP(B32,[1]ДовКЕКВ!A$1:B$65536,2,FALSE)</f>
        <v>Дослідження і розробки, окремі заходи розвитку по реалізації державних (регіональних) програм</v>
      </c>
      <c r="B32" s="69">
        <v>2281</v>
      </c>
      <c r="C32" s="151" t="s">
        <v>40</v>
      </c>
      <c r="D32" s="151" t="s">
        <v>40</v>
      </c>
      <c r="E32" s="151" t="s">
        <v>40</v>
      </c>
      <c r="F32" s="151" t="s">
        <v>40</v>
      </c>
      <c r="G32" s="151" t="s">
        <v>40</v>
      </c>
      <c r="H32" s="151" t="s">
        <v>40</v>
      </c>
      <c r="I32" s="151" t="s">
        <v>40</v>
      </c>
      <c r="J32" s="151" t="s">
        <v>40</v>
      </c>
      <c r="K32" s="151" t="s">
        <v>40</v>
      </c>
      <c r="L32" s="151" t="s">
        <v>40</v>
      </c>
      <c r="M32" s="151" t="s">
        <v>40</v>
      </c>
      <c r="N32" s="151" t="s">
        <v>40</v>
      </c>
      <c r="O32" s="146">
        <f t="shared" si="0"/>
        <v>0</v>
      </c>
    </row>
    <row r="33" spans="1:15" s="147" customFormat="1" ht="26.25">
      <c r="A33" s="78" t="str">
        <f>VLOOKUP(B33,[1]ДовКЕКВ!A$1:B$65536,2,FALSE)</f>
        <v>Окремі заходи по реалізації державних (регіональних) програм, не віднесені до заходів розвитку</v>
      </c>
      <c r="B33" s="69">
        <v>2282</v>
      </c>
      <c r="C33" s="145">
        <v>5000</v>
      </c>
      <c r="D33" s="151" t="s">
        <v>40</v>
      </c>
      <c r="E33" s="151" t="s">
        <v>40</v>
      </c>
      <c r="F33" s="145">
        <v>5000</v>
      </c>
      <c r="G33" s="151" t="s">
        <v>40</v>
      </c>
      <c r="H33" s="151" t="s">
        <v>40</v>
      </c>
      <c r="I33" s="151" t="s">
        <v>40</v>
      </c>
      <c r="J33" s="151" t="s">
        <v>40</v>
      </c>
      <c r="K33" s="145">
        <v>5000</v>
      </c>
      <c r="L33" s="151" t="s">
        <v>40</v>
      </c>
      <c r="M33" s="151" t="s">
        <v>40</v>
      </c>
      <c r="N33" s="151" t="s">
        <v>40</v>
      </c>
      <c r="O33" s="146">
        <f t="shared" si="0"/>
        <v>15000</v>
      </c>
    </row>
    <row r="34" spans="1:15" s="147" customFormat="1" ht="15">
      <c r="A34" s="78" t="str">
        <f>VLOOKUP(B34,[1]ДовКЕКВ!A$1:B$65536,2,FALSE)</f>
        <v>Соціальне забезпечення</v>
      </c>
      <c r="B34" s="144">
        <v>2700</v>
      </c>
      <c r="C34" s="145" t="s">
        <v>40</v>
      </c>
      <c r="D34" s="151" t="s">
        <v>40</v>
      </c>
      <c r="E34" s="151" t="s">
        <v>40</v>
      </c>
      <c r="F34" s="149" t="s">
        <v>40</v>
      </c>
      <c r="G34" s="145">
        <v>20000</v>
      </c>
      <c r="H34" s="150" t="s">
        <v>40</v>
      </c>
      <c r="I34" s="150" t="s">
        <v>40</v>
      </c>
      <c r="J34" s="150" t="s">
        <v>40</v>
      </c>
      <c r="K34" s="150" t="s">
        <v>40</v>
      </c>
      <c r="L34" s="151" t="s">
        <v>40</v>
      </c>
      <c r="M34" s="151" t="s">
        <v>40</v>
      </c>
      <c r="N34" s="151" t="s">
        <v>40</v>
      </c>
      <c r="O34" s="146">
        <f t="shared" si="0"/>
        <v>20000</v>
      </c>
    </row>
    <row r="35" spans="1:15" s="147" customFormat="1" ht="15">
      <c r="A35" s="78" t="s">
        <v>64</v>
      </c>
      <c r="B35" s="144" t="s">
        <v>65</v>
      </c>
      <c r="C35" s="152">
        <v>201500</v>
      </c>
      <c r="D35" s="152">
        <v>3000</v>
      </c>
      <c r="E35" s="152">
        <v>30000</v>
      </c>
      <c r="F35" s="152">
        <v>80000</v>
      </c>
      <c r="G35" s="152">
        <v>6700</v>
      </c>
      <c r="H35" s="152">
        <v>40000</v>
      </c>
      <c r="I35" s="152">
        <v>0</v>
      </c>
      <c r="J35" s="152">
        <v>100000</v>
      </c>
      <c r="K35" s="152">
        <v>4000</v>
      </c>
      <c r="L35" s="152">
        <v>0</v>
      </c>
      <c r="M35" s="152">
        <v>60000</v>
      </c>
      <c r="N35" s="152">
        <v>0</v>
      </c>
      <c r="O35" s="146">
        <f t="shared" si="0"/>
        <v>525200</v>
      </c>
    </row>
    <row r="36" spans="1:15" s="147" customFormat="1" ht="15">
      <c r="A36" s="153" t="s">
        <v>66</v>
      </c>
      <c r="B36" s="144"/>
      <c r="C36" s="154">
        <f>SUM(C27:C35)</f>
        <v>981100</v>
      </c>
      <c r="D36" s="154">
        <f>SUM(D27:D35)</f>
        <v>485400</v>
      </c>
      <c r="E36" s="154">
        <f>SUM(E27:E35)</f>
        <v>718700</v>
      </c>
      <c r="F36" s="154">
        <f t="shared" ref="F36:N36" si="1">SUM(F27:F35)</f>
        <v>611600</v>
      </c>
      <c r="G36" s="154">
        <f t="shared" si="1"/>
        <v>568300</v>
      </c>
      <c r="H36" s="154">
        <f t="shared" si="1"/>
        <v>365620</v>
      </c>
      <c r="I36" s="154">
        <f t="shared" si="1"/>
        <v>189500</v>
      </c>
      <c r="J36" s="154">
        <f t="shared" si="1"/>
        <v>422500</v>
      </c>
      <c r="K36" s="154">
        <f t="shared" si="1"/>
        <v>332500</v>
      </c>
      <c r="L36" s="154">
        <f t="shared" si="1"/>
        <v>403600</v>
      </c>
      <c r="M36" s="154">
        <f t="shared" si="1"/>
        <v>537400</v>
      </c>
      <c r="N36" s="154">
        <f t="shared" si="1"/>
        <v>600000</v>
      </c>
      <c r="O36" s="146">
        <f t="shared" si="0"/>
        <v>6216220</v>
      </c>
    </row>
    <row r="37" spans="1:15" s="1" customFormat="1">
      <c r="A37" s="155"/>
      <c r="B37" s="58"/>
      <c r="C37" s="156"/>
      <c r="D37" s="156"/>
      <c r="E37" s="54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>
      <c r="A38" s="157"/>
      <c r="B38" s="58"/>
      <c r="C38" s="156"/>
      <c r="D38" s="156"/>
      <c r="E38" s="54"/>
    </row>
    <row r="39" spans="1:15">
      <c r="A39" s="157"/>
      <c r="B39" s="58"/>
      <c r="C39" s="156"/>
      <c r="D39" s="156"/>
      <c r="E39" s="54"/>
    </row>
    <row r="40" spans="1:15" ht="15">
      <c r="A40" s="95" t="s">
        <v>41</v>
      </c>
      <c r="B40" s="118"/>
      <c r="C40" s="118"/>
      <c r="D40" s="118"/>
      <c r="E40" s="118"/>
      <c r="F40" s="130"/>
      <c r="G40" s="130"/>
      <c r="H40" s="118"/>
      <c r="I40" s="158" t="str">
        <f>[1]Заполнить!$B$11</f>
        <v>Ігор ЛЯШЕНКО</v>
      </c>
      <c r="J40" s="158"/>
      <c r="K40" s="158"/>
    </row>
    <row r="41" spans="1:15" ht="15">
      <c r="A41" s="159"/>
      <c r="B41" s="118"/>
      <c r="C41" s="118"/>
      <c r="D41" s="118"/>
      <c r="E41" s="118"/>
      <c r="F41" s="125" t="s">
        <v>4</v>
      </c>
      <c r="G41" s="125"/>
      <c r="H41" s="119"/>
      <c r="I41" s="129"/>
      <c r="J41" s="129"/>
      <c r="K41" s="129"/>
    </row>
    <row r="42" spans="1:15" ht="15">
      <c r="A42" s="160" t="s">
        <v>42</v>
      </c>
      <c r="B42" s="161"/>
      <c r="C42" s="161"/>
      <c r="D42" s="161"/>
      <c r="E42" s="161"/>
      <c r="F42" s="130"/>
      <c r="G42" s="130"/>
      <c r="H42" s="118"/>
      <c r="I42" s="158" t="str">
        <f>[1]Заполнить!$B$12</f>
        <v>Тетяна МЕЛЬНИЧЕНКО</v>
      </c>
      <c r="J42" s="158"/>
      <c r="K42" s="158"/>
    </row>
    <row r="43" spans="1:15" ht="15">
      <c r="A43" s="46"/>
      <c r="B43" s="118"/>
      <c r="C43" s="118"/>
      <c r="D43" s="118"/>
      <c r="E43" s="118"/>
      <c r="F43" s="125" t="s">
        <v>4</v>
      </c>
      <c r="G43" s="125"/>
      <c r="H43" s="119"/>
      <c r="I43" s="129"/>
      <c r="J43" s="129"/>
      <c r="K43" s="129"/>
    </row>
    <row r="44" spans="1:15" ht="15">
      <c r="A44" s="134" t="s">
        <v>67</v>
      </c>
      <c r="B44" s="134"/>
      <c r="C44" s="118"/>
      <c r="D44" s="47"/>
      <c r="E44" s="47"/>
      <c r="F44" s="47"/>
      <c r="G44" s="47"/>
      <c r="H44" s="47"/>
      <c r="I44" s="47"/>
      <c r="J44" s="47"/>
      <c r="K44" s="47"/>
    </row>
    <row r="45" spans="1:15" ht="15">
      <c r="A45" s="162" t="str">
        <f>[1]Заполнить!$B$17</f>
        <v>19 січня 2021 р.</v>
      </c>
      <c r="B45" s="134"/>
      <c r="C45" s="118"/>
      <c r="D45" s="47"/>
      <c r="E45" s="47"/>
      <c r="F45" s="47"/>
      <c r="G45" s="47"/>
      <c r="H45" s="47"/>
      <c r="I45" s="47"/>
      <c r="J45" s="47"/>
      <c r="K45" s="47"/>
    </row>
    <row r="46" spans="1:15" ht="15">
      <c r="A46" s="163"/>
      <c r="B46" s="164"/>
      <c r="C46" s="165"/>
      <c r="D46" s="165"/>
      <c r="E46" s="165"/>
      <c r="F46" s="165"/>
      <c r="G46" s="165"/>
      <c r="H46" s="165"/>
      <c r="I46" s="165"/>
      <c r="J46" s="165"/>
      <c r="K46" s="165"/>
    </row>
    <row r="47" spans="1:15">
      <c r="A47" s="166" t="s">
        <v>68</v>
      </c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</row>
    <row r="48" spans="1:15">
      <c r="A48" s="167"/>
    </row>
  </sheetData>
  <mergeCells count="30">
    <mergeCell ref="F42:G42"/>
    <mergeCell ref="I42:K42"/>
    <mergeCell ref="F43:G43"/>
    <mergeCell ref="I43:K43"/>
    <mergeCell ref="A47:L47"/>
    <mergeCell ref="A21:O21"/>
    <mergeCell ref="A22:O22"/>
    <mergeCell ref="A23:O23"/>
    <mergeCell ref="F40:G40"/>
    <mergeCell ref="I40:K40"/>
    <mergeCell ref="F41:G41"/>
    <mergeCell ref="I41:K41"/>
    <mergeCell ref="A15:O15"/>
    <mergeCell ref="A16:O16"/>
    <mergeCell ref="A17:O17"/>
    <mergeCell ref="A18:O18"/>
    <mergeCell ref="A19:O19"/>
    <mergeCell ref="A20:O20"/>
    <mergeCell ref="J11:K11"/>
    <mergeCell ref="L11:O11"/>
    <mergeCell ref="J12:M12"/>
    <mergeCell ref="J13:M13"/>
    <mergeCell ref="N13:O13"/>
    <mergeCell ref="A14:O14"/>
    <mergeCell ref="J1:O3"/>
    <mergeCell ref="J5:O6"/>
    <mergeCell ref="J7:O7"/>
    <mergeCell ref="J8:O8"/>
    <mergeCell ref="J9:O9"/>
    <mergeCell ref="L10:O10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M125"/>
  <sheetViews>
    <sheetView topLeftCell="A13" workbookViewId="0">
      <selection activeCell="A24" sqref="A24:E24"/>
    </sheetView>
  </sheetViews>
  <sheetFormatPr defaultRowHeight="12.75"/>
  <cols>
    <col min="1" max="1" width="63.140625" style="1" customWidth="1"/>
    <col min="2" max="2" width="10" style="1" customWidth="1"/>
    <col min="3" max="3" width="14.7109375" style="3" customWidth="1"/>
    <col min="4" max="4" width="12.5703125" style="3" customWidth="1"/>
    <col min="5" max="5" width="16" style="3" customWidth="1"/>
    <col min="6" max="9" width="9.140625" style="1"/>
    <col min="10" max="10" width="12" style="1" customWidth="1"/>
    <col min="11" max="256" width="9.140625" style="1"/>
    <col min="257" max="257" width="63.140625" style="1" customWidth="1"/>
    <col min="258" max="258" width="10" style="1" customWidth="1"/>
    <col min="259" max="259" width="14.7109375" style="1" customWidth="1"/>
    <col min="260" max="260" width="12.5703125" style="1" customWidth="1"/>
    <col min="261" max="261" width="16" style="1" customWidth="1"/>
    <col min="262" max="265" width="9.140625" style="1"/>
    <col min="266" max="266" width="12" style="1" customWidth="1"/>
    <col min="267" max="512" width="9.140625" style="1"/>
    <col min="513" max="513" width="63.140625" style="1" customWidth="1"/>
    <col min="514" max="514" width="10" style="1" customWidth="1"/>
    <col min="515" max="515" width="14.7109375" style="1" customWidth="1"/>
    <col min="516" max="516" width="12.5703125" style="1" customWidth="1"/>
    <col min="517" max="517" width="16" style="1" customWidth="1"/>
    <col min="518" max="521" width="9.140625" style="1"/>
    <col min="522" max="522" width="12" style="1" customWidth="1"/>
    <col min="523" max="768" width="9.140625" style="1"/>
    <col min="769" max="769" width="63.140625" style="1" customWidth="1"/>
    <col min="770" max="770" width="10" style="1" customWidth="1"/>
    <col min="771" max="771" width="14.7109375" style="1" customWidth="1"/>
    <col min="772" max="772" width="12.5703125" style="1" customWidth="1"/>
    <col min="773" max="773" width="16" style="1" customWidth="1"/>
    <col min="774" max="777" width="9.140625" style="1"/>
    <col min="778" max="778" width="12" style="1" customWidth="1"/>
    <col min="779" max="1024" width="9.140625" style="1"/>
    <col min="1025" max="1025" width="63.140625" style="1" customWidth="1"/>
    <col min="1026" max="1026" width="10" style="1" customWidth="1"/>
    <col min="1027" max="1027" width="14.7109375" style="1" customWidth="1"/>
    <col min="1028" max="1028" width="12.5703125" style="1" customWidth="1"/>
    <col min="1029" max="1029" width="16" style="1" customWidth="1"/>
    <col min="1030" max="1033" width="9.140625" style="1"/>
    <col min="1034" max="1034" width="12" style="1" customWidth="1"/>
    <col min="1035" max="1280" width="9.140625" style="1"/>
    <col min="1281" max="1281" width="63.140625" style="1" customWidth="1"/>
    <col min="1282" max="1282" width="10" style="1" customWidth="1"/>
    <col min="1283" max="1283" width="14.7109375" style="1" customWidth="1"/>
    <col min="1284" max="1284" width="12.5703125" style="1" customWidth="1"/>
    <col min="1285" max="1285" width="16" style="1" customWidth="1"/>
    <col min="1286" max="1289" width="9.140625" style="1"/>
    <col min="1290" max="1290" width="12" style="1" customWidth="1"/>
    <col min="1291" max="1536" width="9.140625" style="1"/>
    <col min="1537" max="1537" width="63.140625" style="1" customWidth="1"/>
    <col min="1538" max="1538" width="10" style="1" customWidth="1"/>
    <col min="1539" max="1539" width="14.7109375" style="1" customWidth="1"/>
    <col min="1540" max="1540" width="12.5703125" style="1" customWidth="1"/>
    <col min="1541" max="1541" width="16" style="1" customWidth="1"/>
    <col min="1542" max="1545" width="9.140625" style="1"/>
    <col min="1546" max="1546" width="12" style="1" customWidth="1"/>
    <col min="1547" max="1792" width="9.140625" style="1"/>
    <col min="1793" max="1793" width="63.140625" style="1" customWidth="1"/>
    <col min="1794" max="1794" width="10" style="1" customWidth="1"/>
    <col min="1795" max="1795" width="14.7109375" style="1" customWidth="1"/>
    <col min="1796" max="1796" width="12.5703125" style="1" customWidth="1"/>
    <col min="1797" max="1797" width="16" style="1" customWidth="1"/>
    <col min="1798" max="1801" width="9.140625" style="1"/>
    <col min="1802" max="1802" width="12" style="1" customWidth="1"/>
    <col min="1803" max="2048" width="9.140625" style="1"/>
    <col min="2049" max="2049" width="63.140625" style="1" customWidth="1"/>
    <col min="2050" max="2050" width="10" style="1" customWidth="1"/>
    <col min="2051" max="2051" width="14.7109375" style="1" customWidth="1"/>
    <col min="2052" max="2052" width="12.5703125" style="1" customWidth="1"/>
    <col min="2053" max="2053" width="16" style="1" customWidth="1"/>
    <col min="2054" max="2057" width="9.140625" style="1"/>
    <col min="2058" max="2058" width="12" style="1" customWidth="1"/>
    <col min="2059" max="2304" width="9.140625" style="1"/>
    <col min="2305" max="2305" width="63.140625" style="1" customWidth="1"/>
    <col min="2306" max="2306" width="10" style="1" customWidth="1"/>
    <col min="2307" max="2307" width="14.7109375" style="1" customWidth="1"/>
    <col min="2308" max="2308" width="12.5703125" style="1" customWidth="1"/>
    <col min="2309" max="2309" width="16" style="1" customWidth="1"/>
    <col min="2310" max="2313" width="9.140625" style="1"/>
    <col min="2314" max="2314" width="12" style="1" customWidth="1"/>
    <col min="2315" max="2560" width="9.140625" style="1"/>
    <col min="2561" max="2561" width="63.140625" style="1" customWidth="1"/>
    <col min="2562" max="2562" width="10" style="1" customWidth="1"/>
    <col min="2563" max="2563" width="14.7109375" style="1" customWidth="1"/>
    <col min="2564" max="2564" width="12.5703125" style="1" customWidth="1"/>
    <col min="2565" max="2565" width="16" style="1" customWidth="1"/>
    <col min="2566" max="2569" width="9.140625" style="1"/>
    <col min="2570" max="2570" width="12" style="1" customWidth="1"/>
    <col min="2571" max="2816" width="9.140625" style="1"/>
    <col min="2817" max="2817" width="63.140625" style="1" customWidth="1"/>
    <col min="2818" max="2818" width="10" style="1" customWidth="1"/>
    <col min="2819" max="2819" width="14.7109375" style="1" customWidth="1"/>
    <col min="2820" max="2820" width="12.5703125" style="1" customWidth="1"/>
    <col min="2821" max="2821" width="16" style="1" customWidth="1"/>
    <col min="2822" max="2825" width="9.140625" style="1"/>
    <col min="2826" max="2826" width="12" style="1" customWidth="1"/>
    <col min="2827" max="3072" width="9.140625" style="1"/>
    <col min="3073" max="3073" width="63.140625" style="1" customWidth="1"/>
    <col min="3074" max="3074" width="10" style="1" customWidth="1"/>
    <col min="3075" max="3075" width="14.7109375" style="1" customWidth="1"/>
    <col min="3076" max="3076" width="12.5703125" style="1" customWidth="1"/>
    <col min="3077" max="3077" width="16" style="1" customWidth="1"/>
    <col min="3078" max="3081" width="9.140625" style="1"/>
    <col min="3082" max="3082" width="12" style="1" customWidth="1"/>
    <col min="3083" max="3328" width="9.140625" style="1"/>
    <col min="3329" max="3329" width="63.140625" style="1" customWidth="1"/>
    <col min="3330" max="3330" width="10" style="1" customWidth="1"/>
    <col min="3331" max="3331" width="14.7109375" style="1" customWidth="1"/>
    <col min="3332" max="3332" width="12.5703125" style="1" customWidth="1"/>
    <col min="3333" max="3333" width="16" style="1" customWidth="1"/>
    <col min="3334" max="3337" width="9.140625" style="1"/>
    <col min="3338" max="3338" width="12" style="1" customWidth="1"/>
    <col min="3339" max="3584" width="9.140625" style="1"/>
    <col min="3585" max="3585" width="63.140625" style="1" customWidth="1"/>
    <col min="3586" max="3586" width="10" style="1" customWidth="1"/>
    <col min="3587" max="3587" width="14.7109375" style="1" customWidth="1"/>
    <col min="3588" max="3588" width="12.5703125" style="1" customWidth="1"/>
    <col min="3589" max="3589" width="16" style="1" customWidth="1"/>
    <col min="3590" max="3593" width="9.140625" style="1"/>
    <col min="3594" max="3594" width="12" style="1" customWidth="1"/>
    <col min="3595" max="3840" width="9.140625" style="1"/>
    <col min="3841" max="3841" width="63.140625" style="1" customWidth="1"/>
    <col min="3842" max="3842" width="10" style="1" customWidth="1"/>
    <col min="3843" max="3843" width="14.7109375" style="1" customWidth="1"/>
    <col min="3844" max="3844" width="12.5703125" style="1" customWidth="1"/>
    <col min="3845" max="3845" width="16" style="1" customWidth="1"/>
    <col min="3846" max="3849" width="9.140625" style="1"/>
    <col min="3850" max="3850" width="12" style="1" customWidth="1"/>
    <col min="3851" max="4096" width="9.140625" style="1"/>
    <col min="4097" max="4097" width="63.140625" style="1" customWidth="1"/>
    <col min="4098" max="4098" width="10" style="1" customWidth="1"/>
    <col min="4099" max="4099" width="14.7109375" style="1" customWidth="1"/>
    <col min="4100" max="4100" width="12.5703125" style="1" customWidth="1"/>
    <col min="4101" max="4101" width="16" style="1" customWidth="1"/>
    <col min="4102" max="4105" width="9.140625" style="1"/>
    <col min="4106" max="4106" width="12" style="1" customWidth="1"/>
    <col min="4107" max="4352" width="9.140625" style="1"/>
    <col min="4353" max="4353" width="63.140625" style="1" customWidth="1"/>
    <col min="4354" max="4354" width="10" style="1" customWidth="1"/>
    <col min="4355" max="4355" width="14.7109375" style="1" customWidth="1"/>
    <col min="4356" max="4356" width="12.5703125" style="1" customWidth="1"/>
    <col min="4357" max="4357" width="16" style="1" customWidth="1"/>
    <col min="4358" max="4361" width="9.140625" style="1"/>
    <col min="4362" max="4362" width="12" style="1" customWidth="1"/>
    <col min="4363" max="4608" width="9.140625" style="1"/>
    <col min="4609" max="4609" width="63.140625" style="1" customWidth="1"/>
    <col min="4610" max="4610" width="10" style="1" customWidth="1"/>
    <col min="4611" max="4611" width="14.7109375" style="1" customWidth="1"/>
    <col min="4612" max="4612" width="12.5703125" style="1" customWidth="1"/>
    <col min="4613" max="4613" width="16" style="1" customWidth="1"/>
    <col min="4614" max="4617" width="9.140625" style="1"/>
    <col min="4618" max="4618" width="12" style="1" customWidth="1"/>
    <col min="4619" max="4864" width="9.140625" style="1"/>
    <col min="4865" max="4865" width="63.140625" style="1" customWidth="1"/>
    <col min="4866" max="4866" width="10" style="1" customWidth="1"/>
    <col min="4867" max="4867" width="14.7109375" style="1" customWidth="1"/>
    <col min="4868" max="4868" width="12.5703125" style="1" customWidth="1"/>
    <col min="4869" max="4869" width="16" style="1" customWidth="1"/>
    <col min="4870" max="4873" width="9.140625" style="1"/>
    <col min="4874" max="4874" width="12" style="1" customWidth="1"/>
    <col min="4875" max="5120" width="9.140625" style="1"/>
    <col min="5121" max="5121" width="63.140625" style="1" customWidth="1"/>
    <col min="5122" max="5122" width="10" style="1" customWidth="1"/>
    <col min="5123" max="5123" width="14.7109375" style="1" customWidth="1"/>
    <col min="5124" max="5124" width="12.5703125" style="1" customWidth="1"/>
    <col min="5125" max="5125" width="16" style="1" customWidth="1"/>
    <col min="5126" max="5129" width="9.140625" style="1"/>
    <col min="5130" max="5130" width="12" style="1" customWidth="1"/>
    <col min="5131" max="5376" width="9.140625" style="1"/>
    <col min="5377" max="5377" width="63.140625" style="1" customWidth="1"/>
    <col min="5378" max="5378" width="10" style="1" customWidth="1"/>
    <col min="5379" max="5379" width="14.7109375" style="1" customWidth="1"/>
    <col min="5380" max="5380" width="12.5703125" style="1" customWidth="1"/>
    <col min="5381" max="5381" width="16" style="1" customWidth="1"/>
    <col min="5382" max="5385" width="9.140625" style="1"/>
    <col min="5386" max="5386" width="12" style="1" customWidth="1"/>
    <col min="5387" max="5632" width="9.140625" style="1"/>
    <col min="5633" max="5633" width="63.140625" style="1" customWidth="1"/>
    <col min="5634" max="5634" width="10" style="1" customWidth="1"/>
    <col min="5635" max="5635" width="14.7109375" style="1" customWidth="1"/>
    <col min="5636" max="5636" width="12.5703125" style="1" customWidth="1"/>
    <col min="5637" max="5637" width="16" style="1" customWidth="1"/>
    <col min="5638" max="5641" width="9.140625" style="1"/>
    <col min="5642" max="5642" width="12" style="1" customWidth="1"/>
    <col min="5643" max="5888" width="9.140625" style="1"/>
    <col min="5889" max="5889" width="63.140625" style="1" customWidth="1"/>
    <col min="5890" max="5890" width="10" style="1" customWidth="1"/>
    <col min="5891" max="5891" width="14.7109375" style="1" customWidth="1"/>
    <col min="5892" max="5892" width="12.5703125" style="1" customWidth="1"/>
    <col min="5893" max="5893" width="16" style="1" customWidth="1"/>
    <col min="5894" max="5897" width="9.140625" style="1"/>
    <col min="5898" max="5898" width="12" style="1" customWidth="1"/>
    <col min="5899" max="6144" width="9.140625" style="1"/>
    <col min="6145" max="6145" width="63.140625" style="1" customWidth="1"/>
    <col min="6146" max="6146" width="10" style="1" customWidth="1"/>
    <col min="6147" max="6147" width="14.7109375" style="1" customWidth="1"/>
    <col min="6148" max="6148" width="12.5703125" style="1" customWidth="1"/>
    <col min="6149" max="6149" width="16" style="1" customWidth="1"/>
    <col min="6150" max="6153" width="9.140625" style="1"/>
    <col min="6154" max="6154" width="12" style="1" customWidth="1"/>
    <col min="6155" max="6400" width="9.140625" style="1"/>
    <col min="6401" max="6401" width="63.140625" style="1" customWidth="1"/>
    <col min="6402" max="6402" width="10" style="1" customWidth="1"/>
    <col min="6403" max="6403" width="14.7109375" style="1" customWidth="1"/>
    <col min="6404" max="6404" width="12.5703125" style="1" customWidth="1"/>
    <col min="6405" max="6405" width="16" style="1" customWidth="1"/>
    <col min="6406" max="6409" width="9.140625" style="1"/>
    <col min="6410" max="6410" width="12" style="1" customWidth="1"/>
    <col min="6411" max="6656" width="9.140625" style="1"/>
    <col min="6657" max="6657" width="63.140625" style="1" customWidth="1"/>
    <col min="6658" max="6658" width="10" style="1" customWidth="1"/>
    <col min="6659" max="6659" width="14.7109375" style="1" customWidth="1"/>
    <col min="6660" max="6660" width="12.5703125" style="1" customWidth="1"/>
    <col min="6661" max="6661" width="16" style="1" customWidth="1"/>
    <col min="6662" max="6665" width="9.140625" style="1"/>
    <col min="6666" max="6666" width="12" style="1" customWidth="1"/>
    <col min="6667" max="6912" width="9.140625" style="1"/>
    <col min="6913" max="6913" width="63.140625" style="1" customWidth="1"/>
    <col min="6914" max="6914" width="10" style="1" customWidth="1"/>
    <col min="6915" max="6915" width="14.7109375" style="1" customWidth="1"/>
    <col min="6916" max="6916" width="12.5703125" style="1" customWidth="1"/>
    <col min="6917" max="6917" width="16" style="1" customWidth="1"/>
    <col min="6918" max="6921" width="9.140625" style="1"/>
    <col min="6922" max="6922" width="12" style="1" customWidth="1"/>
    <col min="6923" max="7168" width="9.140625" style="1"/>
    <col min="7169" max="7169" width="63.140625" style="1" customWidth="1"/>
    <col min="7170" max="7170" width="10" style="1" customWidth="1"/>
    <col min="7171" max="7171" width="14.7109375" style="1" customWidth="1"/>
    <col min="7172" max="7172" width="12.5703125" style="1" customWidth="1"/>
    <col min="7173" max="7173" width="16" style="1" customWidth="1"/>
    <col min="7174" max="7177" width="9.140625" style="1"/>
    <col min="7178" max="7178" width="12" style="1" customWidth="1"/>
    <col min="7179" max="7424" width="9.140625" style="1"/>
    <col min="7425" max="7425" width="63.140625" style="1" customWidth="1"/>
    <col min="7426" max="7426" width="10" style="1" customWidth="1"/>
    <col min="7427" max="7427" width="14.7109375" style="1" customWidth="1"/>
    <col min="7428" max="7428" width="12.5703125" style="1" customWidth="1"/>
    <col min="7429" max="7429" width="16" style="1" customWidth="1"/>
    <col min="7430" max="7433" width="9.140625" style="1"/>
    <col min="7434" max="7434" width="12" style="1" customWidth="1"/>
    <col min="7435" max="7680" width="9.140625" style="1"/>
    <col min="7681" max="7681" width="63.140625" style="1" customWidth="1"/>
    <col min="7682" max="7682" width="10" style="1" customWidth="1"/>
    <col min="7683" max="7683" width="14.7109375" style="1" customWidth="1"/>
    <col min="7684" max="7684" width="12.5703125" style="1" customWidth="1"/>
    <col min="7685" max="7685" width="16" style="1" customWidth="1"/>
    <col min="7686" max="7689" width="9.140625" style="1"/>
    <col min="7690" max="7690" width="12" style="1" customWidth="1"/>
    <col min="7691" max="7936" width="9.140625" style="1"/>
    <col min="7937" max="7937" width="63.140625" style="1" customWidth="1"/>
    <col min="7938" max="7938" width="10" style="1" customWidth="1"/>
    <col min="7939" max="7939" width="14.7109375" style="1" customWidth="1"/>
    <col min="7940" max="7940" width="12.5703125" style="1" customWidth="1"/>
    <col min="7941" max="7941" width="16" style="1" customWidth="1"/>
    <col min="7942" max="7945" width="9.140625" style="1"/>
    <col min="7946" max="7946" width="12" style="1" customWidth="1"/>
    <col min="7947" max="8192" width="9.140625" style="1"/>
    <col min="8193" max="8193" width="63.140625" style="1" customWidth="1"/>
    <col min="8194" max="8194" width="10" style="1" customWidth="1"/>
    <col min="8195" max="8195" width="14.7109375" style="1" customWidth="1"/>
    <col min="8196" max="8196" width="12.5703125" style="1" customWidth="1"/>
    <col min="8197" max="8197" width="16" style="1" customWidth="1"/>
    <col min="8198" max="8201" width="9.140625" style="1"/>
    <col min="8202" max="8202" width="12" style="1" customWidth="1"/>
    <col min="8203" max="8448" width="9.140625" style="1"/>
    <col min="8449" max="8449" width="63.140625" style="1" customWidth="1"/>
    <col min="8450" max="8450" width="10" style="1" customWidth="1"/>
    <col min="8451" max="8451" width="14.7109375" style="1" customWidth="1"/>
    <col min="8452" max="8452" width="12.5703125" style="1" customWidth="1"/>
    <col min="8453" max="8453" width="16" style="1" customWidth="1"/>
    <col min="8454" max="8457" width="9.140625" style="1"/>
    <col min="8458" max="8458" width="12" style="1" customWidth="1"/>
    <col min="8459" max="8704" width="9.140625" style="1"/>
    <col min="8705" max="8705" width="63.140625" style="1" customWidth="1"/>
    <col min="8706" max="8706" width="10" style="1" customWidth="1"/>
    <col min="8707" max="8707" width="14.7109375" style="1" customWidth="1"/>
    <col min="8708" max="8708" width="12.5703125" style="1" customWidth="1"/>
    <col min="8709" max="8709" width="16" style="1" customWidth="1"/>
    <col min="8710" max="8713" width="9.140625" style="1"/>
    <col min="8714" max="8714" width="12" style="1" customWidth="1"/>
    <col min="8715" max="8960" width="9.140625" style="1"/>
    <col min="8961" max="8961" width="63.140625" style="1" customWidth="1"/>
    <col min="8962" max="8962" width="10" style="1" customWidth="1"/>
    <col min="8963" max="8963" width="14.7109375" style="1" customWidth="1"/>
    <col min="8964" max="8964" width="12.5703125" style="1" customWidth="1"/>
    <col min="8965" max="8965" width="16" style="1" customWidth="1"/>
    <col min="8966" max="8969" width="9.140625" style="1"/>
    <col min="8970" max="8970" width="12" style="1" customWidth="1"/>
    <col min="8971" max="9216" width="9.140625" style="1"/>
    <col min="9217" max="9217" width="63.140625" style="1" customWidth="1"/>
    <col min="9218" max="9218" width="10" style="1" customWidth="1"/>
    <col min="9219" max="9219" width="14.7109375" style="1" customWidth="1"/>
    <col min="9220" max="9220" width="12.5703125" style="1" customWidth="1"/>
    <col min="9221" max="9221" width="16" style="1" customWidth="1"/>
    <col min="9222" max="9225" width="9.140625" style="1"/>
    <col min="9226" max="9226" width="12" style="1" customWidth="1"/>
    <col min="9227" max="9472" width="9.140625" style="1"/>
    <col min="9473" max="9473" width="63.140625" style="1" customWidth="1"/>
    <col min="9474" max="9474" width="10" style="1" customWidth="1"/>
    <col min="9475" max="9475" width="14.7109375" style="1" customWidth="1"/>
    <col min="9476" max="9476" width="12.5703125" style="1" customWidth="1"/>
    <col min="9477" max="9477" width="16" style="1" customWidth="1"/>
    <col min="9478" max="9481" width="9.140625" style="1"/>
    <col min="9482" max="9482" width="12" style="1" customWidth="1"/>
    <col min="9483" max="9728" width="9.140625" style="1"/>
    <col min="9729" max="9729" width="63.140625" style="1" customWidth="1"/>
    <col min="9730" max="9730" width="10" style="1" customWidth="1"/>
    <col min="9731" max="9731" width="14.7109375" style="1" customWidth="1"/>
    <col min="9732" max="9732" width="12.5703125" style="1" customWidth="1"/>
    <col min="9733" max="9733" width="16" style="1" customWidth="1"/>
    <col min="9734" max="9737" width="9.140625" style="1"/>
    <col min="9738" max="9738" width="12" style="1" customWidth="1"/>
    <col min="9739" max="9984" width="9.140625" style="1"/>
    <col min="9985" max="9985" width="63.140625" style="1" customWidth="1"/>
    <col min="9986" max="9986" width="10" style="1" customWidth="1"/>
    <col min="9987" max="9987" width="14.7109375" style="1" customWidth="1"/>
    <col min="9988" max="9988" width="12.5703125" style="1" customWidth="1"/>
    <col min="9989" max="9989" width="16" style="1" customWidth="1"/>
    <col min="9990" max="9993" width="9.140625" style="1"/>
    <col min="9994" max="9994" width="12" style="1" customWidth="1"/>
    <col min="9995" max="10240" width="9.140625" style="1"/>
    <col min="10241" max="10241" width="63.140625" style="1" customWidth="1"/>
    <col min="10242" max="10242" width="10" style="1" customWidth="1"/>
    <col min="10243" max="10243" width="14.7109375" style="1" customWidth="1"/>
    <col min="10244" max="10244" width="12.5703125" style="1" customWidth="1"/>
    <col min="10245" max="10245" width="16" style="1" customWidth="1"/>
    <col min="10246" max="10249" width="9.140625" style="1"/>
    <col min="10250" max="10250" width="12" style="1" customWidth="1"/>
    <col min="10251" max="10496" width="9.140625" style="1"/>
    <col min="10497" max="10497" width="63.140625" style="1" customWidth="1"/>
    <col min="10498" max="10498" width="10" style="1" customWidth="1"/>
    <col min="10499" max="10499" width="14.7109375" style="1" customWidth="1"/>
    <col min="10500" max="10500" width="12.5703125" style="1" customWidth="1"/>
    <col min="10501" max="10501" width="16" style="1" customWidth="1"/>
    <col min="10502" max="10505" width="9.140625" style="1"/>
    <col min="10506" max="10506" width="12" style="1" customWidth="1"/>
    <col min="10507" max="10752" width="9.140625" style="1"/>
    <col min="10753" max="10753" width="63.140625" style="1" customWidth="1"/>
    <col min="10754" max="10754" width="10" style="1" customWidth="1"/>
    <col min="10755" max="10755" width="14.7109375" style="1" customWidth="1"/>
    <col min="10756" max="10756" width="12.5703125" style="1" customWidth="1"/>
    <col min="10757" max="10757" width="16" style="1" customWidth="1"/>
    <col min="10758" max="10761" width="9.140625" style="1"/>
    <col min="10762" max="10762" width="12" style="1" customWidth="1"/>
    <col min="10763" max="11008" width="9.140625" style="1"/>
    <col min="11009" max="11009" width="63.140625" style="1" customWidth="1"/>
    <col min="11010" max="11010" width="10" style="1" customWidth="1"/>
    <col min="11011" max="11011" width="14.7109375" style="1" customWidth="1"/>
    <col min="11012" max="11012" width="12.5703125" style="1" customWidth="1"/>
    <col min="11013" max="11013" width="16" style="1" customWidth="1"/>
    <col min="11014" max="11017" width="9.140625" style="1"/>
    <col min="11018" max="11018" width="12" style="1" customWidth="1"/>
    <col min="11019" max="11264" width="9.140625" style="1"/>
    <col min="11265" max="11265" width="63.140625" style="1" customWidth="1"/>
    <col min="11266" max="11266" width="10" style="1" customWidth="1"/>
    <col min="11267" max="11267" width="14.7109375" style="1" customWidth="1"/>
    <col min="11268" max="11268" width="12.5703125" style="1" customWidth="1"/>
    <col min="11269" max="11269" width="16" style="1" customWidth="1"/>
    <col min="11270" max="11273" width="9.140625" style="1"/>
    <col min="11274" max="11274" width="12" style="1" customWidth="1"/>
    <col min="11275" max="11520" width="9.140625" style="1"/>
    <col min="11521" max="11521" width="63.140625" style="1" customWidth="1"/>
    <col min="11522" max="11522" width="10" style="1" customWidth="1"/>
    <col min="11523" max="11523" width="14.7109375" style="1" customWidth="1"/>
    <col min="11524" max="11524" width="12.5703125" style="1" customWidth="1"/>
    <col min="11525" max="11525" width="16" style="1" customWidth="1"/>
    <col min="11526" max="11529" width="9.140625" style="1"/>
    <col min="11530" max="11530" width="12" style="1" customWidth="1"/>
    <col min="11531" max="11776" width="9.140625" style="1"/>
    <col min="11777" max="11777" width="63.140625" style="1" customWidth="1"/>
    <col min="11778" max="11778" width="10" style="1" customWidth="1"/>
    <col min="11779" max="11779" width="14.7109375" style="1" customWidth="1"/>
    <col min="11780" max="11780" width="12.5703125" style="1" customWidth="1"/>
    <col min="11781" max="11781" width="16" style="1" customWidth="1"/>
    <col min="11782" max="11785" width="9.140625" style="1"/>
    <col min="11786" max="11786" width="12" style="1" customWidth="1"/>
    <col min="11787" max="12032" width="9.140625" style="1"/>
    <col min="12033" max="12033" width="63.140625" style="1" customWidth="1"/>
    <col min="12034" max="12034" width="10" style="1" customWidth="1"/>
    <col min="12035" max="12035" width="14.7109375" style="1" customWidth="1"/>
    <col min="12036" max="12036" width="12.5703125" style="1" customWidth="1"/>
    <col min="12037" max="12037" width="16" style="1" customWidth="1"/>
    <col min="12038" max="12041" width="9.140625" style="1"/>
    <col min="12042" max="12042" width="12" style="1" customWidth="1"/>
    <col min="12043" max="12288" width="9.140625" style="1"/>
    <col min="12289" max="12289" width="63.140625" style="1" customWidth="1"/>
    <col min="12290" max="12290" width="10" style="1" customWidth="1"/>
    <col min="12291" max="12291" width="14.7109375" style="1" customWidth="1"/>
    <col min="12292" max="12292" width="12.5703125" style="1" customWidth="1"/>
    <col min="12293" max="12293" width="16" style="1" customWidth="1"/>
    <col min="12294" max="12297" width="9.140625" style="1"/>
    <col min="12298" max="12298" width="12" style="1" customWidth="1"/>
    <col min="12299" max="12544" width="9.140625" style="1"/>
    <col min="12545" max="12545" width="63.140625" style="1" customWidth="1"/>
    <col min="12546" max="12546" width="10" style="1" customWidth="1"/>
    <col min="12547" max="12547" width="14.7109375" style="1" customWidth="1"/>
    <col min="12548" max="12548" width="12.5703125" style="1" customWidth="1"/>
    <col min="12549" max="12549" width="16" style="1" customWidth="1"/>
    <col min="12550" max="12553" width="9.140625" style="1"/>
    <col min="12554" max="12554" width="12" style="1" customWidth="1"/>
    <col min="12555" max="12800" width="9.140625" style="1"/>
    <col min="12801" max="12801" width="63.140625" style="1" customWidth="1"/>
    <col min="12802" max="12802" width="10" style="1" customWidth="1"/>
    <col min="12803" max="12803" width="14.7109375" style="1" customWidth="1"/>
    <col min="12804" max="12804" width="12.5703125" style="1" customWidth="1"/>
    <col min="12805" max="12805" width="16" style="1" customWidth="1"/>
    <col min="12806" max="12809" width="9.140625" style="1"/>
    <col min="12810" max="12810" width="12" style="1" customWidth="1"/>
    <col min="12811" max="13056" width="9.140625" style="1"/>
    <col min="13057" max="13057" width="63.140625" style="1" customWidth="1"/>
    <col min="13058" max="13058" width="10" style="1" customWidth="1"/>
    <col min="13059" max="13059" width="14.7109375" style="1" customWidth="1"/>
    <col min="13060" max="13060" width="12.5703125" style="1" customWidth="1"/>
    <col min="13061" max="13061" width="16" style="1" customWidth="1"/>
    <col min="13062" max="13065" width="9.140625" style="1"/>
    <col min="13066" max="13066" width="12" style="1" customWidth="1"/>
    <col min="13067" max="13312" width="9.140625" style="1"/>
    <col min="13313" max="13313" width="63.140625" style="1" customWidth="1"/>
    <col min="13314" max="13314" width="10" style="1" customWidth="1"/>
    <col min="13315" max="13315" width="14.7109375" style="1" customWidth="1"/>
    <col min="13316" max="13316" width="12.5703125" style="1" customWidth="1"/>
    <col min="13317" max="13317" width="16" style="1" customWidth="1"/>
    <col min="13318" max="13321" width="9.140625" style="1"/>
    <col min="13322" max="13322" width="12" style="1" customWidth="1"/>
    <col min="13323" max="13568" width="9.140625" style="1"/>
    <col min="13569" max="13569" width="63.140625" style="1" customWidth="1"/>
    <col min="13570" max="13570" width="10" style="1" customWidth="1"/>
    <col min="13571" max="13571" width="14.7109375" style="1" customWidth="1"/>
    <col min="13572" max="13572" width="12.5703125" style="1" customWidth="1"/>
    <col min="13573" max="13573" width="16" style="1" customWidth="1"/>
    <col min="13574" max="13577" width="9.140625" style="1"/>
    <col min="13578" max="13578" width="12" style="1" customWidth="1"/>
    <col min="13579" max="13824" width="9.140625" style="1"/>
    <col min="13825" max="13825" width="63.140625" style="1" customWidth="1"/>
    <col min="13826" max="13826" width="10" style="1" customWidth="1"/>
    <col min="13827" max="13827" width="14.7109375" style="1" customWidth="1"/>
    <col min="13828" max="13828" width="12.5703125" style="1" customWidth="1"/>
    <col min="13829" max="13829" width="16" style="1" customWidth="1"/>
    <col min="13830" max="13833" width="9.140625" style="1"/>
    <col min="13834" max="13834" width="12" style="1" customWidth="1"/>
    <col min="13835" max="14080" width="9.140625" style="1"/>
    <col min="14081" max="14081" width="63.140625" style="1" customWidth="1"/>
    <col min="14082" max="14082" width="10" style="1" customWidth="1"/>
    <col min="14083" max="14083" width="14.7109375" style="1" customWidth="1"/>
    <col min="14084" max="14084" width="12.5703125" style="1" customWidth="1"/>
    <col min="14085" max="14085" width="16" style="1" customWidth="1"/>
    <col min="14086" max="14089" width="9.140625" style="1"/>
    <col min="14090" max="14090" width="12" style="1" customWidth="1"/>
    <col min="14091" max="14336" width="9.140625" style="1"/>
    <col min="14337" max="14337" width="63.140625" style="1" customWidth="1"/>
    <col min="14338" max="14338" width="10" style="1" customWidth="1"/>
    <col min="14339" max="14339" width="14.7109375" style="1" customWidth="1"/>
    <col min="14340" max="14340" width="12.5703125" style="1" customWidth="1"/>
    <col min="14341" max="14341" width="16" style="1" customWidth="1"/>
    <col min="14342" max="14345" width="9.140625" style="1"/>
    <col min="14346" max="14346" width="12" style="1" customWidth="1"/>
    <col min="14347" max="14592" width="9.140625" style="1"/>
    <col min="14593" max="14593" width="63.140625" style="1" customWidth="1"/>
    <col min="14594" max="14594" width="10" style="1" customWidth="1"/>
    <col min="14595" max="14595" width="14.7109375" style="1" customWidth="1"/>
    <col min="14596" max="14596" width="12.5703125" style="1" customWidth="1"/>
    <col min="14597" max="14597" width="16" style="1" customWidth="1"/>
    <col min="14598" max="14601" width="9.140625" style="1"/>
    <col min="14602" max="14602" width="12" style="1" customWidth="1"/>
    <col min="14603" max="14848" width="9.140625" style="1"/>
    <col min="14849" max="14849" width="63.140625" style="1" customWidth="1"/>
    <col min="14850" max="14850" width="10" style="1" customWidth="1"/>
    <col min="14851" max="14851" width="14.7109375" style="1" customWidth="1"/>
    <col min="14852" max="14852" width="12.5703125" style="1" customWidth="1"/>
    <col min="14853" max="14853" width="16" style="1" customWidth="1"/>
    <col min="14854" max="14857" width="9.140625" style="1"/>
    <col min="14858" max="14858" width="12" style="1" customWidth="1"/>
    <col min="14859" max="15104" width="9.140625" style="1"/>
    <col min="15105" max="15105" width="63.140625" style="1" customWidth="1"/>
    <col min="15106" max="15106" width="10" style="1" customWidth="1"/>
    <col min="15107" max="15107" width="14.7109375" style="1" customWidth="1"/>
    <col min="15108" max="15108" width="12.5703125" style="1" customWidth="1"/>
    <col min="15109" max="15109" width="16" style="1" customWidth="1"/>
    <col min="15110" max="15113" width="9.140625" style="1"/>
    <col min="15114" max="15114" width="12" style="1" customWidth="1"/>
    <col min="15115" max="15360" width="9.140625" style="1"/>
    <col min="15361" max="15361" width="63.140625" style="1" customWidth="1"/>
    <col min="15362" max="15362" width="10" style="1" customWidth="1"/>
    <col min="15363" max="15363" width="14.7109375" style="1" customWidth="1"/>
    <col min="15364" max="15364" width="12.5703125" style="1" customWidth="1"/>
    <col min="15365" max="15365" width="16" style="1" customWidth="1"/>
    <col min="15366" max="15369" width="9.140625" style="1"/>
    <col min="15370" max="15370" width="12" style="1" customWidth="1"/>
    <col min="15371" max="15616" width="9.140625" style="1"/>
    <col min="15617" max="15617" width="63.140625" style="1" customWidth="1"/>
    <col min="15618" max="15618" width="10" style="1" customWidth="1"/>
    <col min="15619" max="15619" width="14.7109375" style="1" customWidth="1"/>
    <col min="15620" max="15620" width="12.5703125" style="1" customWidth="1"/>
    <col min="15621" max="15621" width="16" style="1" customWidth="1"/>
    <col min="15622" max="15625" width="9.140625" style="1"/>
    <col min="15626" max="15626" width="12" style="1" customWidth="1"/>
    <col min="15627" max="15872" width="9.140625" style="1"/>
    <col min="15873" max="15873" width="63.140625" style="1" customWidth="1"/>
    <col min="15874" max="15874" width="10" style="1" customWidth="1"/>
    <col min="15875" max="15875" width="14.7109375" style="1" customWidth="1"/>
    <col min="15876" max="15876" width="12.5703125" style="1" customWidth="1"/>
    <col min="15877" max="15877" width="16" style="1" customWidth="1"/>
    <col min="15878" max="15881" width="9.140625" style="1"/>
    <col min="15882" max="15882" width="12" style="1" customWidth="1"/>
    <col min="15883" max="16128" width="9.140625" style="1"/>
    <col min="16129" max="16129" width="63.140625" style="1" customWidth="1"/>
    <col min="16130" max="16130" width="10" style="1" customWidth="1"/>
    <col min="16131" max="16131" width="14.7109375" style="1" customWidth="1"/>
    <col min="16132" max="16132" width="12.5703125" style="1" customWidth="1"/>
    <col min="16133" max="16133" width="16" style="1" customWidth="1"/>
    <col min="16134" max="16137" width="9.140625" style="1"/>
    <col min="16138" max="16138" width="12" style="1" customWidth="1"/>
    <col min="16139" max="16384" width="9.140625" style="1"/>
  </cols>
  <sheetData>
    <row r="1" spans="1:13">
      <c r="B1" s="2" t="s">
        <v>0</v>
      </c>
      <c r="C1" s="2"/>
      <c r="D1" s="2"/>
      <c r="E1" s="2"/>
    </row>
    <row r="2" spans="1:13">
      <c r="B2" s="2"/>
      <c r="C2" s="2"/>
      <c r="D2" s="2"/>
      <c r="E2" s="2"/>
    </row>
    <row r="4" spans="1:13" s="8" customFormat="1" ht="15">
      <c r="A4" s="4"/>
      <c r="B4" s="5" t="s">
        <v>69</v>
      </c>
      <c r="C4" s="5"/>
      <c r="D4" s="5"/>
      <c r="E4" s="5"/>
      <c r="F4" s="6"/>
      <c r="G4" s="7"/>
      <c r="H4" s="7"/>
      <c r="I4" s="7"/>
      <c r="J4" s="7"/>
      <c r="K4" s="6"/>
      <c r="L4" s="6"/>
      <c r="M4" s="6"/>
    </row>
    <row r="5" spans="1:13" s="8" customFormat="1" ht="15">
      <c r="A5" s="9"/>
      <c r="B5" s="10"/>
      <c r="C5" s="10"/>
      <c r="D5" s="10"/>
      <c r="E5" s="10"/>
      <c r="F5" s="11"/>
      <c r="G5" s="12"/>
      <c r="H5" s="13"/>
      <c r="I5" s="13"/>
      <c r="J5" s="13"/>
      <c r="K5" s="14"/>
      <c r="L5" s="14"/>
      <c r="M5" s="14"/>
    </row>
    <row r="6" spans="1:13" s="8" customFormat="1" ht="15">
      <c r="A6" s="4"/>
      <c r="B6" s="15" t="s">
        <v>2</v>
      </c>
      <c r="C6" s="15"/>
      <c r="D6" s="15"/>
      <c r="E6" s="15"/>
      <c r="F6" s="16"/>
      <c r="G6" s="11"/>
      <c r="H6" s="11"/>
      <c r="I6" s="16"/>
      <c r="J6" s="16"/>
      <c r="K6" s="16"/>
      <c r="L6" s="16"/>
      <c r="M6" s="16"/>
    </row>
    <row r="7" spans="1:13" s="8" customFormat="1" ht="15.75">
      <c r="A7" s="17"/>
      <c r="B7" s="18" t="str">
        <f>[2]Заполнить!$B$14</f>
        <v>Сільський голова</v>
      </c>
      <c r="C7" s="18"/>
      <c r="D7" s="18"/>
      <c r="E7" s="18"/>
      <c r="F7" s="6"/>
      <c r="G7" s="14"/>
      <c r="H7" s="14"/>
      <c r="I7" s="6"/>
      <c r="J7" s="6"/>
      <c r="K7" s="6"/>
      <c r="L7" s="6"/>
      <c r="M7" s="6"/>
    </row>
    <row r="8" spans="1:13" s="22" customFormat="1" ht="11.25">
      <c r="A8" s="19"/>
      <c r="B8" s="15" t="s">
        <v>3</v>
      </c>
      <c r="C8" s="15"/>
      <c r="D8" s="15"/>
      <c r="E8" s="15"/>
      <c r="F8" s="20"/>
      <c r="G8" s="21"/>
      <c r="H8" s="21"/>
      <c r="I8" s="20"/>
      <c r="J8" s="20"/>
      <c r="K8" s="20"/>
      <c r="L8" s="20"/>
      <c r="M8" s="20"/>
    </row>
    <row r="9" spans="1:13" s="8" customFormat="1" ht="15.75">
      <c r="A9" s="4"/>
      <c r="B9" s="23"/>
      <c r="C9" s="24"/>
      <c r="D9" s="25" t="str">
        <f>[2]Заполнить!$B$15</f>
        <v>Володимир ТРИКИША</v>
      </c>
      <c r="E9" s="25"/>
      <c r="F9" s="6"/>
      <c r="G9" s="11"/>
      <c r="H9" s="11"/>
      <c r="I9" s="26"/>
      <c r="J9" s="16"/>
      <c r="K9" s="6"/>
      <c r="L9" s="6"/>
      <c r="M9" s="6"/>
    </row>
    <row r="10" spans="1:13" s="22" customFormat="1" ht="11.25">
      <c r="A10" s="27"/>
      <c r="B10" s="15" t="s">
        <v>4</v>
      </c>
      <c r="C10" s="15"/>
      <c r="D10" s="28"/>
      <c r="E10" s="28"/>
      <c r="G10" s="29"/>
      <c r="H10" s="29"/>
      <c r="I10" s="30"/>
      <c r="J10" s="20"/>
      <c r="K10" s="31"/>
      <c r="L10" s="31"/>
      <c r="M10" s="31"/>
    </row>
    <row r="11" spans="1:13" s="8" customFormat="1" ht="15">
      <c r="A11" s="4"/>
      <c r="B11" s="32" t="str">
        <f>[2]Заполнить!$B$16</f>
        <v>19 січня 2021 р.</v>
      </c>
      <c r="C11" s="32"/>
      <c r="D11" s="33"/>
      <c r="E11" s="33"/>
      <c r="F11" s="6"/>
      <c r="G11" s="11"/>
      <c r="H11" s="11"/>
      <c r="I11" s="6"/>
      <c r="J11" s="6"/>
      <c r="K11" s="6"/>
      <c r="L11" s="6"/>
      <c r="M11" s="6"/>
    </row>
    <row r="12" spans="1:13" s="8" customFormat="1" ht="15">
      <c r="A12" s="17"/>
      <c r="B12" s="15"/>
      <c r="C12" s="15"/>
      <c r="D12" s="34"/>
      <c r="E12" s="33" t="s">
        <v>5</v>
      </c>
      <c r="F12" s="16"/>
      <c r="G12" s="14"/>
      <c r="H12" s="14"/>
      <c r="I12" s="6"/>
      <c r="J12" s="16"/>
      <c r="K12" s="16"/>
      <c r="L12" s="16"/>
      <c r="M12" s="16"/>
    </row>
    <row r="13" spans="1:13" s="8" customFormat="1" ht="15">
      <c r="A13" s="17"/>
      <c r="B13" s="35"/>
      <c r="C13" s="33"/>
      <c r="D13" s="33"/>
      <c r="E13" s="33"/>
      <c r="F13" s="16"/>
      <c r="G13" s="14"/>
      <c r="H13" s="14"/>
      <c r="I13" s="6"/>
      <c r="J13" s="16"/>
      <c r="K13" s="16"/>
      <c r="L13" s="16"/>
      <c r="M13" s="16"/>
    </row>
    <row r="14" spans="1:13" ht="18.75">
      <c r="A14" s="36" t="s">
        <v>6</v>
      </c>
      <c r="B14" s="37"/>
      <c r="C14" s="37"/>
      <c r="D14" s="37"/>
      <c r="E14" s="37"/>
    </row>
    <row r="15" spans="1:13" s="39" customFormat="1" ht="15">
      <c r="A15" s="38" t="s">
        <v>7</v>
      </c>
      <c r="B15" s="38"/>
      <c r="C15" s="38"/>
      <c r="D15" s="38"/>
      <c r="E15" s="38"/>
    </row>
    <row r="16" spans="1:13" s="39" customFormat="1" ht="15">
      <c r="A16" s="40" t="s">
        <v>8</v>
      </c>
      <c r="B16" s="40"/>
      <c r="C16" s="40"/>
      <c r="D16" s="40"/>
      <c r="E16" s="40"/>
      <c r="F16" s="41"/>
      <c r="G16" s="41"/>
      <c r="H16" s="41"/>
      <c r="I16" s="41"/>
      <c r="J16" s="41"/>
    </row>
    <row r="17" spans="1:65" s="39" customFormat="1" ht="36" customHeight="1">
      <c r="A17" s="42" t="str">
        <f>CONCATENATE([2]Заполнить!$B$3,"  ",[2]Заполнить!$B$2)</f>
        <v>20407399  Опорний навчальний заклад "Словечанська загальоосвітня школа І-ІІІ ступенів" Словечанської сільської ради Житомирської області</v>
      </c>
      <c r="B17" s="42"/>
      <c r="C17" s="42"/>
      <c r="D17" s="42"/>
      <c r="E17" s="42"/>
    </row>
    <row r="18" spans="1:65" s="39" customFormat="1" ht="15">
      <c r="A18" s="43" t="s">
        <v>9</v>
      </c>
      <c r="B18" s="43"/>
      <c r="C18" s="43"/>
      <c r="D18" s="43"/>
      <c r="E18" s="43"/>
      <c r="F18" s="41"/>
      <c r="G18" s="41"/>
      <c r="H18" s="41"/>
      <c r="I18" s="41"/>
      <c r="J18" s="41"/>
    </row>
    <row r="19" spans="1:65" s="39" customFormat="1" ht="15.75">
      <c r="A19" s="44" t="str">
        <f>[2]Заполнить!$B$4</f>
        <v>с. Словечне Житомирська область</v>
      </c>
      <c r="B19" s="44"/>
      <c r="C19" s="44"/>
      <c r="D19" s="44"/>
      <c r="E19" s="44"/>
      <c r="F19" s="41"/>
      <c r="G19" s="41"/>
      <c r="H19" s="41"/>
      <c r="I19" s="41"/>
      <c r="J19" s="41"/>
    </row>
    <row r="20" spans="1:65" s="39" customFormat="1" ht="15">
      <c r="A20" s="43" t="s">
        <v>10</v>
      </c>
      <c r="B20" s="43"/>
      <c r="C20" s="43"/>
      <c r="D20" s="43"/>
      <c r="E20" s="43"/>
      <c r="F20" s="41"/>
      <c r="G20" s="41"/>
      <c r="H20" s="41"/>
      <c r="I20" s="41"/>
      <c r="J20" s="41"/>
    </row>
    <row r="21" spans="1:65" s="39" customFormat="1" ht="15.75">
      <c r="A21" s="45" t="s">
        <v>11</v>
      </c>
      <c r="B21" s="45"/>
      <c r="C21" s="45"/>
      <c r="D21" s="45"/>
      <c r="E21" s="45"/>
      <c r="F21" s="46"/>
      <c r="G21" s="47"/>
      <c r="H21" s="47"/>
      <c r="I21" s="47"/>
      <c r="J21" s="47"/>
    </row>
    <row r="22" spans="1:65" s="39" customFormat="1" ht="15.75">
      <c r="A22" s="48" t="str">
        <f>IF([2]Заполнить!B5=1,CONCATENATE("код та назва відомчої класифікації видатків та кредитування бюджету   ",[2]Заполнить!$B$22,"  ",[2]Заполнить!$C$22),CONCATENATE("код та назва відомчої класифікації видатків та кредитування бюджету  ",[2]Заполнить!$B$21,"  ",[2]Заполнить!$C$21))</f>
        <v>код та назва відомчої класифікації видатків та кредитування бюджету  01  Словечанська сільська рада</v>
      </c>
      <c r="B22" s="48"/>
      <c r="C22" s="48"/>
      <c r="D22" s="48"/>
      <c r="E22" s="48"/>
      <c r="F22" s="46"/>
      <c r="G22" s="47"/>
      <c r="H22" s="47"/>
      <c r="I22" s="47"/>
      <c r="J22" s="47"/>
    </row>
    <row r="23" spans="1:65" s="39" customFormat="1" ht="15.75">
      <c r="A23" s="48" t="str">
        <f>IF([2]Заполнить!$B$5=1,CONCATENATE("код та назва програмної класифікації видатків та кредитування державного бюджету  ",[2]Заполнить!$B$23,"  ",[2]Заполнить!$C$23),CONCATENATE("код та назва програмної класифікації видатків та кредитування державного бюджету  "))</f>
        <v xml:space="preserve">код та назва програмної класифікації видатків та кредитування державного бюджету  </v>
      </c>
      <c r="B23" s="48"/>
      <c r="C23" s="48"/>
      <c r="D23" s="48"/>
      <c r="E23" s="48"/>
      <c r="F23" s="46"/>
      <c r="G23" s="47"/>
      <c r="H23" s="47"/>
      <c r="I23" s="47"/>
      <c r="J23" s="47"/>
    </row>
    <row r="24" spans="1:65" s="46" customFormat="1" ht="45" customHeight="1">
      <c r="A24" s="49" t="str">
        <f>IF([2]Заполнить!$B$5=2,CONCATENATE("(код та назва програмної класифікації видатків та кредитування місцевих бюджетів ","(код та назва Типової програмної класифікації видатків та кредитування місцевих бюджетів)     ",[2]Заполнить!$B$23,"  ",[2]Заполнить!$C$23,")"),CONCATENATE("(код та назва програмної класифікації видатків та кредитування місцевих бюджетів ","(код та назва Типової програмної класифікації видатків та кредитування місцевих бюджетів ___________",")"))</f>
        <v>(код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бюджетів)     0111031  Надання загальної середньої освіти закладами загальної середньої освіти)</v>
      </c>
      <c r="B24" s="49"/>
      <c r="C24" s="49"/>
      <c r="D24" s="49"/>
      <c r="E24" s="49"/>
      <c r="F24" s="50"/>
    </row>
    <row r="25" spans="1:65" s="46" customFormat="1" ht="15.75">
      <c r="A25" s="51"/>
      <c r="B25" s="52"/>
      <c r="C25" s="53"/>
      <c r="D25" s="53"/>
      <c r="E25" s="53"/>
      <c r="F25" s="50"/>
    </row>
    <row r="26" spans="1:65">
      <c r="A26" s="54"/>
      <c r="B26" s="54"/>
      <c r="C26" s="54"/>
      <c r="D26" s="54"/>
      <c r="E26" s="54" t="s">
        <v>12</v>
      </c>
      <c r="F26" s="3"/>
      <c r="G26" s="3"/>
      <c r="H26" s="3"/>
      <c r="I26" s="3"/>
    </row>
    <row r="27" spans="1:65" s="58" customFormat="1">
      <c r="A27" s="55" t="s">
        <v>13</v>
      </c>
      <c r="B27" s="56" t="s">
        <v>14</v>
      </c>
      <c r="C27" s="57" t="s">
        <v>15</v>
      </c>
      <c r="D27" s="57"/>
      <c r="E27" s="56" t="s">
        <v>16</v>
      </c>
    </row>
    <row r="28" spans="1:65" s="58" customFormat="1" ht="25.5">
      <c r="A28" s="55"/>
      <c r="B28" s="56"/>
      <c r="C28" s="59" t="s">
        <v>17</v>
      </c>
      <c r="D28" s="59" t="s">
        <v>18</v>
      </c>
      <c r="E28" s="56"/>
    </row>
    <row r="29" spans="1:65" s="60" customFormat="1">
      <c r="A29" s="60">
        <v>1</v>
      </c>
      <c r="B29" s="60">
        <v>2</v>
      </c>
      <c r="C29" s="60">
        <v>3</v>
      </c>
      <c r="D29" s="60">
        <v>4</v>
      </c>
      <c r="E29" s="60">
        <v>5</v>
      </c>
      <c r="F29" s="61"/>
      <c r="G29" s="61"/>
      <c r="H29" s="61"/>
      <c r="I29" s="61"/>
      <c r="J29" s="61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</row>
    <row r="30" spans="1:65" s="39" customFormat="1" ht="15">
      <c r="A30" s="63" t="s">
        <v>19</v>
      </c>
      <c r="B30" s="64" t="s">
        <v>20</v>
      </c>
      <c r="C30" s="65">
        <f>C31</f>
        <v>11577555</v>
      </c>
      <c r="D30" s="65">
        <f>D32</f>
        <v>0</v>
      </c>
      <c r="E30" s="65">
        <f>C30+D30</f>
        <v>11577555</v>
      </c>
      <c r="F30" s="66"/>
      <c r="G30" s="66"/>
      <c r="H30" s="66"/>
      <c r="I30" s="66"/>
      <c r="J30" s="66"/>
    </row>
    <row r="31" spans="1:65" s="39" customFormat="1" ht="15">
      <c r="A31" s="67" t="s">
        <v>21</v>
      </c>
      <c r="B31" s="64" t="s">
        <v>20</v>
      </c>
      <c r="C31" s="65">
        <f>C50</f>
        <v>11577555</v>
      </c>
      <c r="D31" s="65" t="s">
        <v>20</v>
      </c>
      <c r="E31" s="65">
        <f>C31</f>
        <v>11577555</v>
      </c>
    </row>
    <row r="32" spans="1:65" s="39" customFormat="1" ht="15">
      <c r="A32" s="67" t="s">
        <v>22</v>
      </c>
      <c r="B32" s="64" t="s">
        <v>20</v>
      </c>
      <c r="C32" s="65">
        <v>0</v>
      </c>
      <c r="D32" s="65">
        <f>D33+D39</f>
        <v>0</v>
      </c>
      <c r="E32" s="65">
        <f>D32</f>
        <v>0</v>
      </c>
    </row>
    <row r="33" spans="1:5" s="39" customFormat="1" ht="30">
      <c r="A33" s="68" t="s">
        <v>23</v>
      </c>
      <c r="B33" s="69">
        <v>25010000</v>
      </c>
      <c r="C33" s="65" t="s">
        <v>20</v>
      </c>
      <c r="D33" s="70">
        <f>SUM(D34:D37)</f>
        <v>0</v>
      </c>
      <c r="E33" s="65">
        <f t="shared" ref="E33:E47" si="0">D33</f>
        <v>0</v>
      </c>
    </row>
    <row r="34" spans="1:5" s="39" customFormat="1" ht="30">
      <c r="A34" s="68" t="s">
        <v>24</v>
      </c>
      <c r="B34" s="69">
        <v>25010100</v>
      </c>
      <c r="C34" s="65" t="s">
        <v>25</v>
      </c>
      <c r="D34" s="71">
        <v>0</v>
      </c>
      <c r="E34" s="65">
        <f t="shared" si="0"/>
        <v>0</v>
      </c>
    </row>
    <row r="35" spans="1:5" s="39" customFormat="1" ht="30">
      <c r="A35" s="68" t="s">
        <v>26</v>
      </c>
      <c r="B35" s="69">
        <v>25010200</v>
      </c>
      <c r="C35" s="65" t="s">
        <v>25</v>
      </c>
      <c r="D35" s="71">
        <v>0</v>
      </c>
      <c r="E35" s="65">
        <f t="shared" si="0"/>
        <v>0</v>
      </c>
    </row>
    <row r="36" spans="1:5" s="39" customFormat="1" ht="45">
      <c r="A36" s="68" t="s">
        <v>27</v>
      </c>
      <c r="B36" s="69">
        <v>25010300</v>
      </c>
      <c r="C36" s="65" t="s">
        <v>25</v>
      </c>
      <c r="D36" s="71">
        <v>0</v>
      </c>
      <c r="E36" s="65">
        <f t="shared" si="0"/>
        <v>0</v>
      </c>
    </row>
    <row r="37" spans="1:5" s="39" customFormat="1" ht="30">
      <c r="A37" s="68" t="s">
        <v>28</v>
      </c>
      <c r="B37" s="69">
        <v>25010400</v>
      </c>
      <c r="C37" s="65" t="s">
        <v>25</v>
      </c>
      <c r="D37" s="71">
        <v>0</v>
      </c>
      <c r="E37" s="65">
        <f t="shared" si="0"/>
        <v>0</v>
      </c>
    </row>
    <row r="38" spans="1:5" s="39" customFormat="1" ht="15">
      <c r="A38" s="67" t="s">
        <v>29</v>
      </c>
      <c r="B38" s="64"/>
      <c r="C38" s="65"/>
      <c r="D38" s="71">
        <v>0</v>
      </c>
      <c r="E38" s="65">
        <f t="shared" si="0"/>
        <v>0</v>
      </c>
    </row>
    <row r="39" spans="1:5" s="39" customFormat="1" ht="15">
      <c r="A39" s="68" t="s">
        <v>30</v>
      </c>
      <c r="B39" s="64">
        <v>25020000</v>
      </c>
      <c r="C39" s="65" t="s">
        <v>20</v>
      </c>
      <c r="D39" s="70">
        <f>SUM(D40:D42)</f>
        <v>0</v>
      </c>
      <c r="E39" s="65">
        <f t="shared" si="0"/>
        <v>0</v>
      </c>
    </row>
    <row r="40" spans="1:5" s="39" customFormat="1" ht="15">
      <c r="A40" s="68" t="s">
        <v>31</v>
      </c>
      <c r="B40" s="64">
        <v>25020100</v>
      </c>
      <c r="C40" s="65" t="s">
        <v>25</v>
      </c>
      <c r="D40" s="71">
        <v>0</v>
      </c>
      <c r="E40" s="65">
        <f t="shared" si="0"/>
        <v>0</v>
      </c>
    </row>
    <row r="41" spans="1:5" s="39" customFormat="1" ht="105">
      <c r="A41" s="68" t="s">
        <v>32</v>
      </c>
      <c r="B41" s="69">
        <v>25020200</v>
      </c>
      <c r="C41" s="65" t="s">
        <v>25</v>
      </c>
      <c r="D41" s="71">
        <v>0</v>
      </c>
      <c r="E41" s="65">
        <f t="shared" si="0"/>
        <v>0</v>
      </c>
    </row>
    <row r="42" spans="1:5" s="39" customFormat="1" ht="141">
      <c r="A42" s="72" t="s">
        <v>33</v>
      </c>
      <c r="B42" s="69">
        <v>25020300</v>
      </c>
      <c r="C42" s="65" t="s">
        <v>25</v>
      </c>
      <c r="D42" s="71">
        <v>0</v>
      </c>
      <c r="E42" s="65">
        <v>0</v>
      </c>
    </row>
    <row r="43" spans="1:5" s="39" customFormat="1" ht="15">
      <c r="A43" s="72"/>
      <c r="B43" s="69"/>
      <c r="C43" s="65"/>
      <c r="D43" s="71"/>
      <c r="E43" s="65"/>
    </row>
    <row r="44" spans="1:5" s="39" customFormat="1" ht="15">
      <c r="A44" s="67" t="s">
        <v>29</v>
      </c>
      <c r="B44" s="64"/>
      <c r="C44" s="65"/>
      <c r="D44" s="71">
        <v>0</v>
      </c>
      <c r="E44" s="65">
        <f t="shared" si="0"/>
        <v>0</v>
      </c>
    </row>
    <row r="45" spans="1:5" s="39" customFormat="1" ht="15">
      <c r="A45" s="68" t="s">
        <v>34</v>
      </c>
      <c r="B45" s="64"/>
      <c r="C45" s="65" t="s">
        <v>20</v>
      </c>
      <c r="D45" s="71">
        <v>0</v>
      </c>
      <c r="E45" s="65">
        <f t="shared" si="0"/>
        <v>0</v>
      </c>
    </row>
    <row r="46" spans="1:5" s="39" customFormat="1" ht="15">
      <c r="A46" s="72" t="s">
        <v>35</v>
      </c>
      <c r="B46" s="64"/>
      <c r="C46" s="65" t="s">
        <v>20</v>
      </c>
      <c r="D46" s="71">
        <v>0</v>
      </c>
      <c r="E46" s="65">
        <f t="shared" si="0"/>
        <v>0</v>
      </c>
    </row>
    <row r="47" spans="1:5" s="39" customFormat="1" ht="30">
      <c r="A47" s="68" t="s">
        <v>36</v>
      </c>
      <c r="B47" s="64"/>
      <c r="C47" s="65" t="s">
        <v>20</v>
      </c>
      <c r="D47" s="71">
        <v>0</v>
      </c>
      <c r="E47" s="65">
        <f t="shared" si="0"/>
        <v>0</v>
      </c>
    </row>
    <row r="48" spans="1:5" s="39" customFormat="1" ht="15">
      <c r="A48" s="73" t="s">
        <v>37</v>
      </c>
      <c r="B48" s="64"/>
      <c r="C48" s="65" t="s">
        <v>20</v>
      </c>
      <c r="D48" s="71"/>
      <c r="E48" s="65"/>
    </row>
    <row r="49" spans="1:6" s="39" customFormat="1" ht="15">
      <c r="A49" s="74"/>
      <c r="B49" s="64"/>
      <c r="C49" s="65" t="s">
        <v>20</v>
      </c>
      <c r="D49" s="71" t="s">
        <v>38</v>
      </c>
      <c r="E49" s="65" t="s">
        <v>38</v>
      </c>
    </row>
    <row r="50" spans="1:6" s="39" customFormat="1" ht="15">
      <c r="A50" s="63" t="s">
        <v>39</v>
      </c>
      <c r="B50" s="64" t="s">
        <v>20</v>
      </c>
      <c r="C50" s="75">
        <f>C51+C87+C107+C108+C112</f>
        <v>11577555</v>
      </c>
      <c r="D50" s="75">
        <f>D51+D87+D107+D108+D112</f>
        <v>0</v>
      </c>
      <c r="E50" s="76">
        <f t="shared" ref="E50:E75" si="1">SUM(C50:D50)</f>
        <v>11577555</v>
      </c>
      <c r="F50" s="77"/>
    </row>
    <row r="51" spans="1:6" s="39" customFormat="1" ht="15">
      <c r="A51" s="78" t="str">
        <f>VLOOKUP(B51,[2]ДовКЕКВ!A$1:B$65536,2,FALSE)</f>
        <v>Поточні видатки</v>
      </c>
      <c r="B51" s="79">
        <v>2000</v>
      </c>
      <c r="C51" s="75">
        <f>C52+C58+C75+C78+C82+C86</f>
        <v>11577555</v>
      </c>
      <c r="D51" s="75">
        <f>D52+D58+D75+D78+D82+D86</f>
        <v>0</v>
      </c>
      <c r="E51" s="76">
        <f t="shared" si="1"/>
        <v>11577555</v>
      </c>
    </row>
    <row r="52" spans="1:6" s="39" customFormat="1" ht="15">
      <c r="A52" s="78" t="str">
        <f>VLOOKUP(B52,[2]ДовКЕКВ!A$1:B$65536,2,FALSE)</f>
        <v>Оплата праці і нарахування на заробітну плату</v>
      </c>
      <c r="B52" s="79">
        <v>2100</v>
      </c>
      <c r="C52" s="75">
        <f>C53+C57</f>
        <v>11577555</v>
      </c>
      <c r="D52" s="75">
        <f>D53+D57</f>
        <v>0</v>
      </c>
      <c r="E52" s="76">
        <f t="shared" si="1"/>
        <v>11577555</v>
      </c>
    </row>
    <row r="53" spans="1:6" s="39" customFormat="1" ht="15">
      <c r="A53" s="78" t="str">
        <f>VLOOKUP(B53,[2]ДовКЕКВ!A$1:B$65536,2,FALSE)</f>
        <v>Оплата праці</v>
      </c>
      <c r="B53" s="79">
        <v>2110</v>
      </c>
      <c r="C53" s="75">
        <f>SUM(C54:C56)</f>
        <v>9563465</v>
      </c>
      <c r="D53" s="75">
        <f>SUM(D54:D56)</f>
        <v>0</v>
      </c>
      <c r="E53" s="76">
        <f t="shared" si="1"/>
        <v>9563465</v>
      </c>
    </row>
    <row r="54" spans="1:6" s="83" customFormat="1" ht="15">
      <c r="A54" s="80" t="str">
        <f>VLOOKUP(B54,[2]ДовКЕКВ!A$1:B$65536,2,FALSE)</f>
        <v>Заробітна плата</v>
      </c>
      <c r="B54" s="81">
        <v>2111</v>
      </c>
      <c r="C54" s="82">
        <v>9563465</v>
      </c>
      <c r="D54" s="82">
        <v>0</v>
      </c>
      <c r="E54" s="76">
        <f t="shared" si="1"/>
        <v>9563465</v>
      </c>
    </row>
    <row r="55" spans="1:6" s="84" customFormat="1" ht="15">
      <c r="A55" s="80" t="str">
        <f>VLOOKUP(B55,[2]ДовКЕКВ!A$1:B$65536,2,FALSE)</f>
        <v>Грошове забезпечення військовослужбовців</v>
      </c>
      <c r="B55" s="81">
        <v>2112</v>
      </c>
      <c r="C55" s="82">
        <v>0</v>
      </c>
      <c r="D55" s="82">
        <v>0</v>
      </c>
      <c r="E55" s="76">
        <f t="shared" si="1"/>
        <v>0</v>
      </c>
    </row>
    <row r="56" spans="1:6" s="84" customFormat="1" ht="15">
      <c r="A56" s="80" t="str">
        <f>VLOOKUP(B56,[2]ДовКЕКВ!A$1:B$65536,2,FALSE)</f>
        <v>Суддівська винагорода</v>
      </c>
      <c r="B56" s="81">
        <v>2113</v>
      </c>
      <c r="C56" s="82">
        <v>0</v>
      </c>
      <c r="D56" s="82">
        <v>0</v>
      </c>
      <c r="E56" s="76">
        <f t="shared" si="1"/>
        <v>0</v>
      </c>
    </row>
    <row r="57" spans="1:6" s="39" customFormat="1" ht="15">
      <c r="A57" s="78" t="str">
        <f>VLOOKUP(B57,[2]ДовКЕКВ!A$1:B$65536,2,FALSE)</f>
        <v>Нарахування на оплату праці</v>
      </c>
      <c r="B57" s="79">
        <v>2120</v>
      </c>
      <c r="C57" s="82">
        <v>2014090</v>
      </c>
      <c r="D57" s="82">
        <v>0</v>
      </c>
      <c r="E57" s="76">
        <f t="shared" si="1"/>
        <v>2014090</v>
      </c>
    </row>
    <row r="58" spans="1:6" s="39" customFormat="1" ht="15">
      <c r="A58" s="78" t="str">
        <f>VLOOKUP(B58,[2]ДовКЕКВ!A$1:B$65536,2,FALSE)</f>
        <v>Використання товарів і послуг</v>
      </c>
      <c r="B58" s="79">
        <v>2200</v>
      </c>
      <c r="C58" s="75">
        <f>SUM(C59:C65)+C72</f>
        <v>0</v>
      </c>
      <c r="D58" s="75">
        <f>SUM(D59:D65)+D72</f>
        <v>0</v>
      </c>
      <c r="E58" s="76">
        <f t="shared" si="1"/>
        <v>0</v>
      </c>
    </row>
    <row r="59" spans="1:6" s="39" customFormat="1" ht="15">
      <c r="A59" s="78" t="str">
        <f>VLOOKUP(B59,[2]ДовКЕКВ!A$1:B$65536,2,FALSE)</f>
        <v>Предмети, матеріали, обладнання та інвентар</v>
      </c>
      <c r="B59" s="79">
        <v>2210</v>
      </c>
      <c r="C59" s="82"/>
      <c r="D59" s="82">
        <v>0</v>
      </c>
      <c r="E59" s="76">
        <f t="shared" si="1"/>
        <v>0</v>
      </c>
    </row>
    <row r="60" spans="1:6" s="39" customFormat="1" ht="15">
      <c r="A60" s="78" t="str">
        <f>VLOOKUP(B60,[2]ДовКЕКВ!A$1:B$65536,2,FALSE)</f>
        <v>Медикаменти та перев'язувальні матеріали</v>
      </c>
      <c r="B60" s="79">
        <v>2220</v>
      </c>
      <c r="C60" s="82">
        <v>0</v>
      </c>
      <c r="D60" s="82">
        <v>0</v>
      </c>
      <c r="E60" s="76">
        <f t="shared" si="1"/>
        <v>0</v>
      </c>
    </row>
    <row r="61" spans="1:6" s="39" customFormat="1" ht="15">
      <c r="A61" s="78" t="str">
        <f>VLOOKUP(B61,[2]ДовКЕКВ!A$1:B$65536,2,FALSE)</f>
        <v>Продукти харчування</v>
      </c>
      <c r="B61" s="79">
        <v>2230</v>
      </c>
      <c r="C61" s="82">
        <v>0</v>
      </c>
      <c r="D61" s="82">
        <v>0</v>
      </c>
      <c r="E61" s="76">
        <f t="shared" si="1"/>
        <v>0</v>
      </c>
    </row>
    <row r="62" spans="1:6" s="84" customFormat="1" ht="15">
      <c r="A62" s="78" t="str">
        <f>VLOOKUP(B62,[2]ДовКЕКВ!A$1:B$65536,2,FALSE)</f>
        <v>Оплата послуг (крім комунальних)</v>
      </c>
      <c r="B62" s="79">
        <v>2240</v>
      </c>
      <c r="C62" s="82"/>
      <c r="D62" s="82">
        <v>0</v>
      </c>
      <c r="E62" s="76">
        <f t="shared" si="1"/>
        <v>0</v>
      </c>
    </row>
    <row r="63" spans="1:6" s="84" customFormat="1" ht="15">
      <c r="A63" s="78" t="str">
        <f>VLOOKUP(B63,[2]ДовКЕКВ!A$1:B$65536,2,FALSE)</f>
        <v>Видатки на відрядження</v>
      </c>
      <c r="B63" s="79">
        <v>2250</v>
      </c>
      <c r="C63" s="82"/>
      <c r="D63" s="82">
        <v>0</v>
      </c>
      <c r="E63" s="76">
        <f t="shared" si="1"/>
        <v>0</v>
      </c>
    </row>
    <row r="64" spans="1:6" s="84" customFormat="1" ht="15">
      <c r="A64" s="78" t="str">
        <f>VLOOKUP(B64,[2]ДовКЕКВ!A$1:B$65536,2,FALSE)</f>
        <v>Видатки та заходи спеціального призначення</v>
      </c>
      <c r="B64" s="79">
        <v>2260</v>
      </c>
      <c r="C64" s="82">
        <v>0</v>
      </c>
      <c r="D64" s="82">
        <v>0</v>
      </c>
      <c r="E64" s="76">
        <f t="shared" si="1"/>
        <v>0</v>
      </c>
    </row>
    <row r="65" spans="1:5" s="39" customFormat="1" ht="15">
      <c r="A65" s="78" t="str">
        <f>VLOOKUP(B65,[2]ДовКЕКВ!A$1:B$65536,2,FALSE)</f>
        <v>Оплата комунальних послуг та енергоносіїв</v>
      </c>
      <c r="B65" s="79">
        <v>2270</v>
      </c>
      <c r="C65" s="75">
        <f>SUM(C66:C71)</f>
        <v>0</v>
      </c>
      <c r="D65" s="75">
        <f>SUM(D66:D71)</f>
        <v>0</v>
      </c>
      <c r="E65" s="76">
        <f>SUM(C65:D65)</f>
        <v>0</v>
      </c>
    </row>
    <row r="66" spans="1:5" s="39" customFormat="1" ht="15">
      <c r="A66" s="78" t="str">
        <f>VLOOKUP(B66,[2]ДовКЕКВ!A$1:B$65536,2,FALSE)</f>
        <v>Оплата теплопостачання</v>
      </c>
      <c r="B66" s="79">
        <v>2271</v>
      </c>
      <c r="C66" s="82">
        <v>0</v>
      </c>
      <c r="D66" s="82">
        <v>0</v>
      </c>
      <c r="E66" s="76">
        <f t="shared" si="1"/>
        <v>0</v>
      </c>
    </row>
    <row r="67" spans="1:5" s="39" customFormat="1" ht="15">
      <c r="A67" s="80" t="str">
        <f>VLOOKUP(B67,[2]ДовКЕКВ!A$1:B$65536,2,FALSE)</f>
        <v>Оплата водопостачання та водовідведення</v>
      </c>
      <c r="B67" s="81">
        <v>2272</v>
      </c>
      <c r="C67" s="82" t="s">
        <v>70</v>
      </c>
      <c r="D67" s="82">
        <v>0</v>
      </c>
      <c r="E67" s="76">
        <f t="shared" si="1"/>
        <v>0</v>
      </c>
    </row>
    <row r="68" spans="1:5" s="39" customFormat="1" ht="15">
      <c r="A68" s="80" t="str">
        <f>VLOOKUP(B68,[2]ДовКЕКВ!A$1:B$65536,2,FALSE)</f>
        <v>Оплата електроенергії</v>
      </c>
      <c r="B68" s="81">
        <v>2273</v>
      </c>
      <c r="C68" s="82"/>
      <c r="D68" s="82">
        <v>0</v>
      </c>
      <c r="E68" s="76">
        <f t="shared" si="1"/>
        <v>0</v>
      </c>
    </row>
    <row r="69" spans="1:5" s="39" customFormat="1" ht="15">
      <c r="A69" s="80" t="str">
        <f>VLOOKUP(B69,[2]ДовКЕКВ!A$1:B$65536,2,FALSE)</f>
        <v>Оплата природного газу</v>
      </c>
      <c r="B69" s="81">
        <v>2274</v>
      </c>
      <c r="C69" s="82">
        <v>0</v>
      </c>
      <c r="D69" s="82">
        <v>0</v>
      </c>
      <c r="E69" s="76">
        <f t="shared" si="1"/>
        <v>0</v>
      </c>
    </row>
    <row r="70" spans="1:5" s="39" customFormat="1" ht="15">
      <c r="A70" s="80" t="str">
        <f>VLOOKUP(B70,[2]ДовКЕКВ!A$1:B$65536,2,FALSE)</f>
        <v>Оплата інших енергоносіїв та інших комунальних послуг</v>
      </c>
      <c r="B70" s="81">
        <v>2275</v>
      </c>
      <c r="C70" s="82"/>
      <c r="D70" s="82">
        <v>0</v>
      </c>
      <c r="E70" s="76">
        <f t="shared" si="1"/>
        <v>0</v>
      </c>
    </row>
    <row r="71" spans="1:5" s="39" customFormat="1" ht="15">
      <c r="A71" s="80" t="str">
        <f>VLOOKUP(B71,[2]ДовКЕКВ!A$1:B$65536,2,FALSE)</f>
        <v xml:space="preserve">Оплата енергосервісу </v>
      </c>
      <c r="B71" s="81">
        <v>2276</v>
      </c>
      <c r="C71" s="82">
        <v>0</v>
      </c>
      <c r="D71" s="82">
        <v>0</v>
      </c>
      <c r="E71" s="76">
        <f>SUM(C71:D71)</f>
        <v>0</v>
      </c>
    </row>
    <row r="72" spans="1:5" s="84" customFormat="1" ht="26.25">
      <c r="A72" s="78" t="str">
        <f>VLOOKUP(B72,[2]ДовКЕКВ!A$1:B$65536,2,FALSE)</f>
        <v>Дослідження і розробки, окремі заходи по реалізації державних (регіональних) програм</v>
      </c>
      <c r="B72" s="79">
        <v>2280</v>
      </c>
      <c r="C72" s="75">
        <f>SUM(C73:C74)</f>
        <v>0</v>
      </c>
      <c r="D72" s="75">
        <f>SUM(D73:D74)</f>
        <v>0</v>
      </c>
      <c r="E72" s="76">
        <f t="shared" si="1"/>
        <v>0</v>
      </c>
    </row>
    <row r="73" spans="1:5" s="84" customFormat="1" ht="26.25">
      <c r="A73" s="80" t="str">
        <f>VLOOKUP(B73,[2]ДовКЕКВ!A$1:B$65536,2,FALSE)</f>
        <v>Дослідження і розробки, окремі заходи розвитку по реалізації державних (регіональних) програм</v>
      </c>
      <c r="B73" s="81">
        <v>2281</v>
      </c>
      <c r="C73" s="82">
        <v>0</v>
      </c>
      <c r="D73" s="82">
        <v>0</v>
      </c>
      <c r="E73" s="76">
        <f t="shared" si="1"/>
        <v>0</v>
      </c>
    </row>
    <row r="74" spans="1:5" s="84" customFormat="1" ht="26.25">
      <c r="A74" s="80" t="str">
        <f>VLOOKUP(B74,[2]ДовКЕКВ!A$1:B$65536,2,FALSE)</f>
        <v>Окремі заходи по реалізації державних (регіональних) програм, не віднесені до заходів розвитку</v>
      </c>
      <c r="B74" s="81">
        <v>2282</v>
      </c>
      <c r="C74" s="82"/>
      <c r="D74" s="82">
        <v>0</v>
      </c>
      <c r="E74" s="76">
        <f t="shared" si="1"/>
        <v>0</v>
      </c>
    </row>
    <row r="75" spans="1:5" s="83" customFormat="1" ht="15">
      <c r="A75" s="78" t="str">
        <f>VLOOKUP(B75,[2]ДовКЕКВ!A$1:B$65536,2,FALSE)</f>
        <v>Обслуговування боргових зобов'язань</v>
      </c>
      <c r="B75" s="79">
        <v>2400</v>
      </c>
      <c r="C75" s="75">
        <f>SUM(C76:C77)</f>
        <v>0</v>
      </c>
      <c r="D75" s="75">
        <f>SUM(D76:D77)</f>
        <v>0</v>
      </c>
      <c r="E75" s="76">
        <f t="shared" si="1"/>
        <v>0</v>
      </c>
    </row>
    <row r="76" spans="1:5" s="83" customFormat="1" ht="15">
      <c r="A76" s="78" t="str">
        <f>VLOOKUP(B76,[2]ДовКЕКВ!A$1:B$65536,2,FALSE)</f>
        <v>Обслуговування внутрішніх боргових зобов'язань</v>
      </c>
      <c r="B76" s="79">
        <v>2410</v>
      </c>
      <c r="C76" s="82">
        <v>0</v>
      </c>
      <c r="D76" s="82">
        <v>0</v>
      </c>
      <c r="E76" s="76">
        <f>SUM(C76:D76)</f>
        <v>0</v>
      </c>
    </row>
    <row r="77" spans="1:5" s="84" customFormat="1" ht="15">
      <c r="A77" s="78" t="str">
        <f>VLOOKUP(B77,[2]ДовКЕКВ!A$1:B$65536,2,FALSE)</f>
        <v>Обслуговування зовнішніх боргових зобов'язань</v>
      </c>
      <c r="B77" s="79">
        <v>2420</v>
      </c>
      <c r="C77" s="82">
        <v>0</v>
      </c>
      <c r="D77" s="82">
        <v>0</v>
      </c>
      <c r="E77" s="76">
        <f>SUM(C77:D77)</f>
        <v>0</v>
      </c>
    </row>
    <row r="78" spans="1:5" s="84" customFormat="1" ht="15">
      <c r="A78" s="78" t="str">
        <f>VLOOKUP(B78,[2]ДовКЕКВ!A$1:B$65536,2,FALSE)</f>
        <v>Поточні трансферти</v>
      </c>
      <c r="B78" s="79">
        <v>2600</v>
      </c>
      <c r="C78" s="75">
        <f>SUM(C79:C81)</f>
        <v>0</v>
      </c>
      <c r="D78" s="75">
        <f>SUM(D79:D81)</f>
        <v>0</v>
      </c>
      <c r="E78" s="76">
        <f t="shared" ref="E78:E111" si="2">SUM(C78:D78)</f>
        <v>0</v>
      </c>
    </row>
    <row r="79" spans="1:5" s="84" customFormat="1" ht="15">
      <c r="A79" s="78" t="str">
        <f>VLOOKUP(B79,[2]ДовКЕКВ!A$1:B$65536,2,FALSE)</f>
        <v>Субсидії та поточні трансферти підприємствам (установам, організаціям)</v>
      </c>
      <c r="B79" s="79">
        <v>2610</v>
      </c>
      <c r="C79" s="82">
        <v>0</v>
      </c>
      <c r="D79" s="82">
        <v>0</v>
      </c>
      <c r="E79" s="76">
        <f t="shared" si="2"/>
        <v>0</v>
      </c>
    </row>
    <row r="80" spans="1:5" s="39" customFormat="1" ht="15">
      <c r="A80" s="78" t="str">
        <f>VLOOKUP(B80,[2]ДовКЕКВ!A$1:B$65536,2,FALSE)</f>
        <v>Поточні трансферти органам державного управління інших рівнів</v>
      </c>
      <c r="B80" s="79">
        <v>2620</v>
      </c>
      <c r="C80" s="82">
        <v>0</v>
      </c>
      <c r="D80" s="82">
        <v>0</v>
      </c>
      <c r="E80" s="76">
        <f t="shared" si="2"/>
        <v>0</v>
      </c>
    </row>
    <row r="81" spans="1:5" s="39" customFormat="1" ht="26.25">
      <c r="A81" s="78" t="str">
        <f>VLOOKUP(B81,[2]ДовКЕКВ!A$1:B$65536,2,FALSE)</f>
        <v>Поточні трансферти урядам іноземних держав та міжнародним організаціям</v>
      </c>
      <c r="B81" s="79">
        <v>2630</v>
      </c>
      <c r="C81" s="82" t="s">
        <v>40</v>
      </c>
      <c r="D81" s="82">
        <v>0</v>
      </c>
      <c r="E81" s="76">
        <f t="shared" si="2"/>
        <v>0</v>
      </c>
    </row>
    <row r="82" spans="1:5" s="39" customFormat="1" ht="15">
      <c r="A82" s="78" t="str">
        <f>VLOOKUP(B82,[2]ДовКЕКВ!A$1:B$65536,2,FALSE)</f>
        <v>Соціальне забезпечення</v>
      </c>
      <c r="B82" s="79">
        <v>2700</v>
      </c>
      <c r="C82" s="75">
        <f>SUM(C83:C85)</f>
        <v>0</v>
      </c>
      <c r="D82" s="75">
        <f>SUM(D83:D85)</f>
        <v>0</v>
      </c>
      <c r="E82" s="76">
        <f t="shared" si="2"/>
        <v>0</v>
      </c>
    </row>
    <row r="83" spans="1:5" s="84" customFormat="1" ht="15">
      <c r="A83" s="78" t="str">
        <f>VLOOKUP(B83,[2]ДовКЕКВ!A$1:B$65536,2,FALSE)</f>
        <v>Виплата пенсій і допомоги</v>
      </c>
      <c r="B83" s="79">
        <v>2710</v>
      </c>
      <c r="C83" s="82">
        <v>0</v>
      </c>
      <c r="D83" s="82">
        <v>0</v>
      </c>
      <c r="E83" s="76">
        <f t="shared" si="2"/>
        <v>0</v>
      </c>
    </row>
    <row r="84" spans="1:5" s="83" customFormat="1" ht="15">
      <c r="A84" s="78" t="str">
        <f>VLOOKUP(B84,[2]ДовКЕКВ!A$1:B$65536,2,FALSE)</f>
        <v>Стипендії</v>
      </c>
      <c r="B84" s="79">
        <v>2720</v>
      </c>
      <c r="C84" s="82">
        <v>0</v>
      </c>
      <c r="D84" s="82">
        <v>0</v>
      </c>
      <c r="E84" s="76">
        <f t="shared" si="2"/>
        <v>0</v>
      </c>
    </row>
    <row r="85" spans="1:5" s="85" customFormat="1" ht="15">
      <c r="A85" s="78" t="str">
        <f>VLOOKUP(B85,[2]ДовКЕКВ!A$1:B$65536,2,FALSE)</f>
        <v>Інші виплати населенню</v>
      </c>
      <c r="B85" s="79">
        <v>2730</v>
      </c>
      <c r="C85" s="82">
        <v>0</v>
      </c>
      <c r="D85" s="82">
        <v>0</v>
      </c>
      <c r="E85" s="76">
        <f t="shared" si="2"/>
        <v>0</v>
      </c>
    </row>
    <row r="86" spans="1:5" s="84" customFormat="1" ht="15">
      <c r="A86" s="78" t="str">
        <f>VLOOKUP(B86,[2]ДовКЕКВ!A$1:B$65536,2,FALSE)</f>
        <v>Інші поточні видатки</v>
      </c>
      <c r="B86" s="79">
        <v>2800</v>
      </c>
      <c r="C86" s="82"/>
      <c r="D86" s="82"/>
      <c r="E86" s="76">
        <f t="shared" si="2"/>
        <v>0</v>
      </c>
    </row>
    <row r="87" spans="1:5" s="84" customFormat="1" ht="15">
      <c r="A87" s="78" t="str">
        <f>VLOOKUP(B87,[2]ДовКЕКВ!A$1:B$65536,2,FALSE)</f>
        <v>Капітальні видатки</v>
      </c>
      <c r="B87" s="79">
        <v>3000</v>
      </c>
      <c r="C87" s="75">
        <f>C88+C102</f>
        <v>0</v>
      </c>
      <c r="D87" s="75">
        <f>D88+D102</f>
        <v>0</v>
      </c>
      <c r="E87" s="76">
        <f t="shared" si="2"/>
        <v>0</v>
      </c>
    </row>
    <row r="88" spans="1:5" s="39" customFormat="1" ht="15">
      <c r="A88" s="78" t="str">
        <f>VLOOKUP(B88,[2]ДовКЕКВ!A$1:B$65536,2,FALSE)</f>
        <v>Придбання основного капіталу</v>
      </c>
      <c r="B88" s="79">
        <v>3100</v>
      </c>
      <c r="C88" s="76">
        <f>C89+C90+C93+C96+C100+C101</f>
        <v>0</v>
      </c>
      <c r="D88" s="76">
        <f>D89+D90+D93+D96+D100+D101</f>
        <v>0</v>
      </c>
      <c r="E88" s="76">
        <f t="shared" si="2"/>
        <v>0</v>
      </c>
    </row>
    <row r="89" spans="1:5" s="39" customFormat="1" ht="15">
      <c r="A89" s="78" t="str">
        <f>VLOOKUP(B89,[2]ДовКЕКВ!A$1:B$65536,2,FALSE)</f>
        <v>Придбання обладнання і предметів довгострокового користування</v>
      </c>
      <c r="B89" s="79">
        <v>3110</v>
      </c>
      <c r="C89" s="82">
        <v>0</v>
      </c>
      <c r="D89" s="82">
        <v>0</v>
      </c>
      <c r="E89" s="76">
        <f t="shared" si="2"/>
        <v>0</v>
      </c>
    </row>
    <row r="90" spans="1:5" s="84" customFormat="1" ht="15">
      <c r="A90" s="78" t="str">
        <f>VLOOKUP(B90,[2]ДовКЕКВ!A$1:B$65536,2,FALSE)</f>
        <v>Капітальне будівництво (придбання)</v>
      </c>
      <c r="B90" s="79">
        <v>3120</v>
      </c>
      <c r="C90" s="75">
        <f>SUM(C91:C92)</f>
        <v>0</v>
      </c>
      <c r="D90" s="75">
        <f>SUM(D91:D92)</f>
        <v>0</v>
      </c>
      <c r="E90" s="76">
        <f t="shared" si="2"/>
        <v>0</v>
      </c>
    </row>
    <row r="91" spans="1:5" s="39" customFormat="1" ht="15">
      <c r="A91" s="78" t="str">
        <f>VLOOKUP(B91,[2]ДовКЕКВ!A$1:B$65536,2,FALSE)</f>
        <v>Капітальне будівництво (придбання) житла</v>
      </c>
      <c r="B91" s="79">
        <v>3121</v>
      </c>
      <c r="C91" s="82">
        <v>0</v>
      </c>
      <c r="D91" s="82">
        <v>0</v>
      </c>
      <c r="E91" s="76">
        <f t="shared" si="2"/>
        <v>0</v>
      </c>
    </row>
    <row r="92" spans="1:5" s="39" customFormat="1" ht="15">
      <c r="A92" s="78" t="str">
        <f>VLOOKUP(B92,[2]ДовКЕКВ!A$1:B$65536,2,FALSE)</f>
        <v>Капітальне будівництво (придбання) інших об'єктів</v>
      </c>
      <c r="B92" s="79">
        <v>3122</v>
      </c>
      <c r="C92" s="82">
        <v>0</v>
      </c>
      <c r="D92" s="82">
        <v>0</v>
      </c>
      <c r="E92" s="76">
        <f t="shared" si="2"/>
        <v>0</v>
      </c>
    </row>
    <row r="93" spans="1:5" s="39" customFormat="1" ht="15">
      <c r="A93" s="78" t="str">
        <f>VLOOKUP(B93,[2]ДовКЕКВ!A$1:B$65536,2,FALSE)</f>
        <v>Капітальний ремонт</v>
      </c>
      <c r="B93" s="79">
        <v>3130</v>
      </c>
      <c r="C93" s="75">
        <f>SUM(C94:C95)</f>
        <v>0</v>
      </c>
      <c r="D93" s="75">
        <f>SUM(D94:D95)</f>
        <v>0</v>
      </c>
      <c r="E93" s="76">
        <f t="shared" si="2"/>
        <v>0</v>
      </c>
    </row>
    <row r="94" spans="1:5" s="39" customFormat="1" ht="15">
      <c r="A94" s="78" t="str">
        <f>VLOOKUP(B94,[2]ДовКЕКВ!A$1:B$65536,2,FALSE)</f>
        <v>Капітальний ремонт житлового фонду (приміщень)</v>
      </c>
      <c r="B94" s="79">
        <v>3131</v>
      </c>
      <c r="C94" s="82">
        <v>0</v>
      </c>
      <c r="D94" s="82">
        <v>0</v>
      </c>
      <c r="E94" s="76">
        <f t="shared" si="2"/>
        <v>0</v>
      </c>
    </row>
    <row r="95" spans="1:5" s="39" customFormat="1" ht="15">
      <c r="A95" s="78" t="str">
        <f>VLOOKUP(B95,[2]ДовКЕКВ!A$1:B$65536,2,FALSE)</f>
        <v>Капітальний ремонт інших об'єктів</v>
      </c>
      <c r="B95" s="79">
        <v>3132</v>
      </c>
      <c r="C95" s="82">
        <v>0</v>
      </c>
      <c r="D95" s="82">
        <v>0</v>
      </c>
      <c r="E95" s="76">
        <f t="shared" si="2"/>
        <v>0</v>
      </c>
    </row>
    <row r="96" spans="1:5" s="39" customFormat="1" ht="15">
      <c r="A96" s="78" t="str">
        <f>VLOOKUP(B96,[2]ДовКЕКВ!A$1:B$65536,2,FALSE)</f>
        <v>Реконструкція та реставрація</v>
      </c>
      <c r="B96" s="79">
        <v>3140</v>
      </c>
      <c r="C96" s="75">
        <f>SUM(C97:C99)</f>
        <v>0</v>
      </c>
      <c r="D96" s="75">
        <f>SUM(D97:D99)</f>
        <v>0</v>
      </c>
      <c r="E96" s="76">
        <f>SUM(C96:D96)</f>
        <v>0</v>
      </c>
    </row>
    <row r="97" spans="1:7" s="85" customFormat="1" ht="15">
      <c r="A97" s="78" t="str">
        <f>VLOOKUP(B97,[2]ДовКЕКВ!A$1:B$65536,2,FALSE)</f>
        <v>Реконструкція житлового фонду (приміщень)</v>
      </c>
      <c r="B97" s="79">
        <v>3141</v>
      </c>
      <c r="C97" s="82">
        <v>0</v>
      </c>
      <c r="D97" s="82">
        <v>0</v>
      </c>
      <c r="E97" s="76">
        <f>SUM(C97:D97)</f>
        <v>0</v>
      </c>
    </row>
    <row r="98" spans="1:7" s="85" customFormat="1" ht="15">
      <c r="A98" s="78" t="str">
        <f>VLOOKUP(B98,[2]ДовКЕКВ!A$1:B$65536,2,FALSE)</f>
        <v>Реконструкція та реставрація інших об'єктів</v>
      </c>
      <c r="B98" s="79">
        <v>3142</v>
      </c>
      <c r="C98" s="82">
        <v>0</v>
      </c>
      <c r="D98" s="82">
        <v>0</v>
      </c>
      <c r="E98" s="76">
        <f t="shared" si="2"/>
        <v>0</v>
      </c>
    </row>
    <row r="99" spans="1:7" s="85" customFormat="1" ht="15">
      <c r="A99" s="78" t="str">
        <f>VLOOKUP(B99,[2]ДовКЕКВ!A$1:B$65536,2,FALSE)</f>
        <v>Реставрація пам'яток культури, історії та архітектури</v>
      </c>
      <c r="B99" s="79">
        <v>3143</v>
      </c>
      <c r="C99" s="82">
        <v>0</v>
      </c>
      <c r="D99" s="82">
        <v>0</v>
      </c>
      <c r="E99" s="76">
        <f t="shared" si="2"/>
        <v>0</v>
      </c>
    </row>
    <row r="100" spans="1:7" s="86" customFormat="1" ht="15">
      <c r="A100" s="78" t="str">
        <f>VLOOKUP(B100,[2]ДовКЕКВ!A$1:B$65536,2,FALSE)</f>
        <v>Створення державних запасів і резервів</v>
      </c>
      <c r="B100" s="79">
        <v>3150</v>
      </c>
      <c r="C100" s="82">
        <v>0</v>
      </c>
      <c r="D100" s="82">
        <v>0</v>
      </c>
      <c r="E100" s="76">
        <f t="shared" si="2"/>
        <v>0</v>
      </c>
    </row>
    <row r="101" spans="1:7" s="84" customFormat="1" ht="15">
      <c r="A101" s="78" t="str">
        <f>VLOOKUP(B101,[2]ДовКЕКВ!A$1:B$65536,2,FALSE)</f>
        <v>Придбання землі та нематеріальних активів</v>
      </c>
      <c r="B101" s="79">
        <v>3160</v>
      </c>
      <c r="C101" s="82">
        <v>0</v>
      </c>
      <c r="D101" s="82">
        <v>0</v>
      </c>
      <c r="E101" s="76">
        <f t="shared" si="2"/>
        <v>0</v>
      </c>
    </row>
    <row r="102" spans="1:7" s="84" customFormat="1" ht="15">
      <c r="A102" s="78" t="str">
        <f>VLOOKUP(B102,[2]ДовКЕКВ!A$1:B$65536,2,FALSE)</f>
        <v>Капітальні трансферти</v>
      </c>
      <c r="B102" s="79">
        <v>3200</v>
      </c>
      <c r="C102" s="75">
        <f>SUM(C103:C106)</f>
        <v>0</v>
      </c>
      <c r="D102" s="75">
        <f>SUM(D103:D106)</f>
        <v>0</v>
      </c>
      <c r="E102" s="76">
        <f t="shared" si="2"/>
        <v>0</v>
      </c>
    </row>
    <row r="103" spans="1:7" s="84" customFormat="1" ht="15">
      <c r="A103" s="78" t="str">
        <f>VLOOKUP(B103,[2]ДовКЕКВ!A$1:B$65536,2,FALSE)</f>
        <v>Капітальні трансферти підприємствам (установам, організаціям)</v>
      </c>
      <c r="B103" s="79">
        <v>3210</v>
      </c>
      <c r="C103" s="82">
        <v>0</v>
      </c>
      <c r="D103" s="82">
        <v>0</v>
      </c>
      <c r="E103" s="76">
        <f t="shared" si="2"/>
        <v>0</v>
      </c>
    </row>
    <row r="104" spans="1:7" s="83" customFormat="1" ht="15">
      <c r="A104" s="78" t="str">
        <f>VLOOKUP(B104,[2]ДовКЕКВ!A$1:B$65536,2,FALSE)</f>
        <v>Капітальні трансферти органам державного управління інших рівнів</v>
      </c>
      <c r="B104" s="79">
        <v>3220</v>
      </c>
      <c r="C104" s="82">
        <v>0</v>
      </c>
      <c r="D104" s="82">
        <v>0</v>
      </c>
      <c r="E104" s="76">
        <f t="shared" si="2"/>
        <v>0</v>
      </c>
    </row>
    <row r="105" spans="1:7" s="83" customFormat="1" ht="25.5">
      <c r="A105" s="78" t="str">
        <f>VLOOKUP(B105,[2]ДовКЕКВ!A$1:B$65536,2,FALSE)</f>
        <v>Капітальні трансферти урядам іноземних держав та міжнародним організаціям</v>
      </c>
      <c r="B105" s="79">
        <v>3230</v>
      </c>
      <c r="C105" s="82"/>
      <c r="D105" s="82"/>
      <c r="E105" s="76"/>
    </row>
    <row r="106" spans="1:7" s="83" customFormat="1" ht="15">
      <c r="A106" s="78" t="str">
        <f>VLOOKUP(B106,[2]ДовКЕКВ!A$1:B$65536,2,FALSE)</f>
        <v>Капітальні трансферти населенню</v>
      </c>
      <c r="B106" s="79">
        <v>3240</v>
      </c>
      <c r="C106" s="82">
        <v>0</v>
      </c>
      <c r="D106" s="82">
        <v>0</v>
      </c>
      <c r="E106" s="76">
        <f t="shared" si="2"/>
        <v>0</v>
      </c>
    </row>
    <row r="107" spans="1:7" s="85" customFormat="1" ht="15">
      <c r="A107" s="87"/>
      <c r="B107" s="79"/>
      <c r="C107" s="82"/>
      <c r="D107" s="82"/>
      <c r="E107" s="76"/>
    </row>
    <row r="108" spans="1:7" s="85" customFormat="1" ht="15">
      <c r="A108" s="88" t="str">
        <f>VLOOKUP(B108,[2]ДовКреди!A$1:B$65536,2,FALSE)</f>
        <v>Надання внутрішніх кредитів </v>
      </c>
      <c r="B108" s="89">
        <v>4110</v>
      </c>
      <c r="C108" s="75">
        <f>SUM(C109:C111)</f>
        <v>0</v>
      </c>
      <c r="D108" s="75">
        <f>SUM(D109:D111)</f>
        <v>0</v>
      </c>
      <c r="E108" s="76"/>
    </row>
    <row r="109" spans="1:7" s="85" customFormat="1" ht="15">
      <c r="A109" s="90" t="str">
        <f>VLOOKUP(B109,[2]ДовКреди!A$1:B$65536,2,FALSE)</f>
        <v>Надання кредитів органам державного управління інших рівнів </v>
      </c>
      <c r="B109" s="64">
        <v>4111</v>
      </c>
      <c r="C109" s="82">
        <v>0</v>
      </c>
      <c r="D109" s="82">
        <v>0</v>
      </c>
      <c r="E109" s="76">
        <f t="shared" si="2"/>
        <v>0</v>
      </c>
      <c r="G109" s="91"/>
    </row>
    <row r="110" spans="1:7" s="85" customFormat="1" ht="15">
      <c r="A110" s="90" t="str">
        <f>VLOOKUP(B110,[2]ДовКреди!A$1:B$65536,2,FALSE)</f>
        <v>Надання кредитів підприємствам, установам, організаціям </v>
      </c>
      <c r="B110" s="64">
        <v>4112</v>
      </c>
      <c r="C110" s="82">
        <v>0</v>
      </c>
      <c r="D110" s="82">
        <v>0</v>
      </c>
      <c r="E110" s="76">
        <f t="shared" si="2"/>
        <v>0</v>
      </c>
    </row>
    <row r="111" spans="1:7" s="85" customFormat="1" ht="15">
      <c r="A111" s="90" t="str">
        <f>VLOOKUP(B111,[2]ДовКреди!A$1:B$65536,2,FALSE)</f>
        <v>Надання інших внутрішніх кредитів </v>
      </c>
      <c r="B111" s="64">
        <v>4113</v>
      </c>
      <c r="C111" s="82">
        <v>0</v>
      </c>
      <c r="D111" s="82">
        <v>0</v>
      </c>
      <c r="E111" s="76">
        <f t="shared" si="2"/>
        <v>0</v>
      </c>
    </row>
    <row r="112" spans="1:7" s="85" customFormat="1" ht="15">
      <c r="A112" s="88" t="str">
        <f>VLOOKUP(B112,[2]ДовКреди!A$1:B$65536,2,FALSE)</f>
        <v>Надання зовнішніх кредитів </v>
      </c>
      <c r="B112" s="89">
        <v>4210</v>
      </c>
      <c r="C112" s="82">
        <v>0</v>
      </c>
      <c r="D112" s="82">
        <v>0</v>
      </c>
      <c r="E112" s="76">
        <f>SUM(C112:D112)</f>
        <v>0</v>
      </c>
      <c r="G112" s="91"/>
    </row>
    <row r="113" spans="1:7" s="85" customFormat="1" ht="15">
      <c r="A113" s="87" t="str">
        <f>VLOOKUP(B113,[2]ДовКЕКВ!A$1:B$65536,2,FALSE)</f>
        <v>Нерозподілені видатки</v>
      </c>
      <c r="B113" s="79">
        <v>9000</v>
      </c>
      <c r="C113" s="82">
        <v>0</v>
      </c>
      <c r="D113" s="82">
        <v>0</v>
      </c>
      <c r="E113" s="76">
        <f>SUM(C113:D113)</f>
        <v>0</v>
      </c>
    </row>
    <row r="114" spans="1:7">
      <c r="A114" s="92"/>
      <c r="B114" s="93"/>
      <c r="C114" s="94"/>
      <c r="D114" s="94"/>
      <c r="E114" s="94"/>
    </row>
    <row r="115" spans="1:7" s="39" customFormat="1" ht="15">
      <c r="A115" s="95" t="s">
        <v>41</v>
      </c>
      <c r="B115" s="24"/>
      <c r="C115" s="96"/>
      <c r="D115" s="97" t="str">
        <f>[2]Заполнить!B11</f>
        <v>Ігор ЛЯШЕНКО</v>
      </c>
      <c r="E115" s="97"/>
      <c r="F115" s="47"/>
    </row>
    <row r="116" spans="1:7" s="102" customFormat="1" ht="11.25">
      <c r="A116" s="98"/>
      <c r="B116" s="99" t="s">
        <v>4</v>
      </c>
      <c r="C116" s="100"/>
      <c r="D116" s="28"/>
      <c r="E116" s="28"/>
      <c r="F116" s="101"/>
    </row>
    <row r="117" spans="1:7" s="39" customFormat="1" ht="30">
      <c r="A117" s="103" t="s">
        <v>42</v>
      </c>
      <c r="B117" s="24"/>
      <c r="C117" s="96"/>
      <c r="D117" s="97" t="str">
        <f>[2]Заполнить!B12</f>
        <v>Тетяна МЕЛЬНИЧЕНКО</v>
      </c>
      <c r="E117" s="97"/>
      <c r="F117" s="47"/>
    </row>
    <row r="118" spans="1:7" s="102" customFormat="1" ht="11.25">
      <c r="A118" s="104"/>
      <c r="B118" s="99" t="s">
        <v>4</v>
      </c>
      <c r="C118" s="100"/>
      <c r="D118" s="28"/>
      <c r="E118" s="28"/>
      <c r="F118" s="101"/>
    </row>
    <row r="119" spans="1:7" s="39" customFormat="1" ht="15">
      <c r="A119" s="105" t="str">
        <f>[2]Заполнить!$B$17</f>
        <v>19 січня 2021 р.</v>
      </c>
      <c r="B119" s="106"/>
      <c r="C119" s="33"/>
      <c r="D119" s="40"/>
      <c r="E119" s="40"/>
      <c r="F119" s="107"/>
      <c r="G119" s="107"/>
    </row>
    <row r="120" spans="1:7" s="112" customFormat="1" ht="11.25">
      <c r="A120" s="108"/>
      <c r="B120" s="109"/>
      <c r="C120" s="110"/>
      <c r="D120" s="110"/>
      <c r="E120" s="111"/>
    </row>
    <row r="121" spans="1:7" s="39" customFormat="1" ht="15">
      <c r="A121" s="113" t="s">
        <v>43</v>
      </c>
      <c r="B121" s="114"/>
      <c r="C121" s="115"/>
      <c r="D121" s="115"/>
      <c r="E121" s="115"/>
    </row>
    <row r="122" spans="1:7" s="39" customFormat="1" ht="15">
      <c r="A122" s="116"/>
      <c r="C122" s="47"/>
      <c r="D122" s="47"/>
      <c r="E122" s="47"/>
    </row>
    <row r="123" spans="1:7">
      <c r="A123" s="117" t="s">
        <v>44</v>
      </c>
      <c r="B123" s="117"/>
      <c r="C123" s="117"/>
      <c r="D123" s="117"/>
      <c r="E123" s="117"/>
    </row>
    <row r="124" spans="1:7">
      <c r="A124" s="117"/>
      <c r="B124" s="117"/>
      <c r="C124" s="117"/>
      <c r="D124" s="117"/>
      <c r="E124" s="117"/>
    </row>
    <row r="125" spans="1:7">
      <c r="A125" s="58"/>
    </row>
  </sheetData>
  <mergeCells count="38">
    <mergeCell ref="F119:G119"/>
    <mergeCell ref="A123:E124"/>
    <mergeCell ref="A48:A49"/>
    <mergeCell ref="D115:E115"/>
    <mergeCell ref="D116:E116"/>
    <mergeCell ref="D117:E117"/>
    <mergeCell ref="D118:E118"/>
    <mergeCell ref="D119:E119"/>
    <mergeCell ref="A23:E23"/>
    <mergeCell ref="A24:E24"/>
    <mergeCell ref="A27:A28"/>
    <mergeCell ref="B27:B28"/>
    <mergeCell ref="C27:D27"/>
    <mergeCell ref="E27:E28"/>
    <mergeCell ref="A19:E19"/>
    <mergeCell ref="F19:J19"/>
    <mergeCell ref="A20:E20"/>
    <mergeCell ref="F20:J20"/>
    <mergeCell ref="A21:E21"/>
    <mergeCell ref="A22:E22"/>
    <mergeCell ref="A15:E15"/>
    <mergeCell ref="A16:E16"/>
    <mergeCell ref="F16:J16"/>
    <mergeCell ref="A17:E17"/>
    <mergeCell ref="A18:E18"/>
    <mergeCell ref="F18:J18"/>
    <mergeCell ref="D9:E9"/>
    <mergeCell ref="B10:C10"/>
    <mergeCell ref="D10:E10"/>
    <mergeCell ref="B11:C11"/>
    <mergeCell ref="B12:C12"/>
    <mergeCell ref="A14:E14"/>
    <mergeCell ref="B1:E2"/>
    <mergeCell ref="B4:E5"/>
    <mergeCell ref="G4:J4"/>
    <mergeCell ref="B6:E6"/>
    <mergeCell ref="B7:E7"/>
    <mergeCell ref="B8:E8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48"/>
  <sheetViews>
    <sheetView workbookViewId="0">
      <selection activeCell="A23" sqref="A23:O23"/>
    </sheetView>
  </sheetViews>
  <sheetFormatPr defaultRowHeight="12.75"/>
  <cols>
    <col min="1" max="1" width="52.42578125" style="1" customWidth="1"/>
    <col min="2" max="2" width="6" style="3" customWidth="1"/>
    <col min="3" max="3" width="10.7109375" style="3" customWidth="1"/>
    <col min="4" max="5" width="10.42578125" style="3" customWidth="1"/>
    <col min="6" max="6" width="11" style="3" customWidth="1"/>
    <col min="7" max="7" width="13.42578125" style="3" customWidth="1"/>
    <col min="8" max="8" width="13.5703125" style="3" customWidth="1"/>
    <col min="9" max="9" width="10.7109375" style="3" customWidth="1"/>
    <col min="10" max="10" width="11" style="3" customWidth="1"/>
    <col min="11" max="11" width="10.85546875" style="3" customWidth="1"/>
    <col min="12" max="12" width="11.7109375" style="3" customWidth="1"/>
    <col min="13" max="13" width="12.140625" style="3" customWidth="1"/>
    <col min="14" max="14" width="11.85546875" style="3" bestFit="1" customWidth="1"/>
    <col min="15" max="15" width="13.5703125" style="3" customWidth="1"/>
    <col min="16" max="256" width="9.140625" style="122"/>
    <col min="257" max="257" width="52.42578125" style="122" customWidth="1"/>
    <col min="258" max="258" width="6" style="122" customWidth="1"/>
    <col min="259" max="259" width="10.7109375" style="122" customWidth="1"/>
    <col min="260" max="261" width="10.42578125" style="122" customWidth="1"/>
    <col min="262" max="262" width="11" style="122" customWidth="1"/>
    <col min="263" max="263" width="13.42578125" style="122" customWidth="1"/>
    <col min="264" max="264" width="13.5703125" style="122" customWidth="1"/>
    <col min="265" max="265" width="10.7109375" style="122" customWidth="1"/>
    <col min="266" max="266" width="11" style="122" customWidth="1"/>
    <col min="267" max="267" width="10.85546875" style="122" customWidth="1"/>
    <col min="268" max="268" width="11.7109375" style="122" customWidth="1"/>
    <col min="269" max="269" width="12.140625" style="122" customWidth="1"/>
    <col min="270" max="270" width="11.85546875" style="122" bestFit="1" customWidth="1"/>
    <col min="271" max="271" width="13.5703125" style="122" customWidth="1"/>
    <col min="272" max="512" width="9.140625" style="122"/>
    <col min="513" max="513" width="52.42578125" style="122" customWidth="1"/>
    <col min="514" max="514" width="6" style="122" customWidth="1"/>
    <col min="515" max="515" width="10.7109375" style="122" customWidth="1"/>
    <col min="516" max="517" width="10.42578125" style="122" customWidth="1"/>
    <col min="518" max="518" width="11" style="122" customWidth="1"/>
    <col min="519" max="519" width="13.42578125" style="122" customWidth="1"/>
    <col min="520" max="520" width="13.5703125" style="122" customWidth="1"/>
    <col min="521" max="521" width="10.7109375" style="122" customWidth="1"/>
    <col min="522" max="522" width="11" style="122" customWidth="1"/>
    <col min="523" max="523" width="10.85546875" style="122" customWidth="1"/>
    <col min="524" max="524" width="11.7109375" style="122" customWidth="1"/>
    <col min="525" max="525" width="12.140625" style="122" customWidth="1"/>
    <col min="526" max="526" width="11.85546875" style="122" bestFit="1" customWidth="1"/>
    <col min="527" max="527" width="13.5703125" style="122" customWidth="1"/>
    <col min="528" max="768" width="9.140625" style="122"/>
    <col min="769" max="769" width="52.42578125" style="122" customWidth="1"/>
    <col min="770" max="770" width="6" style="122" customWidth="1"/>
    <col min="771" max="771" width="10.7109375" style="122" customWidth="1"/>
    <col min="772" max="773" width="10.42578125" style="122" customWidth="1"/>
    <col min="774" max="774" width="11" style="122" customWidth="1"/>
    <col min="775" max="775" width="13.42578125" style="122" customWidth="1"/>
    <col min="776" max="776" width="13.5703125" style="122" customWidth="1"/>
    <col min="777" max="777" width="10.7109375" style="122" customWidth="1"/>
    <col min="778" max="778" width="11" style="122" customWidth="1"/>
    <col min="779" max="779" width="10.85546875" style="122" customWidth="1"/>
    <col min="780" max="780" width="11.7109375" style="122" customWidth="1"/>
    <col min="781" max="781" width="12.140625" style="122" customWidth="1"/>
    <col min="782" max="782" width="11.85546875" style="122" bestFit="1" customWidth="1"/>
    <col min="783" max="783" width="13.5703125" style="122" customWidth="1"/>
    <col min="784" max="1024" width="9.140625" style="122"/>
    <col min="1025" max="1025" width="52.42578125" style="122" customWidth="1"/>
    <col min="1026" max="1026" width="6" style="122" customWidth="1"/>
    <col min="1027" max="1027" width="10.7109375" style="122" customWidth="1"/>
    <col min="1028" max="1029" width="10.42578125" style="122" customWidth="1"/>
    <col min="1030" max="1030" width="11" style="122" customWidth="1"/>
    <col min="1031" max="1031" width="13.42578125" style="122" customWidth="1"/>
    <col min="1032" max="1032" width="13.5703125" style="122" customWidth="1"/>
    <col min="1033" max="1033" width="10.7109375" style="122" customWidth="1"/>
    <col min="1034" max="1034" width="11" style="122" customWidth="1"/>
    <col min="1035" max="1035" width="10.85546875" style="122" customWidth="1"/>
    <col min="1036" max="1036" width="11.7109375" style="122" customWidth="1"/>
    <col min="1037" max="1037" width="12.140625" style="122" customWidth="1"/>
    <col min="1038" max="1038" width="11.85546875" style="122" bestFit="1" customWidth="1"/>
    <col min="1039" max="1039" width="13.5703125" style="122" customWidth="1"/>
    <col min="1040" max="1280" width="9.140625" style="122"/>
    <col min="1281" max="1281" width="52.42578125" style="122" customWidth="1"/>
    <col min="1282" max="1282" width="6" style="122" customWidth="1"/>
    <col min="1283" max="1283" width="10.7109375" style="122" customWidth="1"/>
    <col min="1284" max="1285" width="10.42578125" style="122" customWidth="1"/>
    <col min="1286" max="1286" width="11" style="122" customWidth="1"/>
    <col min="1287" max="1287" width="13.42578125" style="122" customWidth="1"/>
    <col min="1288" max="1288" width="13.5703125" style="122" customWidth="1"/>
    <col min="1289" max="1289" width="10.7109375" style="122" customWidth="1"/>
    <col min="1290" max="1290" width="11" style="122" customWidth="1"/>
    <col min="1291" max="1291" width="10.85546875" style="122" customWidth="1"/>
    <col min="1292" max="1292" width="11.7109375" style="122" customWidth="1"/>
    <col min="1293" max="1293" width="12.140625" style="122" customWidth="1"/>
    <col min="1294" max="1294" width="11.85546875" style="122" bestFit="1" customWidth="1"/>
    <col min="1295" max="1295" width="13.5703125" style="122" customWidth="1"/>
    <col min="1296" max="1536" width="9.140625" style="122"/>
    <col min="1537" max="1537" width="52.42578125" style="122" customWidth="1"/>
    <col min="1538" max="1538" width="6" style="122" customWidth="1"/>
    <col min="1539" max="1539" width="10.7109375" style="122" customWidth="1"/>
    <col min="1540" max="1541" width="10.42578125" style="122" customWidth="1"/>
    <col min="1542" max="1542" width="11" style="122" customWidth="1"/>
    <col min="1543" max="1543" width="13.42578125" style="122" customWidth="1"/>
    <col min="1544" max="1544" width="13.5703125" style="122" customWidth="1"/>
    <col min="1545" max="1545" width="10.7109375" style="122" customWidth="1"/>
    <col min="1546" max="1546" width="11" style="122" customWidth="1"/>
    <col min="1547" max="1547" width="10.85546875" style="122" customWidth="1"/>
    <col min="1548" max="1548" width="11.7109375" style="122" customWidth="1"/>
    <col min="1549" max="1549" width="12.140625" style="122" customWidth="1"/>
    <col min="1550" max="1550" width="11.85546875" style="122" bestFit="1" customWidth="1"/>
    <col min="1551" max="1551" width="13.5703125" style="122" customWidth="1"/>
    <col min="1552" max="1792" width="9.140625" style="122"/>
    <col min="1793" max="1793" width="52.42578125" style="122" customWidth="1"/>
    <col min="1794" max="1794" width="6" style="122" customWidth="1"/>
    <col min="1795" max="1795" width="10.7109375" style="122" customWidth="1"/>
    <col min="1796" max="1797" width="10.42578125" style="122" customWidth="1"/>
    <col min="1798" max="1798" width="11" style="122" customWidth="1"/>
    <col min="1799" max="1799" width="13.42578125" style="122" customWidth="1"/>
    <col min="1800" max="1800" width="13.5703125" style="122" customWidth="1"/>
    <col min="1801" max="1801" width="10.7109375" style="122" customWidth="1"/>
    <col min="1802" max="1802" width="11" style="122" customWidth="1"/>
    <col min="1803" max="1803" width="10.85546875" style="122" customWidth="1"/>
    <col min="1804" max="1804" width="11.7109375" style="122" customWidth="1"/>
    <col min="1805" max="1805" width="12.140625" style="122" customWidth="1"/>
    <col min="1806" max="1806" width="11.85546875" style="122" bestFit="1" customWidth="1"/>
    <col min="1807" max="1807" width="13.5703125" style="122" customWidth="1"/>
    <col min="1808" max="2048" width="9.140625" style="122"/>
    <col min="2049" max="2049" width="52.42578125" style="122" customWidth="1"/>
    <col min="2050" max="2050" width="6" style="122" customWidth="1"/>
    <col min="2051" max="2051" width="10.7109375" style="122" customWidth="1"/>
    <col min="2052" max="2053" width="10.42578125" style="122" customWidth="1"/>
    <col min="2054" max="2054" width="11" style="122" customWidth="1"/>
    <col min="2055" max="2055" width="13.42578125" style="122" customWidth="1"/>
    <col min="2056" max="2056" width="13.5703125" style="122" customWidth="1"/>
    <col min="2057" max="2057" width="10.7109375" style="122" customWidth="1"/>
    <col min="2058" max="2058" width="11" style="122" customWidth="1"/>
    <col min="2059" max="2059" width="10.85546875" style="122" customWidth="1"/>
    <col min="2060" max="2060" width="11.7109375" style="122" customWidth="1"/>
    <col min="2061" max="2061" width="12.140625" style="122" customWidth="1"/>
    <col min="2062" max="2062" width="11.85546875" style="122" bestFit="1" customWidth="1"/>
    <col min="2063" max="2063" width="13.5703125" style="122" customWidth="1"/>
    <col min="2064" max="2304" width="9.140625" style="122"/>
    <col min="2305" max="2305" width="52.42578125" style="122" customWidth="1"/>
    <col min="2306" max="2306" width="6" style="122" customWidth="1"/>
    <col min="2307" max="2307" width="10.7109375" style="122" customWidth="1"/>
    <col min="2308" max="2309" width="10.42578125" style="122" customWidth="1"/>
    <col min="2310" max="2310" width="11" style="122" customWidth="1"/>
    <col min="2311" max="2311" width="13.42578125" style="122" customWidth="1"/>
    <col min="2312" max="2312" width="13.5703125" style="122" customWidth="1"/>
    <col min="2313" max="2313" width="10.7109375" style="122" customWidth="1"/>
    <col min="2314" max="2314" width="11" style="122" customWidth="1"/>
    <col min="2315" max="2315" width="10.85546875" style="122" customWidth="1"/>
    <col min="2316" max="2316" width="11.7109375" style="122" customWidth="1"/>
    <col min="2317" max="2317" width="12.140625" style="122" customWidth="1"/>
    <col min="2318" max="2318" width="11.85546875" style="122" bestFit="1" customWidth="1"/>
    <col min="2319" max="2319" width="13.5703125" style="122" customWidth="1"/>
    <col min="2320" max="2560" width="9.140625" style="122"/>
    <col min="2561" max="2561" width="52.42578125" style="122" customWidth="1"/>
    <col min="2562" max="2562" width="6" style="122" customWidth="1"/>
    <col min="2563" max="2563" width="10.7109375" style="122" customWidth="1"/>
    <col min="2564" max="2565" width="10.42578125" style="122" customWidth="1"/>
    <col min="2566" max="2566" width="11" style="122" customWidth="1"/>
    <col min="2567" max="2567" width="13.42578125" style="122" customWidth="1"/>
    <col min="2568" max="2568" width="13.5703125" style="122" customWidth="1"/>
    <col min="2569" max="2569" width="10.7109375" style="122" customWidth="1"/>
    <col min="2570" max="2570" width="11" style="122" customWidth="1"/>
    <col min="2571" max="2571" width="10.85546875" style="122" customWidth="1"/>
    <col min="2572" max="2572" width="11.7109375" style="122" customWidth="1"/>
    <col min="2573" max="2573" width="12.140625" style="122" customWidth="1"/>
    <col min="2574" max="2574" width="11.85546875" style="122" bestFit="1" customWidth="1"/>
    <col min="2575" max="2575" width="13.5703125" style="122" customWidth="1"/>
    <col min="2576" max="2816" width="9.140625" style="122"/>
    <col min="2817" max="2817" width="52.42578125" style="122" customWidth="1"/>
    <col min="2818" max="2818" width="6" style="122" customWidth="1"/>
    <col min="2819" max="2819" width="10.7109375" style="122" customWidth="1"/>
    <col min="2820" max="2821" width="10.42578125" style="122" customWidth="1"/>
    <col min="2822" max="2822" width="11" style="122" customWidth="1"/>
    <col min="2823" max="2823" width="13.42578125" style="122" customWidth="1"/>
    <col min="2824" max="2824" width="13.5703125" style="122" customWidth="1"/>
    <col min="2825" max="2825" width="10.7109375" style="122" customWidth="1"/>
    <col min="2826" max="2826" width="11" style="122" customWidth="1"/>
    <col min="2827" max="2827" width="10.85546875" style="122" customWidth="1"/>
    <col min="2828" max="2828" width="11.7109375" style="122" customWidth="1"/>
    <col min="2829" max="2829" width="12.140625" style="122" customWidth="1"/>
    <col min="2830" max="2830" width="11.85546875" style="122" bestFit="1" customWidth="1"/>
    <col min="2831" max="2831" width="13.5703125" style="122" customWidth="1"/>
    <col min="2832" max="3072" width="9.140625" style="122"/>
    <col min="3073" max="3073" width="52.42578125" style="122" customWidth="1"/>
    <col min="3074" max="3074" width="6" style="122" customWidth="1"/>
    <col min="3075" max="3075" width="10.7109375" style="122" customWidth="1"/>
    <col min="3076" max="3077" width="10.42578125" style="122" customWidth="1"/>
    <col min="3078" max="3078" width="11" style="122" customWidth="1"/>
    <col min="3079" max="3079" width="13.42578125" style="122" customWidth="1"/>
    <col min="3080" max="3080" width="13.5703125" style="122" customWidth="1"/>
    <col min="3081" max="3081" width="10.7109375" style="122" customWidth="1"/>
    <col min="3082" max="3082" width="11" style="122" customWidth="1"/>
    <col min="3083" max="3083" width="10.85546875" style="122" customWidth="1"/>
    <col min="3084" max="3084" width="11.7109375" style="122" customWidth="1"/>
    <col min="3085" max="3085" width="12.140625" style="122" customWidth="1"/>
    <col min="3086" max="3086" width="11.85546875" style="122" bestFit="1" customWidth="1"/>
    <col min="3087" max="3087" width="13.5703125" style="122" customWidth="1"/>
    <col min="3088" max="3328" width="9.140625" style="122"/>
    <col min="3329" max="3329" width="52.42578125" style="122" customWidth="1"/>
    <col min="3330" max="3330" width="6" style="122" customWidth="1"/>
    <col min="3331" max="3331" width="10.7109375" style="122" customWidth="1"/>
    <col min="3332" max="3333" width="10.42578125" style="122" customWidth="1"/>
    <col min="3334" max="3334" width="11" style="122" customWidth="1"/>
    <col min="3335" max="3335" width="13.42578125" style="122" customWidth="1"/>
    <col min="3336" max="3336" width="13.5703125" style="122" customWidth="1"/>
    <col min="3337" max="3337" width="10.7109375" style="122" customWidth="1"/>
    <col min="3338" max="3338" width="11" style="122" customWidth="1"/>
    <col min="3339" max="3339" width="10.85546875" style="122" customWidth="1"/>
    <col min="3340" max="3340" width="11.7109375" style="122" customWidth="1"/>
    <col min="3341" max="3341" width="12.140625" style="122" customWidth="1"/>
    <col min="3342" max="3342" width="11.85546875" style="122" bestFit="1" customWidth="1"/>
    <col min="3343" max="3343" width="13.5703125" style="122" customWidth="1"/>
    <col min="3344" max="3584" width="9.140625" style="122"/>
    <col min="3585" max="3585" width="52.42578125" style="122" customWidth="1"/>
    <col min="3586" max="3586" width="6" style="122" customWidth="1"/>
    <col min="3587" max="3587" width="10.7109375" style="122" customWidth="1"/>
    <col min="3588" max="3589" width="10.42578125" style="122" customWidth="1"/>
    <col min="3590" max="3590" width="11" style="122" customWidth="1"/>
    <col min="3591" max="3591" width="13.42578125" style="122" customWidth="1"/>
    <col min="3592" max="3592" width="13.5703125" style="122" customWidth="1"/>
    <col min="3593" max="3593" width="10.7109375" style="122" customWidth="1"/>
    <col min="3594" max="3594" width="11" style="122" customWidth="1"/>
    <col min="3595" max="3595" width="10.85546875" style="122" customWidth="1"/>
    <col min="3596" max="3596" width="11.7109375" style="122" customWidth="1"/>
    <col min="3597" max="3597" width="12.140625" style="122" customWidth="1"/>
    <col min="3598" max="3598" width="11.85546875" style="122" bestFit="1" customWidth="1"/>
    <col min="3599" max="3599" width="13.5703125" style="122" customWidth="1"/>
    <col min="3600" max="3840" width="9.140625" style="122"/>
    <col min="3841" max="3841" width="52.42578125" style="122" customWidth="1"/>
    <col min="3842" max="3842" width="6" style="122" customWidth="1"/>
    <col min="3843" max="3843" width="10.7109375" style="122" customWidth="1"/>
    <col min="3844" max="3845" width="10.42578125" style="122" customWidth="1"/>
    <col min="3846" max="3846" width="11" style="122" customWidth="1"/>
    <col min="3847" max="3847" width="13.42578125" style="122" customWidth="1"/>
    <col min="3848" max="3848" width="13.5703125" style="122" customWidth="1"/>
    <col min="3849" max="3849" width="10.7109375" style="122" customWidth="1"/>
    <col min="3850" max="3850" width="11" style="122" customWidth="1"/>
    <col min="3851" max="3851" width="10.85546875" style="122" customWidth="1"/>
    <col min="3852" max="3852" width="11.7109375" style="122" customWidth="1"/>
    <col min="3853" max="3853" width="12.140625" style="122" customWidth="1"/>
    <col min="3854" max="3854" width="11.85546875" style="122" bestFit="1" customWidth="1"/>
    <col min="3855" max="3855" width="13.5703125" style="122" customWidth="1"/>
    <col min="3856" max="4096" width="9.140625" style="122"/>
    <col min="4097" max="4097" width="52.42578125" style="122" customWidth="1"/>
    <col min="4098" max="4098" width="6" style="122" customWidth="1"/>
    <col min="4099" max="4099" width="10.7109375" style="122" customWidth="1"/>
    <col min="4100" max="4101" width="10.42578125" style="122" customWidth="1"/>
    <col min="4102" max="4102" width="11" style="122" customWidth="1"/>
    <col min="4103" max="4103" width="13.42578125" style="122" customWidth="1"/>
    <col min="4104" max="4104" width="13.5703125" style="122" customWidth="1"/>
    <col min="4105" max="4105" width="10.7109375" style="122" customWidth="1"/>
    <col min="4106" max="4106" width="11" style="122" customWidth="1"/>
    <col min="4107" max="4107" width="10.85546875" style="122" customWidth="1"/>
    <col min="4108" max="4108" width="11.7109375" style="122" customWidth="1"/>
    <col min="4109" max="4109" width="12.140625" style="122" customWidth="1"/>
    <col min="4110" max="4110" width="11.85546875" style="122" bestFit="1" customWidth="1"/>
    <col min="4111" max="4111" width="13.5703125" style="122" customWidth="1"/>
    <col min="4112" max="4352" width="9.140625" style="122"/>
    <col min="4353" max="4353" width="52.42578125" style="122" customWidth="1"/>
    <col min="4354" max="4354" width="6" style="122" customWidth="1"/>
    <col min="4355" max="4355" width="10.7109375" style="122" customWidth="1"/>
    <col min="4356" max="4357" width="10.42578125" style="122" customWidth="1"/>
    <col min="4358" max="4358" width="11" style="122" customWidth="1"/>
    <col min="4359" max="4359" width="13.42578125" style="122" customWidth="1"/>
    <col min="4360" max="4360" width="13.5703125" style="122" customWidth="1"/>
    <col min="4361" max="4361" width="10.7109375" style="122" customWidth="1"/>
    <col min="4362" max="4362" width="11" style="122" customWidth="1"/>
    <col min="4363" max="4363" width="10.85546875" style="122" customWidth="1"/>
    <col min="4364" max="4364" width="11.7109375" style="122" customWidth="1"/>
    <col min="4365" max="4365" width="12.140625" style="122" customWidth="1"/>
    <col min="4366" max="4366" width="11.85546875" style="122" bestFit="1" customWidth="1"/>
    <col min="4367" max="4367" width="13.5703125" style="122" customWidth="1"/>
    <col min="4368" max="4608" width="9.140625" style="122"/>
    <col min="4609" max="4609" width="52.42578125" style="122" customWidth="1"/>
    <col min="4610" max="4610" width="6" style="122" customWidth="1"/>
    <col min="4611" max="4611" width="10.7109375" style="122" customWidth="1"/>
    <col min="4612" max="4613" width="10.42578125" style="122" customWidth="1"/>
    <col min="4614" max="4614" width="11" style="122" customWidth="1"/>
    <col min="4615" max="4615" width="13.42578125" style="122" customWidth="1"/>
    <col min="4616" max="4616" width="13.5703125" style="122" customWidth="1"/>
    <col min="4617" max="4617" width="10.7109375" style="122" customWidth="1"/>
    <col min="4618" max="4618" width="11" style="122" customWidth="1"/>
    <col min="4619" max="4619" width="10.85546875" style="122" customWidth="1"/>
    <col min="4620" max="4620" width="11.7109375" style="122" customWidth="1"/>
    <col min="4621" max="4621" width="12.140625" style="122" customWidth="1"/>
    <col min="4622" max="4622" width="11.85546875" style="122" bestFit="1" customWidth="1"/>
    <col min="4623" max="4623" width="13.5703125" style="122" customWidth="1"/>
    <col min="4624" max="4864" width="9.140625" style="122"/>
    <col min="4865" max="4865" width="52.42578125" style="122" customWidth="1"/>
    <col min="4866" max="4866" width="6" style="122" customWidth="1"/>
    <col min="4867" max="4867" width="10.7109375" style="122" customWidth="1"/>
    <col min="4868" max="4869" width="10.42578125" style="122" customWidth="1"/>
    <col min="4870" max="4870" width="11" style="122" customWidth="1"/>
    <col min="4871" max="4871" width="13.42578125" style="122" customWidth="1"/>
    <col min="4872" max="4872" width="13.5703125" style="122" customWidth="1"/>
    <col min="4873" max="4873" width="10.7109375" style="122" customWidth="1"/>
    <col min="4874" max="4874" width="11" style="122" customWidth="1"/>
    <col min="4875" max="4875" width="10.85546875" style="122" customWidth="1"/>
    <col min="4876" max="4876" width="11.7109375" style="122" customWidth="1"/>
    <col min="4877" max="4877" width="12.140625" style="122" customWidth="1"/>
    <col min="4878" max="4878" width="11.85546875" style="122" bestFit="1" customWidth="1"/>
    <col min="4879" max="4879" width="13.5703125" style="122" customWidth="1"/>
    <col min="4880" max="5120" width="9.140625" style="122"/>
    <col min="5121" max="5121" width="52.42578125" style="122" customWidth="1"/>
    <col min="5122" max="5122" width="6" style="122" customWidth="1"/>
    <col min="5123" max="5123" width="10.7109375" style="122" customWidth="1"/>
    <col min="5124" max="5125" width="10.42578125" style="122" customWidth="1"/>
    <col min="5126" max="5126" width="11" style="122" customWidth="1"/>
    <col min="5127" max="5127" width="13.42578125" style="122" customWidth="1"/>
    <col min="5128" max="5128" width="13.5703125" style="122" customWidth="1"/>
    <col min="5129" max="5129" width="10.7109375" style="122" customWidth="1"/>
    <col min="5130" max="5130" width="11" style="122" customWidth="1"/>
    <col min="5131" max="5131" width="10.85546875" style="122" customWidth="1"/>
    <col min="5132" max="5132" width="11.7109375" style="122" customWidth="1"/>
    <col min="5133" max="5133" width="12.140625" style="122" customWidth="1"/>
    <col min="5134" max="5134" width="11.85546875" style="122" bestFit="1" customWidth="1"/>
    <col min="5135" max="5135" width="13.5703125" style="122" customWidth="1"/>
    <col min="5136" max="5376" width="9.140625" style="122"/>
    <col min="5377" max="5377" width="52.42578125" style="122" customWidth="1"/>
    <col min="5378" max="5378" width="6" style="122" customWidth="1"/>
    <col min="5379" max="5379" width="10.7109375" style="122" customWidth="1"/>
    <col min="5380" max="5381" width="10.42578125" style="122" customWidth="1"/>
    <col min="5382" max="5382" width="11" style="122" customWidth="1"/>
    <col min="5383" max="5383" width="13.42578125" style="122" customWidth="1"/>
    <col min="5384" max="5384" width="13.5703125" style="122" customWidth="1"/>
    <col min="5385" max="5385" width="10.7109375" style="122" customWidth="1"/>
    <col min="5386" max="5386" width="11" style="122" customWidth="1"/>
    <col min="5387" max="5387" width="10.85546875" style="122" customWidth="1"/>
    <col min="5388" max="5388" width="11.7109375" style="122" customWidth="1"/>
    <col min="5389" max="5389" width="12.140625" style="122" customWidth="1"/>
    <col min="5390" max="5390" width="11.85546875" style="122" bestFit="1" customWidth="1"/>
    <col min="5391" max="5391" width="13.5703125" style="122" customWidth="1"/>
    <col min="5392" max="5632" width="9.140625" style="122"/>
    <col min="5633" max="5633" width="52.42578125" style="122" customWidth="1"/>
    <col min="5634" max="5634" width="6" style="122" customWidth="1"/>
    <col min="5635" max="5635" width="10.7109375" style="122" customWidth="1"/>
    <col min="5636" max="5637" width="10.42578125" style="122" customWidth="1"/>
    <col min="5638" max="5638" width="11" style="122" customWidth="1"/>
    <col min="5639" max="5639" width="13.42578125" style="122" customWidth="1"/>
    <col min="5640" max="5640" width="13.5703125" style="122" customWidth="1"/>
    <col min="5641" max="5641" width="10.7109375" style="122" customWidth="1"/>
    <col min="5642" max="5642" width="11" style="122" customWidth="1"/>
    <col min="5643" max="5643" width="10.85546875" style="122" customWidth="1"/>
    <col min="5644" max="5644" width="11.7109375" style="122" customWidth="1"/>
    <col min="5645" max="5645" width="12.140625" style="122" customWidth="1"/>
    <col min="5646" max="5646" width="11.85546875" style="122" bestFit="1" customWidth="1"/>
    <col min="5647" max="5647" width="13.5703125" style="122" customWidth="1"/>
    <col min="5648" max="5888" width="9.140625" style="122"/>
    <col min="5889" max="5889" width="52.42578125" style="122" customWidth="1"/>
    <col min="5890" max="5890" width="6" style="122" customWidth="1"/>
    <col min="5891" max="5891" width="10.7109375" style="122" customWidth="1"/>
    <col min="5892" max="5893" width="10.42578125" style="122" customWidth="1"/>
    <col min="5894" max="5894" width="11" style="122" customWidth="1"/>
    <col min="5895" max="5895" width="13.42578125" style="122" customWidth="1"/>
    <col min="5896" max="5896" width="13.5703125" style="122" customWidth="1"/>
    <col min="5897" max="5897" width="10.7109375" style="122" customWidth="1"/>
    <col min="5898" max="5898" width="11" style="122" customWidth="1"/>
    <col min="5899" max="5899" width="10.85546875" style="122" customWidth="1"/>
    <col min="5900" max="5900" width="11.7109375" style="122" customWidth="1"/>
    <col min="5901" max="5901" width="12.140625" style="122" customWidth="1"/>
    <col min="5902" max="5902" width="11.85546875" style="122" bestFit="1" customWidth="1"/>
    <col min="5903" max="5903" width="13.5703125" style="122" customWidth="1"/>
    <col min="5904" max="6144" width="9.140625" style="122"/>
    <col min="6145" max="6145" width="52.42578125" style="122" customWidth="1"/>
    <col min="6146" max="6146" width="6" style="122" customWidth="1"/>
    <col min="6147" max="6147" width="10.7109375" style="122" customWidth="1"/>
    <col min="6148" max="6149" width="10.42578125" style="122" customWidth="1"/>
    <col min="6150" max="6150" width="11" style="122" customWidth="1"/>
    <col min="6151" max="6151" width="13.42578125" style="122" customWidth="1"/>
    <col min="6152" max="6152" width="13.5703125" style="122" customWidth="1"/>
    <col min="6153" max="6153" width="10.7109375" style="122" customWidth="1"/>
    <col min="6154" max="6154" width="11" style="122" customWidth="1"/>
    <col min="6155" max="6155" width="10.85546875" style="122" customWidth="1"/>
    <col min="6156" max="6156" width="11.7109375" style="122" customWidth="1"/>
    <col min="6157" max="6157" width="12.140625" style="122" customWidth="1"/>
    <col min="6158" max="6158" width="11.85546875" style="122" bestFit="1" customWidth="1"/>
    <col min="6159" max="6159" width="13.5703125" style="122" customWidth="1"/>
    <col min="6160" max="6400" width="9.140625" style="122"/>
    <col min="6401" max="6401" width="52.42578125" style="122" customWidth="1"/>
    <col min="6402" max="6402" width="6" style="122" customWidth="1"/>
    <col min="6403" max="6403" width="10.7109375" style="122" customWidth="1"/>
    <col min="6404" max="6405" width="10.42578125" style="122" customWidth="1"/>
    <col min="6406" max="6406" width="11" style="122" customWidth="1"/>
    <col min="6407" max="6407" width="13.42578125" style="122" customWidth="1"/>
    <col min="6408" max="6408" width="13.5703125" style="122" customWidth="1"/>
    <col min="6409" max="6409" width="10.7109375" style="122" customWidth="1"/>
    <col min="6410" max="6410" width="11" style="122" customWidth="1"/>
    <col min="6411" max="6411" width="10.85546875" style="122" customWidth="1"/>
    <col min="6412" max="6412" width="11.7109375" style="122" customWidth="1"/>
    <col min="6413" max="6413" width="12.140625" style="122" customWidth="1"/>
    <col min="6414" max="6414" width="11.85546875" style="122" bestFit="1" customWidth="1"/>
    <col min="6415" max="6415" width="13.5703125" style="122" customWidth="1"/>
    <col min="6416" max="6656" width="9.140625" style="122"/>
    <col min="6657" max="6657" width="52.42578125" style="122" customWidth="1"/>
    <col min="6658" max="6658" width="6" style="122" customWidth="1"/>
    <col min="6659" max="6659" width="10.7109375" style="122" customWidth="1"/>
    <col min="6660" max="6661" width="10.42578125" style="122" customWidth="1"/>
    <col min="6662" max="6662" width="11" style="122" customWidth="1"/>
    <col min="6663" max="6663" width="13.42578125" style="122" customWidth="1"/>
    <col min="6664" max="6664" width="13.5703125" style="122" customWidth="1"/>
    <col min="6665" max="6665" width="10.7109375" style="122" customWidth="1"/>
    <col min="6666" max="6666" width="11" style="122" customWidth="1"/>
    <col min="6667" max="6667" width="10.85546875" style="122" customWidth="1"/>
    <col min="6668" max="6668" width="11.7109375" style="122" customWidth="1"/>
    <col min="6669" max="6669" width="12.140625" style="122" customWidth="1"/>
    <col min="6670" max="6670" width="11.85546875" style="122" bestFit="1" customWidth="1"/>
    <col min="6671" max="6671" width="13.5703125" style="122" customWidth="1"/>
    <col min="6672" max="6912" width="9.140625" style="122"/>
    <col min="6913" max="6913" width="52.42578125" style="122" customWidth="1"/>
    <col min="6914" max="6914" width="6" style="122" customWidth="1"/>
    <col min="6915" max="6915" width="10.7109375" style="122" customWidth="1"/>
    <col min="6916" max="6917" width="10.42578125" style="122" customWidth="1"/>
    <col min="6918" max="6918" width="11" style="122" customWidth="1"/>
    <col min="6919" max="6919" width="13.42578125" style="122" customWidth="1"/>
    <col min="6920" max="6920" width="13.5703125" style="122" customWidth="1"/>
    <col min="6921" max="6921" width="10.7109375" style="122" customWidth="1"/>
    <col min="6922" max="6922" width="11" style="122" customWidth="1"/>
    <col min="6923" max="6923" width="10.85546875" style="122" customWidth="1"/>
    <col min="6924" max="6924" width="11.7109375" style="122" customWidth="1"/>
    <col min="6925" max="6925" width="12.140625" style="122" customWidth="1"/>
    <col min="6926" max="6926" width="11.85546875" style="122" bestFit="1" customWidth="1"/>
    <col min="6927" max="6927" width="13.5703125" style="122" customWidth="1"/>
    <col min="6928" max="7168" width="9.140625" style="122"/>
    <col min="7169" max="7169" width="52.42578125" style="122" customWidth="1"/>
    <col min="7170" max="7170" width="6" style="122" customWidth="1"/>
    <col min="7171" max="7171" width="10.7109375" style="122" customWidth="1"/>
    <col min="7172" max="7173" width="10.42578125" style="122" customWidth="1"/>
    <col min="7174" max="7174" width="11" style="122" customWidth="1"/>
    <col min="7175" max="7175" width="13.42578125" style="122" customWidth="1"/>
    <col min="7176" max="7176" width="13.5703125" style="122" customWidth="1"/>
    <col min="7177" max="7177" width="10.7109375" style="122" customWidth="1"/>
    <col min="7178" max="7178" width="11" style="122" customWidth="1"/>
    <col min="7179" max="7179" width="10.85546875" style="122" customWidth="1"/>
    <col min="7180" max="7180" width="11.7109375" style="122" customWidth="1"/>
    <col min="7181" max="7181" width="12.140625" style="122" customWidth="1"/>
    <col min="7182" max="7182" width="11.85546875" style="122" bestFit="1" customWidth="1"/>
    <col min="7183" max="7183" width="13.5703125" style="122" customWidth="1"/>
    <col min="7184" max="7424" width="9.140625" style="122"/>
    <col min="7425" max="7425" width="52.42578125" style="122" customWidth="1"/>
    <col min="7426" max="7426" width="6" style="122" customWidth="1"/>
    <col min="7427" max="7427" width="10.7109375" style="122" customWidth="1"/>
    <col min="7428" max="7429" width="10.42578125" style="122" customWidth="1"/>
    <col min="7430" max="7430" width="11" style="122" customWidth="1"/>
    <col min="7431" max="7431" width="13.42578125" style="122" customWidth="1"/>
    <col min="7432" max="7432" width="13.5703125" style="122" customWidth="1"/>
    <col min="7433" max="7433" width="10.7109375" style="122" customWidth="1"/>
    <col min="7434" max="7434" width="11" style="122" customWidth="1"/>
    <col min="7435" max="7435" width="10.85546875" style="122" customWidth="1"/>
    <col min="7436" max="7436" width="11.7109375" style="122" customWidth="1"/>
    <col min="7437" max="7437" width="12.140625" style="122" customWidth="1"/>
    <col min="7438" max="7438" width="11.85546875" style="122" bestFit="1" customWidth="1"/>
    <col min="7439" max="7439" width="13.5703125" style="122" customWidth="1"/>
    <col min="7440" max="7680" width="9.140625" style="122"/>
    <col min="7681" max="7681" width="52.42578125" style="122" customWidth="1"/>
    <col min="7682" max="7682" width="6" style="122" customWidth="1"/>
    <col min="7683" max="7683" width="10.7109375" style="122" customWidth="1"/>
    <col min="7684" max="7685" width="10.42578125" style="122" customWidth="1"/>
    <col min="7686" max="7686" width="11" style="122" customWidth="1"/>
    <col min="7687" max="7687" width="13.42578125" style="122" customWidth="1"/>
    <col min="7688" max="7688" width="13.5703125" style="122" customWidth="1"/>
    <col min="7689" max="7689" width="10.7109375" style="122" customWidth="1"/>
    <col min="7690" max="7690" width="11" style="122" customWidth="1"/>
    <col min="7691" max="7691" width="10.85546875" style="122" customWidth="1"/>
    <col min="7692" max="7692" width="11.7109375" style="122" customWidth="1"/>
    <col min="7693" max="7693" width="12.140625" style="122" customWidth="1"/>
    <col min="7694" max="7694" width="11.85546875" style="122" bestFit="1" customWidth="1"/>
    <col min="7695" max="7695" width="13.5703125" style="122" customWidth="1"/>
    <col min="7696" max="7936" width="9.140625" style="122"/>
    <col min="7937" max="7937" width="52.42578125" style="122" customWidth="1"/>
    <col min="7938" max="7938" width="6" style="122" customWidth="1"/>
    <col min="7939" max="7939" width="10.7109375" style="122" customWidth="1"/>
    <col min="7940" max="7941" width="10.42578125" style="122" customWidth="1"/>
    <col min="7942" max="7942" width="11" style="122" customWidth="1"/>
    <col min="7943" max="7943" width="13.42578125" style="122" customWidth="1"/>
    <col min="7944" max="7944" width="13.5703125" style="122" customWidth="1"/>
    <col min="7945" max="7945" width="10.7109375" style="122" customWidth="1"/>
    <col min="7946" max="7946" width="11" style="122" customWidth="1"/>
    <col min="7947" max="7947" width="10.85546875" style="122" customWidth="1"/>
    <col min="7948" max="7948" width="11.7109375" style="122" customWidth="1"/>
    <col min="7949" max="7949" width="12.140625" style="122" customWidth="1"/>
    <col min="7950" max="7950" width="11.85546875" style="122" bestFit="1" customWidth="1"/>
    <col min="7951" max="7951" width="13.5703125" style="122" customWidth="1"/>
    <col min="7952" max="8192" width="9.140625" style="122"/>
    <col min="8193" max="8193" width="52.42578125" style="122" customWidth="1"/>
    <col min="8194" max="8194" width="6" style="122" customWidth="1"/>
    <col min="8195" max="8195" width="10.7109375" style="122" customWidth="1"/>
    <col min="8196" max="8197" width="10.42578125" style="122" customWidth="1"/>
    <col min="8198" max="8198" width="11" style="122" customWidth="1"/>
    <col min="8199" max="8199" width="13.42578125" style="122" customWidth="1"/>
    <col min="8200" max="8200" width="13.5703125" style="122" customWidth="1"/>
    <col min="8201" max="8201" width="10.7109375" style="122" customWidth="1"/>
    <col min="8202" max="8202" width="11" style="122" customWidth="1"/>
    <col min="8203" max="8203" width="10.85546875" style="122" customWidth="1"/>
    <col min="8204" max="8204" width="11.7109375" style="122" customWidth="1"/>
    <col min="8205" max="8205" width="12.140625" style="122" customWidth="1"/>
    <col min="8206" max="8206" width="11.85546875" style="122" bestFit="1" customWidth="1"/>
    <col min="8207" max="8207" width="13.5703125" style="122" customWidth="1"/>
    <col min="8208" max="8448" width="9.140625" style="122"/>
    <col min="8449" max="8449" width="52.42578125" style="122" customWidth="1"/>
    <col min="8450" max="8450" width="6" style="122" customWidth="1"/>
    <col min="8451" max="8451" width="10.7109375" style="122" customWidth="1"/>
    <col min="8452" max="8453" width="10.42578125" style="122" customWidth="1"/>
    <col min="8454" max="8454" width="11" style="122" customWidth="1"/>
    <col min="8455" max="8455" width="13.42578125" style="122" customWidth="1"/>
    <col min="8456" max="8456" width="13.5703125" style="122" customWidth="1"/>
    <col min="8457" max="8457" width="10.7109375" style="122" customWidth="1"/>
    <col min="8458" max="8458" width="11" style="122" customWidth="1"/>
    <col min="8459" max="8459" width="10.85546875" style="122" customWidth="1"/>
    <col min="8460" max="8460" width="11.7109375" style="122" customWidth="1"/>
    <col min="8461" max="8461" width="12.140625" style="122" customWidth="1"/>
    <col min="8462" max="8462" width="11.85546875" style="122" bestFit="1" customWidth="1"/>
    <col min="8463" max="8463" width="13.5703125" style="122" customWidth="1"/>
    <col min="8464" max="8704" width="9.140625" style="122"/>
    <col min="8705" max="8705" width="52.42578125" style="122" customWidth="1"/>
    <col min="8706" max="8706" width="6" style="122" customWidth="1"/>
    <col min="8707" max="8707" width="10.7109375" style="122" customWidth="1"/>
    <col min="8708" max="8709" width="10.42578125" style="122" customWidth="1"/>
    <col min="8710" max="8710" width="11" style="122" customWidth="1"/>
    <col min="8711" max="8711" width="13.42578125" style="122" customWidth="1"/>
    <col min="8712" max="8712" width="13.5703125" style="122" customWidth="1"/>
    <col min="8713" max="8713" width="10.7109375" style="122" customWidth="1"/>
    <col min="8714" max="8714" width="11" style="122" customWidth="1"/>
    <col min="8715" max="8715" width="10.85546875" style="122" customWidth="1"/>
    <col min="8716" max="8716" width="11.7109375" style="122" customWidth="1"/>
    <col min="8717" max="8717" width="12.140625" style="122" customWidth="1"/>
    <col min="8718" max="8718" width="11.85546875" style="122" bestFit="1" customWidth="1"/>
    <col min="8719" max="8719" width="13.5703125" style="122" customWidth="1"/>
    <col min="8720" max="8960" width="9.140625" style="122"/>
    <col min="8961" max="8961" width="52.42578125" style="122" customWidth="1"/>
    <col min="8962" max="8962" width="6" style="122" customWidth="1"/>
    <col min="8963" max="8963" width="10.7109375" style="122" customWidth="1"/>
    <col min="8964" max="8965" width="10.42578125" style="122" customWidth="1"/>
    <col min="8966" max="8966" width="11" style="122" customWidth="1"/>
    <col min="8967" max="8967" width="13.42578125" style="122" customWidth="1"/>
    <col min="8968" max="8968" width="13.5703125" style="122" customWidth="1"/>
    <col min="8969" max="8969" width="10.7109375" style="122" customWidth="1"/>
    <col min="8970" max="8970" width="11" style="122" customWidth="1"/>
    <col min="8971" max="8971" width="10.85546875" style="122" customWidth="1"/>
    <col min="8972" max="8972" width="11.7109375" style="122" customWidth="1"/>
    <col min="8973" max="8973" width="12.140625" style="122" customWidth="1"/>
    <col min="8974" max="8974" width="11.85546875" style="122" bestFit="1" customWidth="1"/>
    <col min="8975" max="8975" width="13.5703125" style="122" customWidth="1"/>
    <col min="8976" max="9216" width="9.140625" style="122"/>
    <col min="9217" max="9217" width="52.42578125" style="122" customWidth="1"/>
    <col min="9218" max="9218" width="6" style="122" customWidth="1"/>
    <col min="9219" max="9219" width="10.7109375" style="122" customWidth="1"/>
    <col min="9220" max="9221" width="10.42578125" style="122" customWidth="1"/>
    <col min="9222" max="9222" width="11" style="122" customWidth="1"/>
    <col min="9223" max="9223" width="13.42578125" style="122" customWidth="1"/>
    <col min="9224" max="9224" width="13.5703125" style="122" customWidth="1"/>
    <col min="9225" max="9225" width="10.7109375" style="122" customWidth="1"/>
    <col min="9226" max="9226" width="11" style="122" customWidth="1"/>
    <col min="9227" max="9227" width="10.85546875" style="122" customWidth="1"/>
    <col min="9228" max="9228" width="11.7109375" style="122" customWidth="1"/>
    <col min="9229" max="9229" width="12.140625" style="122" customWidth="1"/>
    <col min="9230" max="9230" width="11.85546875" style="122" bestFit="1" customWidth="1"/>
    <col min="9231" max="9231" width="13.5703125" style="122" customWidth="1"/>
    <col min="9232" max="9472" width="9.140625" style="122"/>
    <col min="9473" max="9473" width="52.42578125" style="122" customWidth="1"/>
    <col min="9474" max="9474" width="6" style="122" customWidth="1"/>
    <col min="9475" max="9475" width="10.7109375" style="122" customWidth="1"/>
    <col min="9476" max="9477" width="10.42578125" style="122" customWidth="1"/>
    <col min="9478" max="9478" width="11" style="122" customWidth="1"/>
    <col min="9479" max="9479" width="13.42578125" style="122" customWidth="1"/>
    <col min="9480" max="9480" width="13.5703125" style="122" customWidth="1"/>
    <col min="9481" max="9481" width="10.7109375" style="122" customWidth="1"/>
    <col min="9482" max="9482" width="11" style="122" customWidth="1"/>
    <col min="9483" max="9483" width="10.85546875" style="122" customWidth="1"/>
    <col min="9484" max="9484" width="11.7109375" style="122" customWidth="1"/>
    <col min="9485" max="9485" width="12.140625" style="122" customWidth="1"/>
    <col min="9486" max="9486" width="11.85546875" style="122" bestFit="1" customWidth="1"/>
    <col min="9487" max="9487" width="13.5703125" style="122" customWidth="1"/>
    <col min="9488" max="9728" width="9.140625" style="122"/>
    <col min="9729" max="9729" width="52.42578125" style="122" customWidth="1"/>
    <col min="9730" max="9730" width="6" style="122" customWidth="1"/>
    <col min="9731" max="9731" width="10.7109375" style="122" customWidth="1"/>
    <col min="9732" max="9733" width="10.42578125" style="122" customWidth="1"/>
    <col min="9734" max="9734" width="11" style="122" customWidth="1"/>
    <col min="9735" max="9735" width="13.42578125" style="122" customWidth="1"/>
    <col min="9736" max="9736" width="13.5703125" style="122" customWidth="1"/>
    <col min="9737" max="9737" width="10.7109375" style="122" customWidth="1"/>
    <col min="9738" max="9738" width="11" style="122" customWidth="1"/>
    <col min="9739" max="9739" width="10.85546875" style="122" customWidth="1"/>
    <col min="9740" max="9740" width="11.7109375" style="122" customWidth="1"/>
    <col min="9741" max="9741" width="12.140625" style="122" customWidth="1"/>
    <col min="9742" max="9742" width="11.85546875" style="122" bestFit="1" customWidth="1"/>
    <col min="9743" max="9743" width="13.5703125" style="122" customWidth="1"/>
    <col min="9744" max="9984" width="9.140625" style="122"/>
    <col min="9985" max="9985" width="52.42578125" style="122" customWidth="1"/>
    <col min="9986" max="9986" width="6" style="122" customWidth="1"/>
    <col min="9987" max="9987" width="10.7109375" style="122" customWidth="1"/>
    <col min="9988" max="9989" width="10.42578125" style="122" customWidth="1"/>
    <col min="9990" max="9990" width="11" style="122" customWidth="1"/>
    <col min="9991" max="9991" width="13.42578125" style="122" customWidth="1"/>
    <col min="9992" max="9992" width="13.5703125" style="122" customWidth="1"/>
    <col min="9993" max="9993" width="10.7109375" style="122" customWidth="1"/>
    <col min="9994" max="9994" width="11" style="122" customWidth="1"/>
    <col min="9995" max="9995" width="10.85546875" style="122" customWidth="1"/>
    <col min="9996" max="9996" width="11.7109375" style="122" customWidth="1"/>
    <col min="9997" max="9997" width="12.140625" style="122" customWidth="1"/>
    <col min="9998" max="9998" width="11.85546875" style="122" bestFit="1" customWidth="1"/>
    <col min="9999" max="9999" width="13.5703125" style="122" customWidth="1"/>
    <col min="10000" max="10240" width="9.140625" style="122"/>
    <col min="10241" max="10241" width="52.42578125" style="122" customWidth="1"/>
    <col min="10242" max="10242" width="6" style="122" customWidth="1"/>
    <col min="10243" max="10243" width="10.7109375" style="122" customWidth="1"/>
    <col min="10244" max="10245" width="10.42578125" style="122" customWidth="1"/>
    <col min="10246" max="10246" width="11" style="122" customWidth="1"/>
    <col min="10247" max="10247" width="13.42578125" style="122" customWidth="1"/>
    <col min="10248" max="10248" width="13.5703125" style="122" customWidth="1"/>
    <col min="10249" max="10249" width="10.7109375" style="122" customWidth="1"/>
    <col min="10250" max="10250" width="11" style="122" customWidth="1"/>
    <col min="10251" max="10251" width="10.85546875" style="122" customWidth="1"/>
    <col min="10252" max="10252" width="11.7109375" style="122" customWidth="1"/>
    <col min="10253" max="10253" width="12.140625" style="122" customWidth="1"/>
    <col min="10254" max="10254" width="11.85546875" style="122" bestFit="1" customWidth="1"/>
    <col min="10255" max="10255" width="13.5703125" style="122" customWidth="1"/>
    <col min="10256" max="10496" width="9.140625" style="122"/>
    <col min="10497" max="10497" width="52.42578125" style="122" customWidth="1"/>
    <col min="10498" max="10498" width="6" style="122" customWidth="1"/>
    <col min="10499" max="10499" width="10.7109375" style="122" customWidth="1"/>
    <col min="10500" max="10501" width="10.42578125" style="122" customWidth="1"/>
    <col min="10502" max="10502" width="11" style="122" customWidth="1"/>
    <col min="10503" max="10503" width="13.42578125" style="122" customWidth="1"/>
    <col min="10504" max="10504" width="13.5703125" style="122" customWidth="1"/>
    <col min="10505" max="10505" width="10.7109375" style="122" customWidth="1"/>
    <col min="10506" max="10506" width="11" style="122" customWidth="1"/>
    <col min="10507" max="10507" width="10.85546875" style="122" customWidth="1"/>
    <col min="10508" max="10508" width="11.7109375" style="122" customWidth="1"/>
    <col min="10509" max="10509" width="12.140625" style="122" customWidth="1"/>
    <col min="10510" max="10510" width="11.85546875" style="122" bestFit="1" customWidth="1"/>
    <col min="10511" max="10511" width="13.5703125" style="122" customWidth="1"/>
    <col min="10512" max="10752" width="9.140625" style="122"/>
    <col min="10753" max="10753" width="52.42578125" style="122" customWidth="1"/>
    <col min="10754" max="10754" width="6" style="122" customWidth="1"/>
    <col min="10755" max="10755" width="10.7109375" style="122" customWidth="1"/>
    <col min="10756" max="10757" width="10.42578125" style="122" customWidth="1"/>
    <col min="10758" max="10758" width="11" style="122" customWidth="1"/>
    <col min="10759" max="10759" width="13.42578125" style="122" customWidth="1"/>
    <col min="10760" max="10760" width="13.5703125" style="122" customWidth="1"/>
    <col min="10761" max="10761" width="10.7109375" style="122" customWidth="1"/>
    <col min="10762" max="10762" width="11" style="122" customWidth="1"/>
    <col min="10763" max="10763" width="10.85546875" style="122" customWidth="1"/>
    <col min="10764" max="10764" width="11.7109375" style="122" customWidth="1"/>
    <col min="10765" max="10765" width="12.140625" style="122" customWidth="1"/>
    <col min="10766" max="10766" width="11.85546875" style="122" bestFit="1" customWidth="1"/>
    <col min="10767" max="10767" width="13.5703125" style="122" customWidth="1"/>
    <col min="10768" max="11008" width="9.140625" style="122"/>
    <col min="11009" max="11009" width="52.42578125" style="122" customWidth="1"/>
    <col min="11010" max="11010" width="6" style="122" customWidth="1"/>
    <col min="11011" max="11011" width="10.7109375" style="122" customWidth="1"/>
    <col min="11012" max="11013" width="10.42578125" style="122" customWidth="1"/>
    <col min="11014" max="11014" width="11" style="122" customWidth="1"/>
    <col min="11015" max="11015" width="13.42578125" style="122" customWidth="1"/>
    <col min="11016" max="11016" width="13.5703125" style="122" customWidth="1"/>
    <col min="11017" max="11017" width="10.7109375" style="122" customWidth="1"/>
    <col min="11018" max="11018" width="11" style="122" customWidth="1"/>
    <col min="11019" max="11019" width="10.85546875" style="122" customWidth="1"/>
    <col min="11020" max="11020" width="11.7109375" style="122" customWidth="1"/>
    <col min="11021" max="11021" width="12.140625" style="122" customWidth="1"/>
    <col min="11022" max="11022" width="11.85546875" style="122" bestFit="1" customWidth="1"/>
    <col min="11023" max="11023" width="13.5703125" style="122" customWidth="1"/>
    <col min="11024" max="11264" width="9.140625" style="122"/>
    <col min="11265" max="11265" width="52.42578125" style="122" customWidth="1"/>
    <col min="11266" max="11266" width="6" style="122" customWidth="1"/>
    <col min="11267" max="11267" width="10.7109375" style="122" customWidth="1"/>
    <col min="11268" max="11269" width="10.42578125" style="122" customWidth="1"/>
    <col min="11270" max="11270" width="11" style="122" customWidth="1"/>
    <col min="11271" max="11271" width="13.42578125" style="122" customWidth="1"/>
    <col min="11272" max="11272" width="13.5703125" style="122" customWidth="1"/>
    <col min="11273" max="11273" width="10.7109375" style="122" customWidth="1"/>
    <col min="11274" max="11274" width="11" style="122" customWidth="1"/>
    <col min="11275" max="11275" width="10.85546875" style="122" customWidth="1"/>
    <col min="11276" max="11276" width="11.7109375" style="122" customWidth="1"/>
    <col min="11277" max="11277" width="12.140625" style="122" customWidth="1"/>
    <col min="11278" max="11278" width="11.85546875" style="122" bestFit="1" customWidth="1"/>
    <col min="11279" max="11279" width="13.5703125" style="122" customWidth="1"/>
    <col min="11280" max="11520" width="9.140625" style="122"/>
    <col min="11521" max="11521" width="52.42578125" style="122" customWidth="1"/>
    <col min="11522" max="11522" width="6" style="122" customWidth="1"/>
    <col min="11523" max="11523" width="10.7109375" style="122" customWidth="1"/>
    <col min="11524" max="11525" width="10.42578125" style="122" customWidth="1"/>
    <col min="11526" max="11526" width="11" style="122" customWidth="1"/>
    <col min="11527" max="11527" width="13.42578125" style="122" customWidth="1"/>
    <col min="11528" max="11528" width="13.5703125" style="122" customWidth="1"/>
    <col min="11529" max="11529" width="10.7109375" style="122" customWidth="1"/>
    <col min="11530" max="11530" width="11" style="122" customWidth="1"/>
    <col min="11531" max="11531" width="10.85546875" style="122" customWidth="1"/>
    <col min="11532" max="11532" width="11.7109375" style="122" customWidth="1"/>
    <col min="11533" max="11533" width="12.140625" style="122" customWidth="1"/>
    <col min="11534" max="11534" width="11.85546875" style="122" bestFit="1" customWidth="1"/>
    <col min="11535" max="11535" width="13.5703125" style="122" customWidth="1"/>
    <col min="11536" max="11776" width="9.140625" style="122"/>
    <col min="11777" max="11777" width="52.42578125" style="122" customWidth="1"/>
    <col min="11778" max="11778" width="6" style="122" customWidth="1"/>
    <col min="11779" max="11779" width="10.7109375" style="122" customWidth="1"/>
    <col min="11780" max="11781" width="10.42578125" style="122" customWidth="1"/>
    <col min="11782" max="11782" width="11" style="122" customWidth="1"/>
    <col min="11783" max="11783" width="13.42578125" style="122" customWidth="1"/>
    <col min="11784" max="11784" width="13.5703125" style="122" customWidth="1"/>
    <col min="11785" max="11785" width="10.7109375" style="122" customWidth="1"/>
    <col min="11786" max="11786" width="11" style="122" customWidth="1"/>
    <col min="11787" max="11787" width="10.85546875" style="122" customWidth="1"/>
    <col min="11788" max="11788" width="11.7109375" style="122" customWidth="1"/>
    <col min="11789" max="11789" width="12.140625" style="122" customWidth="1"/>
    <col min="11790" max="11790" width="11.85546875" style="122" bestFit="1" customWidth="1"/>
    <col min="11791" max="11791" width="13.5703125" style="122" customWidth="1"/>
    <col min="11792" max="12032" width="9.140625" style="122"/>
    <col min="12033" max="12033" width="52.42578125" style="122" customWidth="1"/>
    <col min="12034" max="12034" width="6" style="122" customWidth="1"/>
    <col min="12035" max="12035" width="10.7109375" style="122" customWidth="1"/>
    <col min="12036" max="12037" width="10.42578125" style="122" customWidth="1"/>
    <col min="12038" max="12038" width="11" style="122" customWidth="1"/>
    <col min="12039" max="12039" width="13.42578125" style="122" customWidth="1"/>
    <col min="12040" max="12040" width="13.5703125" style="122" customWidth="1"/>
    <col min="12041" max="12041" width="10.7109375" style="122" customWidth="1"/>
    <col min="12042" max="12042" width="11" style="122" customWidth="1"/>
    <col min="12043" max="12043" width="10.85546875" style="122" customWidth="1"/>
    <col min="12044" max="12044" width="11.7109375" style="122" customWidth="1"/>
    <col min="12045" max="12045" width="12.140625" style="122" customWidth="1"/>
    <col min="12046" max="12046" width="11.85546875" style="122" bestFit="1" customWidth="1"/>
    <col min="12047" max="12047" width="13.5703125" style="122" customWidth="1"/>
    <col min="12048" max="12288" width="9.140625" style="122"/>
    <col min="12289" max="12289" width="52.42578125" style="122" customWidth="1"/>
    <col min="12290" max="12290" width="6" style="122" customWidth="1"/>
    <col min="12291" max="12291" width="10.7109375" style="122" customWidth="1"/>
    <col min="12292" max="12293" width="10.42578125" style="122" customWidth="1"/>
    <col min="12294" max="12294" width="11" style="122" customWidth="1"/>
    <col min="12295" max="12295" width="13.42578125" style="122" customWidth="1"/>
    <col min="12296" max="12296" width="13.5703125" style="122" customWidth="1"/>
    <col min="12297" max="12297" width="10.7109375" style="122" customWidth="1"/>
    <col min="12298" max="12298" width="11" style="122" customWidth="1"/>
    <col min="12299" max="12299" width="10.85546875" style="122" customWidth="1"/>
    <col min="12300" max="12300" width="11.7109375" style="122" customWidth="1"/>
    <col min="12301" max="12301" width="12.140625" style="122" customWidth="1"/>
    <col min="12302" max="12302" width="11.85546875" style="122" bestFit="1" customWidth="1"/>
    <col min="12303" max="12303" width="13.5703125" style="122" customWidth="1"/>
    <col min="12304" max="12544" width="9.140625" style="122"/>
    <col min="12545" max="12545" width="52.42578125" style="122" customWidth="1"/>
    <col min="12546" max="12546" width="6" style="122" customWidth="1"/>
    <col min="12547" max="12547" width="10.7109375" style="122" customWidth="1"/>
    <col min="12548" max="12549" width="10.42578125" style="122" customWidth="1"/>
    <col min="12550" max="12550" width="11" style="122" customWidth="1"/>
    <col min="12551" max="12551" width="13.42578125" style="122" customWidth="1"/>
    <col min="12552" max="12552" width="13.5703125" style="122" customWidth="1"/>
    <col min="12553" max="12553" width="10.7109375" style="122" customWidth="1"/>
    <col min="12554" max="12554" width="11" style="122" customWidth="1"/>
    <col min="12555" max="12555" width="10.85546875" style="122" customWidth="1"/>
    <col min="12556" max="12556" width="11.7109375" style="122" customWidth="1"/>
    <col min="12557" max="12557" width="12.140625" style="122" customWidth="1"/>
    <col min="12558" max="12558" width="11.85546875" style="122" bestFit="1" customWidth="1"/>
    <col min="12559" max="12559" width="13.5703125" style="122" customWidth="1"/>
    <col min="12560" max="12800" width="9.140625" style="122"/>
    <col min="12801" max="12801" width="52.42578125" style="122" customWidth="1"/>
    <col min="12802" max="12802" width="6" style="122" customWidth="1"/>
    <col min="12803" max="12803" width="10.7109375" style="122" customWidth="1"/>
    <col min="12804" max="12805" width="10.42578125" style="122" customWidth="1"/>
    <col min="12806" max="12806" width="11" style="122" customWidth="1"/>
    <col min="12807" max="12807" width="13.42578125" style="122" customWidth="1"/>
    <col min="12808" max="12808" width="13.5703125" style="122" customWidth="1"/>
    <col min="12809" max="12809" width="10.7109375" style="122" customWidth="1"/>
    <col min="12810" max="12810" width="11" style="122" customWidth="1"/>
    <col min="12811" max="12811" width="10.85546875" style="122" customWidth="1"/>
    <col min="12812" max="12812" width="11.7109375" style="122" customWidth="1"/>
    <col min="12813" max="12813" width="12.140625" style="122" customWidth="1"/>
    <col min="12814" max="12814" width="11.85546875" style="122" bestFit="1" customWidth="1"/>
    <col min="12815" max="12815" width="13.5703125" style="122" customWidth="1"/>
    <col min="12816" max="13056" width="9.140625" style="122"/>
    <col min="13057" max="13057" width="52.42578125" style="122" customWidth="1"/>
    <col min="13058" max="13058" width="6" style="122" customWidth="1"/>
    <col min="13059" max="13059" width="10.7109375" style="122" customWidth="1"/>
    <col min="13060" max="13061" width="10.42578125" style="122" customWidth="1"/>
    <col min="13062" max="13062" width="11" style="122" customWidth="1"/>
    <col min="13063" max="13063" width="13.42578125" style="122" customWidth="1"/>
    <col min="13064" max="13064" width="13.5703125" style="122" customWidth="1"/>
    <col min="13065" max="13065" width="10.7109375" style="122" customWidth="1"/>
    <col min="13066" max="13066" width="11" style="122" customWidth="1"/>
    <col min="13067" max="13067" width="10.85546875" style="122" customWidth="1"/>
    <col min="13068" max="13068" width="11.7109375" style="122" customWidth="1"/>
    <col min="13069" max="13069" width="12.140625" style="122" customWidth="1"/>
    <col min="13070" max="13070" width="11.85546875" style="122" bestFit="1" customWidth="1"/>
    <col min="13071" max="13071" width="13.5703125" style="122" customWidth="1"/>
    <col min="13072" max="13312" width="9.140625" style="122"/>
    <col min="13313" max="13313" width="52.42578125" style="122" customWidth="1"/>
    <col min="13314" max="13314" width="6" style="122" customWidth="1"/>
    <col min="13315" max="13315" width="10.7109375" style="122" customWidth="1"/>
    <col min="13316" max="13317" width="10.42578125" style="122" customWidth="1"/>
    <col min="13318" max="13318" width="11" style="122" customWidth="1"/>
    <col min="13319" max="13319" width="13.42578125" style="122" customWidth="1"/>
    <col min="13320" max="13320" width="13.5703125" style="122" customWidth="1"/>
    <col min="13321" max="13321" width="10.7109375" style="122" customWidth="1"/>
    <col min="13322" max="13322" width="11" style="122" customWidth="1"/>
    <col min="13323" max="13323" width="10.85546875" style="122" customWidth="1"/>
    <col min="13324" max="13324" width="11.7109375" style="122" customWidth="1"/>
    <col min="13325" max="13325" width="12.140625" style="122" customWidth="1"/>
    <col min="13326" max="13326" width="11.85546875" style="122" bestFit="1" customWidth="1"/>
    <col min="13327" max="13327" width="13.5703125" style="122" customWidth="1"/>
    <col min="13328" max="13568" width="9.140625" style="122"/>
    <col min="13569" max="13569" width="52.42578125" style="122" customWidth="1"/>
    <col min="13570" max="13570" width="6" style="122" customWidth="1"/>
    <col min="13571" max="13571" width="10.7109375" style="122" customWidth="1"/>
    <col min="13572" max="13573" width="10.42578125" style="122" customWidth="1"/>
    <col min="13574" max="13574" width="11" style="122" customWidth="1"/>
    <col min="13575" max="13575" width="13.42578125" style="122" customWidth="1"/>
    <col min="13576" max="13576" width="13.5703125" style="122" customWidth="1"/>
    <col min="13577" max="13577" width="10.7109375" style="122" customWidth="1"/>
    <col min="13578" max="13578" width="11" style="122" customWidth="1"/>
    <col min="13579" max="13579" width="10.85546875" style="122" customWidth="1"/>
    <col min="13580" max="13580" width="11.7109375" style="122" customWidth="1"/>
    <col min="13581" max="13581" width="12.140625" style="122" customWidth="1"/>
    <col min="13582" max="13582" width="11.85546875" style="122" bestFit="1" customWidth="1"/>
    <col min="13583" max="13583" width="13.5703125" style="122" customWidth="1"/>
    <col min="13584" max="13824" width="9.140625" style="122"/>
    <col min="13825" max="13825" width="52.42578125" style="122" customWidth="1"/>
    <col min="13826" max="13826" width="6" style="122" customWidth="1"/>
    <col min="13827" max="13827" width="10.7109375" style="122" customWidth="1"/>
    <col min="13828" max="13829" width="10.42578125" style="122" customWidth="1"/>
    <col min="13830" max="13830" width="11" style="122" customWidth="1"/>
    <col min="13831" max="13831" width="13.42578125" style="122" customWidth="1"/>
    <col min="13832" max="13832" width="13.5703125" style="122" customWidth="1"/>
    <col min="13833" max="13833" width="10.7109375" style="122" customWidth="1"/>
    <col min="13834" max="13834" width="11" style="122" customWidth="1"/>
    <col min="13835" max="13835" width="10.85546875" style="122" customWidth="1"/>
    <col min="13836" max="13836" width="11.7109375" style="122" customWidth="1"/>
    <col min="13837" max="13837" width="12.140625" style="122" customWidth="1"/>
    <col min="13838" max="13838" width="11.85546875" style="122" bestFit="1" customWidth="1"/>
    <col min="13839" max="13839" width="13.5703125" style="122" customWidth="1"/>
    <col min="13840" max="14080" width="9.140625" style="122"/>
    <col min="14081" max="14081" width="52.42578125" style="122" customWidth="1"/>
    <col min="14082" max="14082" width="6" style="122" customWidth="1"/>
    <col min="14083" max="14083" width="10.7109375" style="122" customWidth="1"/>
    <col min="14084" max="14085" width="10.42578125" style="122" customWidth="1"/>
    <col min="14086" max="14086" width="11" style="122" customWidth="1"/>
    <col min="14087" max="14087" width="13.42578125" style="122" customWidth="1"/>
    <col min="14088" max="14088" width="13.5703125" style="122" customWidth="1"/>
    <col min="14089" max="14089" width="10.7109375" style="122" customWidth="1"/>
    <col min="14090" max="14090" width="11" style="122" customWidth="1"/>
    <col min="14091" max="14091" width="10.85546875" style="122" customWidth="1"/>
    <col min="14092" max="14092" width="11.7109375" style="122" customWidth="1"/>
    <col min="14093" max="14093" width="12.140625" style="122" customWidth="1"/>
    <col min="14094" max="14094" width="11.85546875" style="122" bestFit="1" customWidth="1"/>
    <col min="14095" max="14095" width="13.5703125" style="122" customWidth="1"/>
    <col min="14096" max="14336" width="9.140625" style="122"/>
    <col min="14337" max="14337" width="52.42578125" style="122" customWidth="1"/>
    <col min="14338" max="14338" width="6" style="122" customWidth="1"/>
    <col min="14339" max="14339" width="10.7109375" style="122" customWidth="1"/>
    <col min="14340" max="14341" width="10.42578125" style="122" customWidth="1"/>
    <col min="14342" max="14342" width="11" style="122" customWidth="1"/>
    <col min="14343" max="14343" width="13.42578125" style="122" customWidth="1"/>
    <col min="14344" max="14344" width="13.5703125" style="122" customWidth="1"/>
    <col min="14345" max="14345" width="10.7109375" style="122" customWidth="1"/>
    <col min="14346" max="14346" width="11" style="122" customWidth="1"/>
    <col min="14347" max="14347" width="10.85546875" style="122" customWidth="1"/>
    <col min="14348" max="14348" width="11.7109375" style="122" customWidth="1"/>
    <col min="14349" max="14349" width="12.140625" style="122" customWidth="1"/>
    <col min="14350" max="14350" width="11.85546875" style="122" bestFit="1" customWidth="1"/>
    <col min="14351" max="14351" width="13.5703125" style="122" customWidth="1"/>
    <col min="14352" max="14592" width="9.140625" style="122"/>
    <col min="14593" max="14593" width="52.42578125" style="122" customWidth="1"/>
    <col min="14594" max="14594" width="6" style="122" customWidth="1"/>
    <col min="14595" max="14595" width="10.7109375" style="122" customWidth="1"/>
    <col min="14596" max="14597" width="10.42578125" style="122" customWidth="1"/>
    <col min="14598" max="14598" width="11" style="122" customWidth="1"/>
    <col min="14599" max="14599" width="13.42578125" style="122" customWidth="1"/>
    <col min="14600" max="14600" width="13.5703125" style="122" customWidth="1"/>
    <col min="14601" max="14601" width="10.7109375" style="122" customWidth="1"/>
    <col min="14602" max="14602" width="11" style="122" customWidth="1"/>
    <col min="14603" max="14603" width="10.85546875" style="122" customWidth="1"/>
    <col min="14604" max="14604" width="11.7109375" style="122" customWidth="1"/>
    <col min="14605" max="14605" width="12.140625" style="122" customWidth="1"/>
    <col min="14606" max="14606" width="11.85546875" style="122" bestFit="1" customWidth="1"/>
    <col min="14607" max="14607" width="13.5703125" style="122" customWidth="1"/>
    <col min="14608" max="14848" width="9.140625" style="122"/>
    <col min="14849" max="14849" width="52.42578125" style="122" customWidth="1"/>
    <col min="14850" max="14850" width="6" style="122" customWidth="1"/>
    <col min="14851" max="14851" width="10.7109375" style="122" customWidth="1"/>
    <col min="14852" max="14853" width="10.42578125" style="122" customWidth="1"/>
    <col min="14854" max="14854" width="11" style="122" customWidth="1"/>
    <col min="14855" max="14855" width="13.42578125" style="122" customWidth="1"/>
    <col min="14856" max="14856" width="13.5703125" style="122" customWidth="1"/>
    <col min="14857" max="14857" width="10.7109375" style="122" customWidth="1"/>
    <col min="14858" max="14858" width="11" style="122" customWidth="1"/>
    <col min="14859" max="14859" width="10.85546875" style="122" customWidth="1"/>
    <col min="14860" max="14860" width="11.7109375" style="122" customWidth="1"/>
    <col min="14861" max="14861" width="12.140625" style="122" customWidth="1"/>
    <col min="14862" max="14862" width="11.85546875" style="122" bestFit="1" customWidth="1"/>
    <col min="14863" max="14863" width="13.5703125" style="122" customWidth="1"/>
    <col min="14864" max="15104" width="9.140625" style="122"/>
    <col min="15105" max="15105" width="52.42578125" style="122" customWidth="1"/>
    <col min="15106" max="15106" width="6" style="122" customWidth="1"/>
    <col min="15107" max="15107" width="10.7109375" style="122" customWidth="1"/>
    <col min="15108" max="15109" width="10.42578125" style="122" customWidth="1"/>
    <col min="15110" max="15110" width="11" style="122" customWidth="1"/>
    <col min="15111" max="15111" width="13.42578125" style="122" customWidth="1"/>
    <col min="15112" max="15112" width="13.5703125" style="122" customWidth="1"/>
    <col min="15113" max="15113" width="10.7109375" style="122" customWidth="1"/>
    <col min="15114" max="15114" width="11" style="122" customWidth="1"/>
    <col min="15115" max="15115" width="10.85546875" style="122" customWidth="1"/>
    <col min="15116" max="15116" width="11.7109375" style="122" customWidth="1"/>
    <col min="15117" max="15117" width="12.140625" style="122" customWidth="1"/>
    <col min="15118" max="15118" width="11.85546875" style="122" bestFit="1" customWidth="1"/>
    <col min="15119" max="15119" width="13.5703125" style="122" customWidth="1"/>
    <col min="15120" max="15360" width="9.140625" style="122"/>
    <col min="15361" max="15361" width="52.42578125" style="122" customWidth="1"/>
    <col min="15362" max="15362" width="6" style="122" customWidth="1"/>
    <col min="15363" max="15363" width="10.7109375" style="122" customWidth="1"/>
    <col min="15364" max="15365" width="10.42578125" style="122" customWidth="1"/>
    <col min="15366" max="15366" width="11" style="122" customWidth="1"/>
    <col min="15367" max="15367" width="13.42578125" style="122" customWidth="1"/>
    <col min="15368" max="15368" width="13.5703125" style="122" customWidth="1"/>
    <col min="15369" max="15369" width="10.7109375" style="122" customWidth="1"/>
    <col min="15370" max="15370" width="11" style="122" customWidth="1"/>
    <col min="15371" max="15371" width="10.85546875" style="122" customWidth="1"/>
    <col min="15372" max="15372" width="11.7109375" style="122" customWidth="1"/>
    <col min="15373" max="15373" width="12.140625" style="122" customWidth="1"/>
    <col min="15374" max="15374" width="11.85546875" style="122" bestFit="1" customWidth="1"/>
    <col min="15375" max="15375" width="13.5703125" style="122" customWidth="1"/>
    <col min="15376" max="15616" width="9.140625" style="122"/>
    <col min="15617" max="15617" width="52.42578125" style="122" customWidth="1"/>
    <col min="15618" max="15618" width="6" style="122" customWidth="1"/>
    <col min="15619" max="15619" width="10.7109375" style="122" customWidth="1"/>
    <col min="15620" max="15621" width="10.42578125" style="122" customWidth="1"/>
    <col min="15622" max="15622" width="11" style="122" customWidth="1"/>
    <col min="15623" max="15623" width="13.42578125" style="122" customWidth="1"/>
    <col min="15624" max="15624" width="13.5703125" style="122" customWidth="1"/>
    <col min="15625" max="15625" width="10.7109375" style="122" customWidth="1"/>
    <col min="15626" max="15626" width="11" style="122" customWidth="1"/>
    <col min="15627" max="15627" width="10.85546875" style="122" customWidth="1"/>
    <col min="15628" max="15628" width="11.7109375" style="122" customWidth="1"/>
    <col min="15629" max="15629" width="12.140625" style="122" customWidth="1"/>
    <col min="15630" max="15630" width="11.85546875" style="122" bestFit="1" customWidth="1"/>
    <col min="15631" max="15631" width="13.5703125" style="122" customWidth="1"/>
    <col min="15632" max="15872" width="9.140625" style="122"/>
    <col min="15873" max="15873" width="52.42578125" style="122" customWidth="1"/>
    <col min="15874" max="15874" width="6" style="122" customWidth="1"/>
    <col min="15875" max="15875" width="10.7109375" style="122" customWidth="1"/>
    <col min="15876" max="15877" width="10.42578125" style="122" customWidth="1"/>
    <col min="15878" max="15878" width="11" style="122" customWidth="1"/>
    <col min="15879" max="15879" width="13.42578125" style="122" customWidth="1"/>
    <col min="15880" max="15880" width="13.5703125" style="122" customWidth="1"/>
    <col min="15881" max="15881" width="10.7109375" style="122" customWidth="1"/>
    <col min="15882" max="15882" width="11" style="122" customWidth="1"/>
    <col min="15883" max="15883" width="10.85546875" style="122" customWidth="1"/>
    <col min="15884" max="15884" width="11.7109375" style="122" customWidth="1"/>
    <col min="15885" max="15885" width="12.140625" style="122" customWidth="1"/>
    <col min="15886" max="15886" width="11.85546875" style="122" bestFit="1" customWidth="1"/>
    <col min="15887" max="15887" width="13.5703125" style="122" customWidth="1"/>
    <col min="15888" max="16128" width="9.140625" style="122"/>
    <col min="16129" max="16129" width="52.42578125" style="122" customWidth="1"/>
    <col min="16130" max="16130" width="6" style="122" customWidth="1"/>
    <col min="16131" max="16131" width="10.7109375" style="122" customWidth="1"/>
    <col min="16132" max="16133" width="10.42578125" style="122" customWidth="1"/>
    <col min="16134" max="16134" width="11" style="122" customWidth="1"/>
    <col min="16135" max="16135" width="13.42578125" style="122" customWidth="1"/>
    <col min="16136" max="16136" width="13.5703125" style="122" customWidth="1"/>
    <col min="16137" max="16137" width="10.7109375" style="122" customWidth="1"/>
    <col min="16138" max="16138" width="11" style="122" customWidth="1"/>
    <col min="16139" max="16139" width="10.85546875" style="122" customWidth="1"/>
    <col min="16140" max="16140" width="11.7109375" style="122" customWidth="1"/>
    <col min="16141" max="16141" width="12.140625" style="122" customWidth="1"/>
    <col min="16142" max="16142" width="11.85546875" style="122" bestFit="1" customWidth="1"/>
    <col min="16143" max="16143" width="13.5703125" style="122" customWidth="1"/>
    <col min="16144" max="16384" width="9.140625" style="122"/>
  </cols>
  <sheetData>
    <row r="1" spans="1:15">
      <c r="J1" s="120" t="s">
        <v>45</v>
      </c>
      <c r="K1" s="121"/>
      <c r="L1" s="121"/>
      <c r="M1" s="121"/>
      <c r="N1" s="121"/>
      <c r="O1" s="121"/>
    </row>
    <row r="2" spans="1:15">
      <c r="J2" s="121"/>
      <c r="K2" s="121"/>
      <c r="L2" s="121"/>
      <c r="M2" s="121"/>
      <c r="N2" s="121"/>
      <c r="O2" s="121"/>
    </row>
    <row r="3" spans="1:15">
      <c r="J3" s="121"/>
      <c r="K3" s="121"/>
      <c r="L3" s="121"/>
      <c r="M3" s="121"/>
      <c r="N3" s="121"/>
      <c r="O3" s="121"/>
    </row>
    <row r="5" spans="1:15">
      <c r="J5" s="123" t="str">
        <f>[2]кошторис!B4</f>
        <v>Одинадцять мільйонів пятсот сімдесят сім тисяч сімсот пятдесят пять грн  (11577555 грн).</v>
      </c>
      <c r="K5" s="123"/>
      <c r="L5" s="123"/>
      <c r="M5" s="123"/>
      <c r="N5" s="123"/>
      <c r="O5" s="123"/>
    </row>
    <row r="6" spans="1:15">
      <c r="J6" s="124"/>
      <c r="K6" s="124"/>
      <c r="L6" s="124"/>
      <c r="M6" s="124"/>
      <c r="N6" s="124"/>
      <c r="O6" s="124"/>
    </row>
    <row r="7" spans="1:15">
      <c r="J7" s="125" t="s">
        <v>2</v>
      </c>
      <c r="K7" s="125"/>
      <c r="L7" s="125"/>
      <c r="M7" s="125"/>
      <c r="N7" s="125"/>
      <c r="O7" s="125"/>
    </row>
    <row r="8" spans="1:15" ht="15.75">
      <c r="J8" s="126" t="str">
        <f>[2]Заполнить!$B$14</f>
        <v>Сільський голова</v>
      </c>
      <c r="K8" s="126"/>
      <c r="L8" s="126"/>
      <c r="M8" s="126"/>
      <c r="N8" s="126"/>
      <c r="O8" s="126"/>
    </row>
    <row r="9" spans="1:15">
      <c r="J9" s="125" t="s">
        <v>3</v>
      </c>
      <c r="K9" s="125"/>
      <c r="L9" s="125"/>
      <c r="M9" s="125"/>
      <c r="N9" s="125"/>
      <c r="O9" s="125"/>
    </row>
    <row r="10" spans="1:15" ht="15.75">
      <c r="J10" s="127"/>
      <c r="K10" s="127"/>
      <c r="L10" s="128" t="str">
        <f>[2]Заполнить!$B$15</f>
        <v>Володимир ТРИКИША</v>
      </c>
      <c r="M10" s="128"/>
      <c r="N10" s="128"/>
      <c r="O10" s="128"/>
    </row>
    <row r="11" spans="1:15">
      <c r="J11" s="129" t="s">
        <v>4</v>
      </c>
      <c r="K11" s="129"/>
      <c r="L11" s="129"/>
      <c r="M11" s="129"/>
      <c r="N11" s="129"/>
      <c r="O11" s="129"/>
    </row>
    <row r="12" spans="1:15" ht="15">
      <c r="J12" s="130" t="str">
        <f>[2]Заполнить!$B$16</f>
        <v>19 січня 2021 р.</v>
      </c>
      <c r="K12" s="130"/>
      <c r="L12" s="130"/>
      <c r="M12" s="130"/>
      <c r="N12" s="131"/>
      <c r="O12" s="131"/>
    </row>
    <row r="13" spans="1:15" ht="15">
      <c r="J13" s="125"/>
      <c r="K13" s="125"/>
      <c r="L13" s="125"/>
      <c r="M13" s="125"/>
      <c r="N13" s="107" t="s">
        <v>5</v>
      </c>
      <c r="O13" s="107"/>
    </row>
    <row r="14" spans="1:15" s="133" customFormat="1" ht="15.75">
      <c r="A14" s="132" t="s">
        <v>46</v>
      </c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</row>
    <row r="15" spans="1:15" s="134" customFormat="1" ht="15.75">
      <c r="A15" s="132" t="s">
        <v>47</v>
      </c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</row>
    <row r="16" spans="1:15" s="134" customFormat="1" ht="15.75">
      <c r="A16" s="135" t="str">
        <f>CONCATENATE([2]Заполнить!$B$3,"  ",[2]Заполнить!$B$2)</f>
        <v>20407399  Опорний навчальний заклад "Словечанська загальоосвітня школа І-ІІІ ступенів" Словечанської сільської ради Житомирської області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</row>
    <row r="17" spans="1:15" s="134" customFormat="1" ht="15">
      <c r="A17" s="136" t="s">
        <v>9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</row>
    <row r="18" spans="1:15" s="134" customFormat="1" ht="15.75">
      <c r="A18" s="135" t="str">
        <f>[2]Заполнить!$B$4</f>
        <v>с. Словечне Житомирська область</v>
      </c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</row>
    <row r="19" spans="1:15" s="134" customFormat="1" ht="15">
      <c r="A19" s="136" t="s">
        <v>10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</row>
    <row r="20" spans="1:15" s="134" customFormat="1" ht="15.75">
      <c r="A20" s="126" t="s">
        <v>48</v>
      </c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</row>
    <row r="21" spans="1:15" s="134" customFormat="1" ht="15">
      <c r="A21" s="137" t="str">
        <f>IF([2]Заполнить!B5=1,CONCATENATE("код та назва відомчої класифікації видатків та кредитування бюджету   ",[2]Заполнить!$B$22,"  ",[2]Заполнить!$C$22),CONCATENATE("код та назва відомчої класифікації видатків та кредитування бюджету   ",[2]Заполнить!$B$21,"  ",[2]Заполнить!$C$21))</f>
        <v>код та назва відомчої класифікації видатків та кредитування бюджету   01  Словечанська сільська рада</v>
      </c>
      <c r="B21" s="137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</row>
    <row r="22" spans="1:15" s="134" customFormat="1" ht="15">
      <c r="A22" s="137" t="str">
        <f>IF([2]Заполнить!$B$5=1,CONCATENATE("код та назва програмної класифікації видатків та кредитування державного бюджету  ",[2]Заполнить!$B$23,"  ",[2]Заполнить!$C$23),CONCATENATE("код та назва програмної класифікації видатків та кредитування державного бюджету  "))</f>
        <v xml:space="preserve">код та назва програмної класифікації видатків та кредитування державного бюджету  </v>
      </c>
      <c r="B22" s="137"/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</row>
    <row r="23" spans="1:15" s="134" customFormat="1" ht="36" customHeight="1">
      <c r="A23" s="138" t="str">
        <f>IF([2]Заполнить!$B$5=2,CONCATENATE("(код та назва програмної класифікації видатків та кредитування місцевих бюджетів ","(код та назва Типової програмної класифікації видатків та кредитування місцевих бюджетів)     ",[2]Заполнить!$B$23,"  ",[2]Заполнить!$C$23,")"),CONCATENATE("(код та назва програмної класифікації видатків та кредитування місцевих бюджетів ","(код та назва Типової програмної класифікації видатків та кредитування місцевих бюджетів ___________",")"))</f>
        <v>(код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бюджетів)     0111031  Надання загальної середньої освіти закладами загальної середньої освіти)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</row>
    <row r="24" spans="1:15" s="139" customFormat="1">
      <c r="A24" s="54"/>
      <c r="B24" s="54"/>
      <c r="C24" s="54"/>
      <c r="D24" s="54"/>
      <c r="E24" s="3"/>
      <c r="F24" s="3"/>
      <c r="G24" s="3"/>
      <c r="H24" s="3"/>
      <c r="I24" s="3"/>
      <c r="J24" s="3"/>
      <c r="K24" s="3"/>
      <c r="L24" s="3"/>
      <c r="M24" s="3"/>
      <c r="N24" s="54"/>
      <c r="O24" s="54" t="s">
        <v>12</v>
      </c>
    </row>
    <row r="25" spans="1:15" s="143" customFormat="1" ht="15">
      <c r="A25" s="140" t="s">
        <v>49</v>
      </c>
      <c r="B25" s="140" t="s">
        <v>50</v>
      </c>
      <c r="C25" s="141" t="s">
        <v>51</v>
      </c>
      <c r="D25" s="141" t="s">
        <v>52</v>
      </c>
      <c r="E25" s="141" t="s">
        <v>53</v>
      </c>
      <c r="F25" s="141" t="s">
        <v>54</v>
      </c>
      <c r="G25" s="141" t="s">
        <v>55</v>
      </c>
      <c r="H25" s="141" t="s">
        <v>56</v>
      </c>
      <c r="I25" s="141" t="s">
        <v>57</v>
      </c>
      <c r="J25" s="141" t="s">
        <v>58</v>
      </c>
      <c r="K25" s="141" t="s">
        <v>59</v>
      </c>
      <c r="L25" s="141" t="s">
        <v>60</v>
      </c>
      <c r="M25" s="141" t="s">
        <v>61</v>
      </c>
      <c r="N25" s="141" t="s">
        <v>62</v>
      </c>
      <c r="O25" s="142" t="s">
        <v>63</v>
      </c>
    </row>
    <row r="26" spans="1:15" s="143" customFormat="1">
      <c r="A26" s="140">
        <v>1</v>
      </c>
      <c r="B26" s="140">
        <v>2</v>
      </c>
      <c r="C26" s="141">
        <v>3</v>
      </c>
      <c r="D26" s="141">
        <v>4</v>
      </c>
      <c r="E26" s="141">
        <v>5</v>
      </c>
      <c r="F26" s="141">
        <v>6</v>
      </c>
      <c r="G26" s="141">
        <v>7</v>
      </c>
      <c r="H26" s="141">
        <v>8</v>
      </c>
      <c r="I26" s="140">
        <v>9</v>
      </c>
      <c r="J26" s="140">
        <v>10</v>
      </c>
      <c r="K26" s="141">
        <v>11</v>
      </c>
      <c r="L26" s="141">
        <v>12</v>
      </c>
      <c r="M26" s="141">
        <v>13</v>
      </c>
      <c r="N26" s="141">
        <v>14</v>
      </c>
      <c r="O26" s="141">
        <v>15</v>
      </c>
    </row>
    <row r="27" spans="1:15" s="147" customFormat="1" ht="15">
      <c r="A27" s="78" t="str">
        <f>VLOOKUP(B27,[2]ДовКЕКВ!A$1:B$65536,2,FALSE)</f>
        <v>Оплата праці</v>
      </c>
      <c r="B27" s="144">
        <v>2110</v>
      </c>
      <c r="C27" s="145">
        <v>596934</v>
      </c>
      <c r="D27" s="145">
        <v>696988</v>
      </c>
      <c r="E27" s="145">
        <v>725857</v>
      </c>
      <c r="F27" s="145">
        <v>735488</v>
      </c>
      <c r="G27" s="145">
        <v>947299</v>
      </c>
      <c r="H27" s="145">
        <v>1830102</v>
      </c>
      <c r="I27" s="148">
        <v>331103</v>
      </c>
      <c r="J27" s="148">
        <v>379260</v>
      </c>
      <c r="K27" s="148">
        <v>793227</v>
      </c>
      <c r="L27" s="148">
        <v>802882</v>
      </c>
      <c r="M27" s="145">
        <v>831798</v>
      </c>
      <c r="N27" s="145">
        <v>892527</v>
      </c>
      <c r="O27" s="146">
        <f>SUM(C27:N27)</f>
        <v>9563465</v>
      </c>
    </row>
    <row r="28" spans="1:15" s="147" customFormat="1" ht="15">
      <c r="A28" s="78" t="str">
        <f>VLOOKUP(B28,[2]ДовКЕКВ!A$1:B$65536,2,FALSE)</f>
        <v>Нарахування на оплату праці</v>
      </c>
      <c r="B28" s="144">
        <v>2120</v>
      </c>
      <c r="C28" s="145">
        <v>125716</v>
      </c>
      <c r="D28" s="145">
        <v>146787</v>
      </c>
      <c r="E28" s="145">
        <v>152867</v>
      </c>
      <c r="F28" s="145">
        <v>154896</v>
      </c>
      <c r="G28" s="145">
        <v>199504</v>
      </c>
      <c r="H28" s="145">
        <v>385424</v>
      </c>
      <c r="I28" s="148">
        <v>69732</v>
      </c>
      <c r="J28" s="148">
        <v>79872</v>
      </c>
      <c r="K28" s="148">
        <v>167056</v>
      </c>
      <c r="L28" s="148">
        <v>169088</v>
      </c>
      <c r="M28" s="145">
        <v>175179</v>
      </c>
      <c r="N28" s="145">
        <v>187969</v>
      </c>
      <c r="O28" s="146">
        <f>SUM(C28:N28)</f>
        <v>2014090</v>
      </c>
    </row>
    <row r="29" spans="1:15" s="147" customFormat="1" ht="15">
      <c r="A29" s="78" t="str">
        <f>VLOOKUP(B29,[2]ДовКЕКВ!A$1:B$65536,2,FALSE)</f>
        <v>Медикаменти та перев'язувальні матеріали</v>
      </c>
      <c r="B29" s="144">
        <v>2220</v>
      </c>
      <c r="C29" s="152" t="s">
        <v>40</v>
      </c>
      <c r="D29" s="152" t="s">
        <v>40</v>
      </c>
      <c r="E29" s="152" t="s">
        <v>40</v>
      </c>
      <c r="F29" s="152" t="s">
        <v>40</v>
      </c>
      <c r="G29" s="152" t="s">
        <v>40</v>
      </c>
      <c r="H29" s="152" t="s">
        <v>40</v>
      </c>
      <c r="I29" s="152" t="s">
        <v>40</v>
      </c>
      <c r="J29" s="152" t="s">
        <v>40</v>
      </c>
      <c r="K29" s="152" t="s">
        <v>40</v>
      </c>
      <c r="L29" s="152" t="s">
        <v>40</v>
      </c>
      <c r="M29" s="152" t="s">
        <v>40</v>
      </c>
      <c r="N29" s="152" t="s">
        <v>40</v>
      </c>
      <c r="O29" s="146">
        <f t="shared" ref="O29:O36" si="0">SUM(C29:N29)</f>
        <v>0</v>
      </c>
    </row>
    <row r="30" spans="1:15" s="147" customFormat="1" ht="15">
      <c r="A30" s="78" t="str">
        <f>VLOOKUP(B30,[2]ДовКЕКВ!A$1:B$65536,2,FALSE)</f>
        <v>Продукти харчування</v>
      </c>
      <c r="B30" s="144">
        <v>2230</v>
      </c>
      <c r="C30" s="152" t="s">
        <v>40</v>
      </c>
      <c r="D30" s="152" t="s">
        <v>40</v>
      </c>
      <c r="E30" s="152" t="s">
        <v>40</v>
      </c>
      <c r="F30" s="152" t="s">
        <v>40</v>
      </c>
      <c r="G30" s="152" t="s">
        <v>40</v>
      </c>
      <c r="H30" s="152" t="s">
        <v>40</v>
      </c>
      <c r="I30" s="152" t="s">
        <v>40</v>
      </c>
      <c r="J30" s="152" t="s">
        <v>40</v>
      </c>
      <c r="K30" s="152" t="s">
        <v>40</v>
      </c>
      <c r="L30" s="152" t="s">
        <v>40</v>
      </c>
      <c r="M30" s="152" t="s">
        <v>40</v>
      </c>
      <c r="N30" s="152" t="s">
        <v>40</v>
      </c>
      <c r="O30" s="146">
        <f t="shared" si="0"/>
        <v>0</v>
      </c>
    </row>
    <row r="31" spans="1:15" s="147" customFormat="1" ht="15">
      <c r="A31" s="78" t="str">
        <f>VLOOKUP(B31,[2]ДовКЕКВ!A$1:B$65536,2,FALSE)</f>
        <v>Оплата комунальних послуг та енергоносіїв</v>
      </c>
      <c r="B31" s="144">
        <v>2270</v>
      </c>
      <c r="C31" s="152" t="s">
        <v>40</v>
      </c>
      <c r="D31" s="152" t="s">
        <v>40</v>
      </c>
      <c r="E31" s="152" t="s">
        <v>40</v>
      </c>
      <c r="F31" s="152" t="s">
        <v>40</v>
      </c>
      <c r="G31" s="152" t="s">
        <v>40</v>
      </c>
      <c r="H31" s="152" t="s">
        <v>40</v>
      </c>
      <c r="I31" s="152" t="s">
        <v>40</v>
      </c>
      <c r="J31" s="152" t="s">
        <v>40</v>
      </c>
      <c r="K31" s="152" t="s">
        <v>40</v>
      </c>
      <c r="L31" s="152" t="s">
        <v>40</v>
      </c>
      <c r="M31" s="152" t="s">
        <v>40</v>
      </c>
      <c r="N31" s="152" t="s">
        <v>40</v>
      </c>
      <c r="O31" s="146">
        <f t="shared" si="0"/>
        <v>0</v>
      </c>
    </row>
    <row r="32" spans="1:15" s="147" customFormat="1" ht="26.25">
      <c r="A32" s="78" t="str">
        <f>VLOOKUP(B32,[2]ДовКЕКВ!A$1:B$65536,2,FALSE)</f>
        <v>Дослідження і розробки, окремі заходи розвитку по реалізації державних (регіональних) програм</v>
      </c>
      <c r="B32" s="69">
        <v>2281</v>
      </c>
      <c r="C32" s="152" t="s">
        <v>40</v>
      </c>
      <c r="D32" s="152" t="s">
        <v>40</v>
      </c>
      <c r="E32" s="152" t="s">
        <v>40</v>
      </c>
      <c r="F32" s="152" t="s">
        <v>40</v>
      </c>
      <c r="G32" s="152" t="s">
        <v>40</v>
      </c>
      <c r="H32" s="152" t="s">
        <v>40</v>
      </c>
      <c r="I32" s="152" t="s">
        <v>40</v>
      </c>
      <c r="J32" s="152" t="s">
        <v>40</v>
      </c>
      <c r="K32" s="152" t="s">
        <v>40</v>
      </c>
      <c r="L32" s="152" t="s">
        <v>40</v>
      </c>
      <c r="M32" s="152" t="s">
        <v>40</v>
      </c>
      <c r="N32" s="152" t="s">
        <v>40</v>
      </c>
      <c r="O32" s="146">
        <f t="shared" si="0"/>
        <v>0</v>
      </c>
    </row>
    <row r="33" spans="1:15" s="147" customFormat="1" ht="26.25">
      <c r="A33" s="78" t="str">
        <f>VLOOKUP(B33,[2]ДовКЕКВ!A$1:B$65536,2,FALSE)</f>
        <v>Окремі заходи по реалізації державних (регіональних) програм, не віднесені до заходів розвитку</v>
      </c>
      <c r="B33" s="69">
        <v>2282</v>
      </c>
      <c r="C33" s="152" t="s">
        <v>40</v>
      </c>
      <c r="D33" s="152" t="s">
        <v>40</v>
      </c>
      <c r="E33" s="152" t="s">
        <v>40</v>
      </c>
      <c r="F33" s="152" t="s">
        <v>40</v>
      </c>
      <c r="G33" s="152" t="s">
        <v>40</v>
      </c>
      <c r="H33" s="152" t="s">
        <v>40</v>
      </c>
      <c r="I33" s="152" t="s">
        <v>40</v>
      </c>
      <c r="J33" s="152" t="s">
        <v>40</v>
      </c>
      <c r="K33" s="152" t="s">
        <v>40</v>
      </c>
      <c r="L33" s="152" t="s">
        <v>40</v>
      </c>
      <c r="M33" s="152" t="s">
        <v>40</v>
      </c>
      <c r="N33" s="152" t="s">
        <v>40</v>
      </c>
      <c r="O33" s="146">
        <f t="shared" si="0"/>
        <v>0</v>
      </c>
    </row>
    <row r="34" spans="1:15" s="147" customFormat="1" ht="15">
      <c r="A34" s="78" t="str">
        <f>VLOOKUP(B34,[2]ДовКЕКВ!A$1:B$65536,2,FALSE)</f>
        <v>Соціальне забезпечення</v>
      </c>
      <c r="B34" s="144">
        <v>2700</v>
      </c>
      <c r="C34" s="152" t="s">
        <v>40</v>
      </c>
      <c r="D34" s="152" t="s">
        <v>40</v>
      </c>
      <c r="E34" s="152" t="s">
        <v>40</v>
      </c>
      <c r="F34" s="152" t="s">
        <v>40</v>
      </c>
      <c r="G34" s="152" t="s">
        <v>40</v>
      </c>
      <c r="H34" s="152" t="s">
        <v>40</v>
      </c>
      <c r="I34" s="152" t="s">
        <v>40</v>
      </c>
      <c r="J34" s="152" t="s">
        <v>40</v>
      </c>
      <c r="K34" s="152" t="s">
        <v>40</v>
      </c>
      <c r="L34" s="152" t="s">
        <v>40</v>
      </c>
      <c r="M34" s="152" t="s">
        <v>40</v>
      </c>
      <c r="N34" s="152" t="s">
        <v>40</v>
      </c>
      <c r="O34" s="146">
        <f t="shared" si="0"/>
        <v>0</v>
      </c>
    </row>
    <row r="35" spans="1:15" s="147" customFormat="1" ht="15">
      <c r="A35" s="78" t="s">
        <v>64</v>
      </c>
      <c r="B35" s="144" t="s">
        <v>65</v>
      </c>
      <c r="C35" s="152" t="s">
        <v>40</v>
      </c>
      <c r="D35" s="152" t="s">
        <v>40</v>
      </c>
      <c r="E35" s="152" t="s">
        <v>40</v>
      </c>
      <c r="F35" s="152" t="s">
        <v>40</v>
      </c>
      <c r="G35" s="152" t="s">
        <v>40</v>
      </c>
      <c r="H35" s="152" t="s">
        <v>40</v>
      </c>
      <c r="I35" s="152" t="s">
        <v>40</v>
      </c>
      <c r="J35" s="152" t="s">
        <v>40</v>
      </c>
      <c r="K35" s="152" t="s">
        <v>40</v>
      </c>
      <c r="L35" s="152" t="s">
        <v>40</v>
      </c>
      <c r="M35" s="152" t="s">
        <v>40</v>
      </c>
      <c r="N35" s="152" t="s">
        <v>40</v>
      </c>
      <c r="O35" s="146">
        <f t="shared" si="0"/>
        <v>0</v>
      </c>
    </row>
    <row r="36" spans="1:15" s="147" customFormat="1" ht="15">
      <c r="A36" s="153" t="s">
        <v>66</v>
      </c>
      <c r="B36" s="144"/>
      <c r="C36" s="154">
        <f>SUM(C27:C35)</f>
        <v>722650</v>
      </c>
      <c r="D36" s="154">
        <f>SUM(D27:D35)</f>
        <v>843775</v>
      </c>
      <c r="E36" s="154">
        <f>SUM(E27:E35)</f>
        <v>878724</v>
      </c>
      <c r="F36" s="154">
        <f t="shared" ref="F36:N36" si="1">SUM(F27:F35)</f>
        <v>890384</v>
      </c>
      <c r="G36" s="154">
        <f t="shared" si="1"/>
        <v>1146803</v>
      </c>
      <c r="H36" s="154">
        <f t="shared" si="1"/>
        <v>2215526</v>
      </c>
      <c r="I36" s="154">
        <f t="shared" si="1"/>
        <v>400835</v>
      </c>
      <c r="J36" s="154">
        <f t="shared" si="1"/>
        <v>459132</v>
      </c>
      <c r="K36" s="154">
        <f t="shared" si="1"/>
        <v>960283</v>
      </c>
      <c r="L36" s="154">
        <f t="shared" si="1"/>
        <v>971970</v>
      </c>
      <c r="M36" s="154">
        <f t="shared" si="1"/>
        <v>1006977</v>
      </c>
      <c r="N36" s="154">
        <f t="shared" si="1"/>
        <v>1080496</v>
      </c>
      <c r="O36" s="146">
        <f t="shared" si="0"/>
        <v>11577555</v>
      </c>
    </row>
    <row r="37" spans="1:15" s="1" customFormat="1">
      <c r="A37" s="155"/>
      <c r="B37" s="58"/>
      <c r="C37" s="156"/>
      <c r="D37" s="156"/>
      <c r="E37" s="54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>
      <c r="A38" s="157"/>
      <c r="B38" s="58"/>
      <c r="C38" s="156"/>
      <c r="D38" s="156"/>
      <c r="E38" s="54"/>
    </row>
    <row r="39" spans="1:15">
      <c r="A39" s="157"/>
      <c r="B39" s="58"/>
      <c r="C39" s="156"/>
      <c r="D39" s="156"/>
      <c r="E39" s="54"/>
    </row>
    <row r="40" spans="1:15" ht="15">
      <c r="A40" s="95" t="s">
        <v>41</v>
      </c>
      <c r="B40" s="118"/>
      <c r="C40" s="118"/>
      <c r="D40" s="118"/>
      <c r="E40" s="118"/>
      <c r="F40" s="130"/>
      <c r="G40" s="130"/>
      <c r="H40" s="118"/>
      <c r="I40" s="158" t="str">
        <f>[2]Заполнить!$B$11</f>
        <v>Ігор ЛЯШЕНКО</v>
      </c>
      <c r="J40" s="158"/>
      <c r="K40" s="158"/>
    </row>
    <row r="41" spans="1:15" ht="15">
      <c r="A41" s="159"/>
      <c r="B41" s="118"/>
      <c r="C41" s="118"/>
      <c r="D41" s="118"/>
      <c r="E41" s="118"/>
      <c r="F41" s="125" t="s">
        <v>4</v>
      </c>
      <c r="G41" s="125"/>
      <c r="H41" s="119"/>
      <c r="I41" s="129"/>
      <c r="J41" s="129"/>
      <c r="K41" s="129"/>
    </row>
    <row r="42" spans="1:15" ht="15">
      <c r="A42" s="160" t="s">
        <v>42</v>
      </c>
      <c r="B42" s="161"/>
      <c r="C42" s="161"/>
      <c r="D42" s="161"/>
      <c r="E42" s="161"/>
      <c r="F42" s="130"/>
      <c r="G42" s="130"/>
      <c r="H42" s="118"/>
      <c r="I42" s="158" t="str">
        <f>[2]Заполнить!$B$12</f>
        <v>Тетяна МЕЛЬНИЧЕНКО</v>
      </c>
      <c r="J42" s="158"/>
      <c r="K42" s="158"/>
    </row>
    <row r="43" spans="1:15" ht="15">
      <c r="A43" s="46"/>
      <c r="B43" s="118"/>
      <c r="C43" s="118"/>
      <c r="D43" s="118"/>
      <c r="E43" s="118"/>
      <c r="F43" s="125" t="s">
        <v>4</v>
      </c>
      <c r="G43" s="125"/>
      <c r="H43" s="119"/>
      <c r="I43" s="129"/>
      <c r="J43" s="129"/>
      <c r="K43" s="129"/>
    </row>
    <row r="44" spans="1:15" ht="15">
      <c r="A44" s="134" t="s">
        <v>67</v>
      </c>
      <c r="B44" s="134"/>
      <c r="C44" s="118"/>
      <c r="D44" s="47"/>
      <c r="E44" s="47"/>
      <c r="F44" s="47"/>
      <c r="G44" s="47"/>
      <c r="H44" s="47"/>
      <c r="I44" s="47"/>
      <c r="J44" s="47"/>
      <c r="K44" s="47"/>
    </row>
    <row r="45" spans="1:15" ht="15">
      <c r="A45" s="162" t="str">
        <f>[2]Заполнить!$B$17</f>
        <v>19 січня 2021 р.</v>
      </c>
      <c r="B45" s="134"/>
      <c r="C45" s="118"/>
      <c r="D45" s="47"/>
      <c r="E45" s="47"/>
      <c r="F45" s="47"/>
      <c r="G45" s="47"/>
      <c r="H45" s="47"/>
      <c r="I45" s="47"/>
      <c r="J45" s="47"/>
      <c r="K45" s="47"/>
    </row>
    <row r="46" spans="1:15" ht="15">
      <c r="A46" s="163"/>
      <c r="B46" s="164"/>
      <c r="C46" s="165"/>
      <c r="D46" s="165"/>
      <c r="E46" s="165"/>
      <c r="F46" s="165"/>
      <c r="G46" s="165"/>
      <c r="H46" s="165"/>
      <c r="I46" s="165"/>
      <c r="J46" s="165"/>
      <c r="K46" s="165"/>
    </row>
    <row r="47" spans="1:15">
      <c r="A47" s="166" t="s">
        <v>68</v>
      </c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</row>
    <row r="48" spans="1:15">
      <c r="A48" s="167"/>
    </row>
  </sheetData>
  <mergeCells count="30">
    <mergeCell ref="F42:G42"/>
    <mergeCell ref="I42:K42"/>
    <mergeCell ref="F43:G43"/>
    <mergeCell ref="I43:K43"/>
    <mergeCell ref="A47:L47"/>
    <mergeCell ref="A21:O21"/>
    <mergeCell ref="A22:O22"/>
    <mergeCell ref="A23:O23"/>
    <mergeCell ref="F40:G40"/>
    <mergeCell ref="I40:K40"/>
    <mergeCell ref="F41:G41"/>
    <mergeCell ref="I41:K41"/>
    <mergeCell ref="A15:O15"/>
    <mergeCell ref="A16:O16"/>
    <mergeCell ref="A17:O17"/>
    <mergeCell ref="A18:O18"/>
    <mergeCell ref="A19:O19"/>
    <mergeCell ref="A20:O20"/>
    <mergeCell ref="J11:K11"/>
    <mergeCell ref="L11:O11"/>
    <mergeCell ref="J12:M12"/>
    <mergeCell ref="J13:M13"/>
    <mergeCell ref="N13:O13"/>
    <mergeCell ref="A14:O14"/>
    <mergeCell ref="J1:O3"/>
    <mergeCell ref="J5:O6"/>
    <mergeCell ref="J7:O7"/>
    <mergeCell ref="J8:O8"/>
    <mergeCell ref="J9:O9"/>
    <mergeCell ref="L10:O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M125"/>
  <sheetViews>
    <sheetView tabSelected="1" topLeftCell="A13" workbookViewId="0">
      <selection activeCell="I15" sqref="I15"/>
    </sheetView>
  </sheetViews>
  <sheetFormatPr defaultRowHeight="12.75"/>
  <cols>
    <col min="1" max="1" width="63.140625" style="1" customWidth="1"/>
    <col min="2" max="2" width="10" style="1" customWidth="1"/>
    <col min="3" max="3" width="14.7109375" style="3" customWidth="1"/>
    <col min="4" max="4" width="12.5703125" style="3" customWidth="1"/>
    <col min="5" max="5" width="16" style="3" customWidth="1"/>
    <col min="6" max="9" width="9.140625" style="1"/>
    <col min="10" max="10" width="12" style="1" customWidth="1"/>
    <col min="11" max="256" width="9.140625" style="1"/>
    <col min="257" max="257" width="63.140625" style="1" customWidth="1"/>
    <col min="258" max="258" width="10" style="1" customWidth="1"/>
    <col min="259" max="259" width="14.7109375" style="1" customWidth="1"/>
    <col min="260" max="260" width="12.5703125" style="1" customWidth="1"/>
    <col min="261" max="261" width="16" style="1" customWidth="1"/>
    <col min="262" max="265" width="9.140625" style="1"/>
    <col min="266" max="266" width="12" style="1" customWidth="1"/>
    <col min="267" max="512" width="9.140625" style="1"/>
    <col min="513" max="513" width="63.140625" style="1" customWidth="1"/>
    <col min="514" max="514" width="10" style="1" customWidth="1"/>
    <col min="515" max="515" width="14.7109375" style="1" customWidth="1"/>
    <col min="516" max="516" width="12.5703125" style="1" customWidth="1"/>
    <col min="517" max="517" width="16" style="1" customWidth="1"/>
    <col min="518" max="521" width="9.140625" style="1"/>
    <col min="522" max="522" width="12" style="1" customWidth="1"/>
    <col min="523" max="768" width="9.140625" style="1"/>
    <col min="769" max="769" width="63.140625" style="1" customWidth="1"/>
    <col min="770" max="770" width="10" style="1" customWidth="1"/>
    <col min="771" max="771" width="14.7109375" style="1" customWidth="1"/>
    <col min="772" max="772" width="12.5703125" style="1" customWidth="1"/>
    <col min="773" max="773" width="16" style="1" customWidth="1"/>
    <col min="774" max="777" width="9.140625" style="1"/>
    <col min="778" max="778" width="12" style="1" customWidth="1"/>
    <col min="779" max="1024" width="9.140625" style="1"/>
    <col min="1025" max="1025" width="63.140625" style="1" customWidth="1"/>
    <col min="1026" max="1026" width="10" style="1" customWidth="1"/>
    <col min="1027" max="1027" width="14.7109375" style="1" customWidth="1"/>
    <col min="1028" max="1028" width="12.5703125" style="1" customWidth="1"/>
    <col min="1029" max="1029" width="16" style="1" customWidth="1"/>
    <col min="1030" max="1033" width="9.140625" style="1"/>
    <col min="1034" max="1034" width="12" style="1" customWidth="1"/>
    <col min="1035" max="1280" width="9.140625" style="1"/>
    <col min="1281" max="1281" width="63.140625" style="1" customWidth="1"/>
    <col min="1282" max="1282" width="10" style="1" customWidth="1"/>
    <col min="1283" max="1283" width="14.7109375" style="1" customWidth="1"/>
    <col min="1284" max="1284" width="12.5703125" style="1" customWidth="1"/>
    <col min="1285" max="1285" width="16" style="1" customWidth="1"/>
    <col min="1286" max="1289" width="9.140625" style="1"/>
    <col min="1290" max="1290" width="12" style="1" customWidth="1"/>
    <col min="1291" max="1536" width="9.140625" style="1"/>
    <col min="1537" max="1537" width="63.140625" style="1" customWidth="1"/>
    <col min="1538" max="1538" width="10" style="1" customWidth="1"/>
    <col min="1539" max="1539" width="14.7109375" style="1" customWidth="1"/>
    <col min="1540" max="1540" width="12.5703125" style="1" customWidth="1"/>
    <col min="1541" max="1541" width="16" style="1" customWidth="1"/>
    <col min="1542" max="1545" width="9.140625" style="1"/>
    <col min="1546" max="1546" width="12" style="1" customWidth="1"/>
    <col min="1547" max="1792" width="9.140625" style="1"/>
    <col min="1793" max="1793" width="63.140625" style="1" customWidth="1"/>
    <col min="1794" max="1794" width="10" style="1" customWidth="1"/>
    <col min="1795" max="1795" width="14.7109375" style="1" customWidth="1"/>
    <col min="1796" max="1796" width="12.5703125" style="1" customWidth="1"/>
    <col min="1797" max="1797" width="16" style="1" customWidth="1"/>
    <col min="1798" max="1801" width="9.140625" style="1"/>
    <col min="1802" max="1802" width="12" style="1" customWidth="1"/>
    <col min="1803" max="2048" width="9.140625" style="1"/>
    <col min="2049" max="2049" width="63.140625" style="1" customWidth="1"/>
    <col min="2050" max="2050" width="10" style="1" customWidth="1"/>
    <col min="2051" max="2051" width="14.7109375" style="1" customWidth="1"/>
    <col min="2052" max="2052" width="12.5703125" style="1" customWidth="1"/>
    <col min="2053" max="2053" width="16" style="1" customWidth="1"/>
    <col min="2054" max="2057" width="9.140625" style="1"/>
    <col min="2058" max="2058" width="12" style="1" customWidth="1"/>
    <col min="2059" max="2304" width="9.140625" style="1"/>
    <col min="2305" max="2305" width="63.140625" style="1" customWidth="1"/>
    <col min="2306" max="2306" width="10" style="1" customWidth="1"/>
    <col min="2307" max="2307" width="14.7109375" style="1" customWidth="1"/>
    <col min="2308" max="2308" width="12.5703125" style="1" customWidth="1"/>
    <col min="2309" max="2309" width="16" style="1" customWidth="1"/>
    <col min="2310" max="2313" width="9.140625" style="1"/>
    <col min="2314" max="2314" width="12" style="1" customWidth="1"/>
    <col min="2315" max="2560" width="9.140625" style="1"/>
    <col min="2561" max="2561" width="63.140625" style="1" customWidth="1"/>
    <col min="2562" max="2562" width="10" style="1" customWidth="1"/>
    <col min="2563" max="2563" width="14.7109375" style="1" customWidth="1"/>
    <col min="2564" max="2564" width="12.5703125" style="1" customWidth="1"/>
    <col min="2565" max="2565" width="16" style="1" customWidth="1"/>
    <col min="2566" max="2569" width="9.140625" style="1"/>
    <col min="2570" max="2570" width="12" style="1" customWidth="1"/>
    <col min="2571" max="2816" width="9.140625" style="1"/>
    <col min="2817" max="2817" width="63.140625" style="1" customWidth="1"/>
    <col min="2818" max="2818" width="10" style="1" customWidth="1"/>
    <col min="2819" max="2819" width="14.7109375" style="1" customWidth="1"/>
    <col min="2820" max="2820" width="12.5703125" style="1" customWidth="1"/>
    <col min="2821" max="2821" width="16" style="1" customWidth="1"/>
    <col min="2822" max="2825" width="9.140625" style="1"/>
    <col min="2826" max="2826" width="12" style="1" customWidth="1"/>
    <col min="2827" max="3072" width="9.140625" style="1"/>
    <col min="3073" max="3073" width="63.140625" style="1" customWidth="1"/>
    <col min="3074" max="3074" width="10" style="1" customWidth="1"/>
    <col min="3075" max="3075" width="14.7109375" style="1" customWidth="1"/>
    <col min="3076" max="3076" width="12.5703125" style="1" customWidth="1"/>
    <col min="3077" max="3077" width="16" style="1" customWidth="1"/>
    <col min="3078" max="3081" width="9.140625" style="1"/>
    <col min="3082" max="3082" width="12" style="1" customWidth="1"/>
    <col min="3083" max="3328" width="9.140625" style="1"/>
    <col min="3329" max="3329" width="63.140625" style="1" customWidth="1"/>
    <col min="3330" max="3330" width="10" style="1" customWidth="1"/>
    <col min="3331" max="3331" width="14.7109375" style="1" customWidth="1"/>
    <col min="3332" max="3332" width="12.5703125" style="1" customWidth="1"/>
    <col min="3333" max="3333" width="16" style="1" customWidth="1"/>
    <col min="3334" max="3337" width="9.140625" style="1"/>
    <col min="3338" max="3338" width="12" style="1" customWidth="1"/>
    <col min="3339" max="3584" width="9.140625" style="1"/>
    <col min="3585" max="3585" width="63.140625" style="1" customWidth="1"/>
    <col min="3586" max="3586" width="10" style="1" customWidth="1"/>
    <col min="3587" max="3587" width="14.7109375" style="1" customWidth="1"/>
    <col min="3588" max="3588" width="12.5703125" style="1" customWidth="1"/>
    <col min="3589" max="3589" width="16" style="1" customWidth="1"/>
    <col min="3590" max="3593" width="9.140625" style="1"/>
    <col min="3594" max="3594" width="12" style="1" customWidth="1"/>
    <col min="3595" max="3840" width="9.140625" style="1"/>
    <col min="3841" max="3841" width="63.140625" style="1" customWidth="1"/>
    <col min="3842" max="3842" width="10" style="1" customWidth="1"/>
    <col min="3843" max="3843" width="14.7109375" style="1" customWidth="1"/>
    <col min="3844" max="3844" width="12.5703125" style="1" customWidth="1"/>
    <col min="3845" max="3845" width="16" style="1" customWidth="1"/>
    <col min="3846" max="3849" width="9.140625" style="1"/>
    <col min="3850" max="3850" width="12" style="1" customWidth="1"/>
    <col min="3851" max="4096" width="9.140625" style="1"/>
    <col min="4097" max="4097" width="63.140625" style="1" customWidth="1"/>
    <col min="4098" max="4098" width="10" style="1" customWidth="1"/>
    <col min="4099" max="4099" width="14.7109375" style="1" customWidth="1"/>
    <col min="4100" max="4100" width="12.5703125" style="1" customWidth="1"/>
    <col min="4101" max="4101" width="16" style="1" customWidth="1"/>
    <col min="4102" max="4105" width="9.140625" style="1"/>
    <col min="4106" max="4106" width="12" style="1" customWidth="1"/>
    <col min="4107" max="4352" width="9.140625" style="1"/>
    <col min="4353" max="4353" width="63.140625" style="1" customWidth="1"/>
    <col min="4354" max="4354" width="10" style="1" customWidth="1"/>
    <col min="4355" max="4355" width="14.7109375" style="1" customWidth="1"/>
    <col min="4356" max="4356" width="12.5703125" style="1" customWidth="1"/>
    <col min="4357" max="4357" width="16" style="1" customWidth="1"/>
    <col min="4358" max="4361" width="9.140625" style="1"/>
    <col min="4362" max="4362" width="12" style="1" customWidth="1"/>
    <col min="4363" max="4608" width="9.140625" style="1"/>
    <col min="4609" max="4609" width="63.140625" style="1" customWidth="1"/>
    <col min="4610" max="4610" width="10" style="1" customWidth="1"/>
    <col min="4611" max="4611" width="14.7109375" style="1" customWidth="1"/>
    <col min="4612" max="4612" width="12.5703125" style="1" customWidth="1"/>
    <col min="4613" max="4613" width="16" style="1" customWidth="1"/>
    <col min="4614" max="4617" width="9.140625" style="1"/>
    <col min="4618" max="4618" width="12" style="1" customWidth="1"/>
    <col min="4619" max="4864" width="9.140625" style="1"/>
    <col min="4865" max="4865" width="63.140625" style="1" customWidth="1"/>
    <col min="4866" max="4866" width="10" style="1" customWidth="1"/>
    <col min="4867" max="4867" width="14.7109375" style="1" customWidth="1"/>
    <col min="4868" max="4868" width="12.5703125" style="1" customWidth="1"/>
    <col min="4869" max="4869" width="16" style="1" customWidth="1"/>
    <col min="4870" max="4873" width="9.140625" style="1"/>
    <col min="4874" max="4874" width="12" style="1" customWidth="1"/>
    <col min="4875" max="5120" width="9.140625" style="1"/>
    <col min="5121" max="5121" width="63.140625" style="1" customWidth="1"/>
    <col min="5122" max="5122" width="10" style="1" customWidth="1"/>
    <col min="5123" max="5123" width="14.7109375" style="1" customWidth="1"/>
    <col min="5124" max="5124" width="12.5703125" style="1" customWidth="1"/>
    <col min="5125" max="5125" width="16" style="1" customWidth="1"/>
    <col min="5126" max="5129" width="9.140625" style="1"/>
    <col min="5130" max="5130" width="12" style="1" customWidth="1"/>
    <col min="5131" max="5376" width="9.140625" style="1"/>
    <col min="5377" max="5377" width="63.140625" style="1" customWidth="1"/>
    <col min="5378" max="5378" width="10" style="1" customWidth="1"/>
    <col min="5379" max="5379" width="14.7109375" style="1" customWidth="1"/>
    <col min="5380" max="5380" width="12.5703125" style="1" customWidth="1"/>
    <col min="5381" max="5381" width="16" style="1" customWidth="1"/>
    <col min="5382" max="5385" width="9.140625" style="1"/>
    <col min="5386" max="5386" width="12" style="1" customWidth="1"/>
    <col min="5387" max="5632" width="9.140625" style="1"/>
    <col min="5633" max="5633" width="63.140625" style="1" customWidth="1"/>
    <col min="5634" max="5634" width="10" style="1" customWidth="1"/>
    <col min="5635" max="5635" width="14.7109375" style="1" customWidth="1"/>
    <col min="5636" max="5636" width="12.5703125" style="1" customWidth="1"/>
    <col min="5637" max="5637" width="16" style="1" customWidth="1"/>
    <col min="5638" max="5641" width="9.140625" style="1"/>
    <col min="5642" max="5642" width="12" style="1" customWidth="1"/>
    <col min="5643" max="5888" width="9.140625" style="1"/>
    <col min="5889" max="5889" width="63.140625" style="1" customWidth="1"/>
    <col min="5890" max="5890" width="10" style="1" customWidth="1"/>
    <col min="5891" max="5891" width="14.7109375" style="1" customWidth="1"/>
    <col min="5892" max="5892" width="12.5703125" style="1" customWidth="1"/>
    <col min="5893" max="5893" width="16" style="1" customWidth="1"/>
    <col min="5894" max="5897" width="9.140625" style="1"/>
    <col min="5898" max="5898" width="12" style="1" customWidth="1"/>
    <col min="5899" max="6144" width="9.140625" style="1"/>
    <col min="6145" max="6145" width="63.140625" style="1" customWidth="1"/>
    <col min="6146" max="6146" width="10" style="1" customWidth="1"/>
    <col min="6147" max="6147" width="14.7109375" style="1" customWidth="1"/>
    <col min="6148" max="6148" width="12.5703125" style="1" customWidth="1"/>
    <col min="6149" max="6149" width="16" style="1" customWidth="1"/>
    <col min="6150" max="6153" width="9.140625" style="1"/>
    <col min="6154" max="6154" width="12" style="1" customWidth="1"/>
    <col min="6155" max="6400" width="9.140625" style="1"/>
    <col min="6401" max="6401" width="63.140625" style="1" customWidth="1"/>
    <col min="6402" max="6402" width="10" style="1" customWidth="1"/>
    <col min="6403" max="6403" width="14.7109375" style="1" customWidth="1"/>
    <col min="6404" max="6404" width="12.5703125" style="1" customWidth="1"/>
    <col min="6405" max="6405" width="16" style="1" customWidth="1"/>
    <col min="6406" max="6409" width="9.140625" style="1"/>
    <col min="6410" max="6410" width="12" style="1" customWidth="1"/>
    <col min="6411" max="6656" width="9.140625" style="1"/>
    <col min="6657" max="6657" width="63.140625" style="1" customWidth="1"/>
    <col min="6658" max="6658" width="10" style="1" customWidth="1"/>
    <col min="6659" max="6659" width="14.7109375" style="1" customWidth="1"/>
    <col min="6660" max="6660" width="12.5703125" style="1" customWidth="1"/>
    <col min="6661" max="6661" width="16" style="1" customWidth="1"/>
    <col min="6662" max="6665" width="9.140625" style="1"/>
    <col min="6666" max="6666" width="12" style="1" customWidth="1"/>
    <col min="6667" max="6912" width="9.140625" style="1"/>
    <col min="6913" max="6913" width="63.140625" style="1" customWidth="1"/>
    <col min="6914" max="6914" width="10" style="1" customWidth="1"/>
    <col min="6915" max="6915" width="14.7109375" style="1" customWidth="1"/>
    <col min="6916" max="6916" width="12.5703125" style="1" customWidth="1"/>
    <col min="6917" max="6917" width="16" style="1" customWidth="1"/>
    <col min="6918" max="6921" width="9.140625" style="1"/>
    <col min="6922" max="6922" width="12" style="1" customWidth="1"/>
    <col min="6923" max="7168" width="9.140625" style="1"/>
    <col min="7169" max="7169" width="63.140625" style="1" customWidth="1"/>
    <col min="7170" max="7170" width="10" style="1" customWidth="1"/>
    <col min="7171" max="7171" width="14.7109375" style="1" customWidth="1"/>
    <col min="7172" max="7172" width="12.5703125" style="1" customWidth="1"/>
    <col min="7173" max="7173" width="16" style="1" customWidth="1"/>
    <col min="7174" max="7177" width="9.140625" style="1"/>
    <col min="7178" max="7178" width="12" style="1" customWidth="1"/>
    <col min="7179" max="7424" width="9.140625" style="1"/>
    <col min="7425" max="7425" width="63.140625" style="1" customWidth="1"/>
    <col min="7426" max="7426" width="10" style="1" customWidth="1"/>
    <col min="7427" max="7427" width="14.7109375" style="1" customWidth="1"/>
    <col min="7428" max="7428" width="12.5703125" style="1" customWidth="1"/>
    <col min="7429" max="7429" width="16" style="1" customWidth="1"/>
    <col min="7430" max="7433" width="9.140625" style="1"/>
    <col min="7434" max="7434" width="12" style="1" customWidth="1"/>
    <col min="7435" max="7680" width="9.140625" style="1"/>
    <col min="7681" max="7681" width="63.140625" style="1" customWidth="1"/>
    <col min="7682" max="7682" width="10" style="1" customWidth="1"/>
    <col min="7683" max="7683" width="14.7109375" style="1" customWidth="1"/>
    <col min="7684" max="7684" width="12.5703125" style="1" customWidth="1"/>
    <col min="7685" max="7685" width="16" style="1" customWidth="1"/>
    <col min="7686" max="7689" width="9.140625" style="1"/>
    <col min="7690" max="7690" width="12" style="1" customWidth="1"/>
    <col min="7691" max="7936" width="9.140625" style="1"/>
    <col min="7937" max="7937" width="63.140625" style="1" customWidth="1"/>
    <col min="7938" max="7938" width="10" style="1" customWidth="1"/>
    <col min="7939" max="7939" width="14.7109375" style="1" customWidth="1"/>
    <col min="7940" max="7940" width="12.5703125" style="1" customWidth="1"/>
    <col min="7941" max="7941" width="16" style="1" customWidth="1"/>
    <col min="7942" max="7945" width="9.140625" style="1"/>
    <col min="7946" max="7946" width="12" style="1" customWidth="1"/>
    <col min="7947" max="8192" width="9.140625" style="1"/>
    <col min="8193" max="8193" width="63.140625" style="1" customWidth="1"/>
    <col min="8194" max="8194" width="10" style="1" customWidth="1"/>
    <col min="8195" max="8195" width="14.7109375" style="1" customWidth="1"/>
    <col min="8196" max="8196" width="12.5703125" style="1" customWidth="1"/>
    <col min="8197" max="8197" width="16" style="1" customWidth="1"/>
    <col min="8198" max="8201" width="9.140625" style="1"/>
    <col min="8202" max="8202" width="12" style="1" customWidth="1"/>
    <col min="8203" max="8448" width="9.140625" style="1"/>
    <col min="8449" max="8449" width="63.140625" style="1" customWidth="1"/>
    <col min="8450" max="8450" width="10" style="1" customWidth="1"/>
    <col min="8451" max="8451" width="14.7109375" style="1" customWidth="1"/>
    <col min="8452" max="8452" width="12.5703125" style="1" customWidth="1"/>
    <col min="8453" max="8453" width="16" style="1" customWidth="1"/>
    <col min="8454" max="8457" width="9.140625" style="1"/>
    <col min="8458" max="8458" width="12" style="1" customWidth="1"/>
    <col min="8459" max="8704" width="9.140625" style="1"/>
    <col min="8705" max="8705" width="63.140625" style="1" customWidth="1"/>
    <col min="8706" max="8706" width="10" style="1" customWidth="1"/>
    <col min="8707" max="8707" width="14.7109375" style="1" customWidth="1"/>
    <col min="8708" max="8708" width="12.5703125" style="1" customWidth="1"/>
    <col min="8709" max="8709" width="16" style="1" customWidth="1"/>
    <col min="8710" max="8713" width="9.140625" style="1"/>
    <col min="8714" max="8714" width="12" style="1" customWidth="1"/>
    <col min="8715" max="8960" width="9.140625" style="1"/>
    <col min="8961" max="8961" width="63.140625" style="1" customWidth="1"/>
    <col min="8962" max="8962" width="10" style="1" customWidth="1"/>
    <col min="8963" max="8963" width="14.7109375" style="1" customWidth="1"/>
    <col min="8964" max="8964" width="12.5703125" style="1" customWidth="1"/>
    <col min="8965" max="8965" width="16" style="1" customWidth="1"/>
    <col min="8966" max="8969" width="9.140625" style="1"/>
    <col min="8970" max="8970" width="12" style="1" customWidth="1"/>
    <col min="8971" max="9216" width="9.140625" style="1"/>
    <col min="9217" max="9217" width="63.140625" style="1" customWidth="1"/>
    <col min="9218" max="9218" width="10" style="1" customWidth="1"/>
    <col min="9219" max="9219" width="14.7109375" style="1" customWidth="1"/>
    <col min="9220" max="9220" width="12.5703125" style="1" customWidth="1"/>
    <col min="9221" max="9221" width="16" style="1" customWidth="1"/>
    <col min="9222" max="9225" width="9.140625" style="1"/>
    <col min="9226" max="9226" width="12" style="1" customWidth="1"/>
    <col min="9227" max="9472" width="9.140625" style="1"/>
    <col min="9473" max="9473" width="63.140625" style="1" customWidth="1"/>
    <col min="9474" max="9474" width="10" style="1" customWidth="1"/>
    <col min="9475" max="9475" width="14.7109375" style="1" customWidth="1"/>
    <col min="9476" max="9476" width="12.5703125" style="1" customWidth="1"/>
    <col min="9477" max="9477" width="16" style="1" customWidth="1"/>
    <col min="9478" max="9481" width="9.140625" style="1"/>
    <col min="9482" max="9482" width="12" style="1" customWidth="1"/>
    <col min="9483" max="9728" width="9.140625" style="1"/>
    <col min="9729" max="9729" width="63.140625" style="1" customWidth="1"/>
    <col min="9730" max="9730" width="10" style="1" customWidth="1"/>
    <col min="9731" max="9731" width="14.7109375" style="1" customWidth="1"/>
    <col min="9732" max="9732" width="12.5703125" style="1" customWidth="1"/>
    <col min="9733" max="9733" width="16" style="1" customWidth="1"/>
    <col min="9734" max="9737" width="9.140625" style="1"/>
    <col min="9738" max="9738" width="12" style="1" customWidth="1"/>
    <col min="9739" max="9984" width="9.140625" style="1"/>
    <col min="9985" max="9985" width="63.140625" style="1" customWidth="1"/>
    <col min="9986" max="9986" width="10" style="1" customWidth="1"/>
    <col min="9987" max="9987" width="14.7109375" style="1" customWidth="1"/>
    <col min="9988" max="9988" width="12.5703125" style="1" customWidth="1"/>
    <col min="9989" max="9989" width="16" style="1" customWidth="1"/>
    <col min="9990" max="9993" width="9.140625" style="1"/>
    <col min="9994" max="9994" width="12" style="1" customWidth="1"/>
    <col min="9995" max="10240" width="9.140625" style="1"/>
    <col min="10241" max="10241" width="63.140625" style="1" customWidth="1"/>
    <col min="10242" max="10242" width="10" style="1" customWidth="1"/>
    <col min="10243" max="10243" width="14.7109375" style="1" customWidth="1"/>
    <col min="10244" max="10244" width="12.5703125" style="1" customWidth="1"/>
    <col min="10245" max="10245" width="16" style="1" customWidth="1"/>
    <col min="10246" max="10249" width="9.140625" style="1"/>
    <col min="10250" max="10250" width="12" style="1" customWidth="1"/>
    <col min="10251" max="10496" width="9.140625" style="1"/>
    <col min="10497" max="10497" width="63.140625" style="1" customWidth="1"/>
    <col min="10498" max="10498" width="10" style="1" customWidth="1"/>
    <col min="10499" max="10499" width="14.7109375" style="1" customWidth="1"/>
    <col min="10500" max="10500" width="12.5703125" style="1" customWidth="1"/>
    <col min="10501" max="10501" width="16" style="1" customWidth="1"/>
    <col min="10502" max="10505" width="9.140625" style="1"/>
    <col min="10506" max="10506" width="12" style="1" customWidth="1"/>
    <col min="10507" max="10752" width="9.140625" style="1"/>
    <col min="10753" max="10753" width="63.140625" style="1" customWidth="1"/>
    <col min="10754" max="10754" width="10" style="1" customWidth="1"/>
    <col min="10755" max="10755" width="14.7109375" style="1" customWidth="1"/>
    <col min="10756" max="10756" width="12.5703125" style="1" customWidth="1"/>
    <col min="10757" max="10757" width="16" style="1" customWidth="1"/>
    <col min="10758" max="10761" width="9.140625" style="1"/>
    <col min="10762" max="10762" width="12" style="1" customWidth="1"/>
    <col min="10763" max="11008" width="9.140625" style="1"/>
    <col min="11009" max="11009" width="63.140625" style="1" customWidth="1"/>
    <col min="11010" max="11010" width="10" style="1" customWidth="1"/>
    <col min="11011" max="11011" width="14.7109375" style="1" customWidth="1"/>
    <col min="11012" max="11012" width="12.5703125" style="1" customWidth="1"/>
    <col min="11013" max="11013" width="16" style="1" customWidth="1"/>
    <col min="11014" max="11017" width="9.140625" style="1"/>
    <col min="11018" max="11018" width="12" style="1" customWidth="1"/>
    <col min="11019" max="11264" width="9.140625" style="1"/>
    <col min="11265" max="11265" width="63.140625" style="1" customWidth="1"/>
    <col min="11266" max="11266" width="10" style="1" customWidth="1"/>
    <col min="11267" max="11267" width="14.7109375" style="1" customWidth="1"/>
    <col min="11268" max="11268" width="12.5703125" style="1" customWidth="1"/>
    <col min="11269" max="11269" width="16" style="1" customWidth="1"/>
    <col min="11270" max="11273" width="9.140625" style="1"/>
    <col min="11274" max="11274" width="12" style="1" customWidth="1"/>
    <col min="11275" max="11520" width="9.140625" style="1"/>
    <col min="11521" max="11521" width="63.140625" style="1" customWidth="1"/>
    <col min="11522" max="11522" width="10" style="1" customWidth="1"/>
    <col min="11523" max="11523" width="14.7109375" style="1" customWidth="1"/>
    <col min="11524" max="11524" width="12.5703125" style="1" customWidth="1"/>
    <col min="11525" max="11525" width="16" style="1" customWidth="1"/>
    <col min="11526" max="11529" width="9.140625" style="1"/>
    <col min="11530" max="11530" width="12" style="1" customWidth="1"/>
    <col min="11531" max="11776" width="9.140625" style="1"/>
    <col min="11777" max="11777" width="63.140625" style="1" customWidth="1"/>
    <col min="11778" max="11778" width="10" style="1" customWidth="1"/>
    <col min="11779" max="11779" width="14.7109375" style="1" customWidth="1"/>
    <col min="11780" max="11780" width="12.5703125" style="1" customWidth="1"/>
    <col min="11781" max="11781" width="16" style="1" customWidth="1"/>
    <col min="11782" max="11785" width="9.140625" style="1"/>
    <col min="11786" max="11786" width="12" style="1" customWidth="1"/>
    <col min="11787" max="12032" width="9.140625" style="1"/>
    <col min="12033" max="12033" width="63.140625" style="1" customWidth="1"/>
    <col min="12034" max="12034" width="10" style="1" customWidth="1"/>
    <col min="12035" max="12035" width="14.7109375" style="1" customWidth="1"/>
    <col min="12036" max="12036" width="12.5703125" style="1" customWidth="1"/>
    <col min="12037" max="12037" width="16" style="1" customWidth="1"/>
    <col min="12038" max="12041" width="9.140625" style="1"/>
    <col min="12042" max="12042" width="12" style="1" customWidth="1"/>
    <col min="12043" max="12288" width="9.140625" style="1"/>
    <col min="12289" max="12289" width="63.140625" style="1" customWidth="1"/>
    <col min="12290" max="12290" width="10" style="1" customWidth="1"/>
    <col min="12291" max="12291" width="14.7109375" style="1" customWidth="1"/>
    <col min="12292" max="12292" width="12.5703125" style="1" customWidth="1"/>
    <col min="12293" max="12293" width="16" style="1" customWidth="1"/>
    <col min="12294" max="12297" width="9.140625" style="1"/>
    <col min="12298" max="12298" width="12" style="1" customWidth="1"/>
    <col min="12299" max="12544" width="9.140625" style="1"/>
    <col min="12545" max="12545" width="63.140625" style="1" customWidth="1"/>
    <col min="12546" max="12546" width="10" style="1" customWidth="1"/>
    <col min="12547" max="12547" width="14.7109375" style="1" customWidth="1"/>
    <col min="12548" max="12548" width="12.5703125" style="1" customWidth="1"/>
    <col min="12549" max="12549" width="16" style="1" customWidth="1"/>
    <col min="12550" max="12553" width="9.140625" style="1"/>
    <col min="12554" max="12554" width="12" style="1" customWidth="1"/>
    <col min="12555" max="12800" width="9.140625" style="1"/>
    <col min="12801" max="12801" width="63.140625" style="1" customWidth="1"/>
    <col min="12802" max="12802" width="10" style="1" customWidth="1"/>
    <col min="12803" max="12803" width="14.7109375" style="1" customWidth="1"/>
    <col min="12804" max="12804" width="12.5703125" style="1" customWidth="1"/>
    <col min="12805" max="12805" width="16" style="1" customWidth="1"/>
    <col min="12806" max="12809" width="9.140625" style="1"/>
    <col min="12810" max="12810" width="12" style="1" customWidth="1"/>
    <col min="12811" max="13056" width="9.140625" style="1"/>
    <col min="13057" max="13057" width="63.140625" style="1" customWidth="1"/>
    <col min="13058" max="13058" width="10" style="1" customWidth="1"/>
    <col min="13059" max="13059" width="14.7109375" style="1" customWidth="1"/>
    <col min="13060" max="13060" width="12.5703125" style="1" customWidth="1"/>
    <col min="13061" max="13061" width="16" style="1" customWidth="1"/>
    <col min="13062" max="13065" width="9.140625" style="1"/>
    <col min="13066" max="13066" width="12" style="1" customWidth="1"/>
    <col min="13067" max="13312" width="9.140625" style="1"/>
    <col min="13313" max="13313" width="63.140625" style="1" customWidth="1"/>
    <col min="13314" max="13314" width="10" style="1" customWidth="1"/>
    <col min="13315" max="13315" width="14.7109375" style="1" customWidth="1"/>
    <col min="13316" max="13316" width="12.5703125" style="1" customWidth="1"/>
    <col min="13317" max="13317" width="16" style="1" customWidth="1"/>
    <col min="13318" max="13321" width="9.140625" style="1"/>
    <col min="13322" max="13322" width="12" style="1" customWidth="1"/>
    <col min="13323" max="13568" width="9.140625" style="1"/>
    <col min="13569" max="13569" width="63.140625" style="1" customWidth="1"/>
    <col min="13570" max="13570" width="10" style="1" customWidth="1"/>
    <col min="13571" max="13571" width="14.7109375" style="1" customWidth="1"/>
    <col min="13572" max="13572" width="12.5703125" style="1" customWidth="1"/>
    <col min="13573" max="13573" width="16" style="1" customWidth="1"/>
    <col min="13574" max="13577" width="9.140625" style="1"/>
    <col min="13578" max="13578" width="12" style="1" customWidth="1"/>
    <col min="13579" max="13824" width="9.140625" style="1"/>
    <col min="13825" max="13825" width="63.140625" style="1" customWidth="1"/>
    <col min="13826" max="13826" width="10" style="1" customWidth="1"/>
    <col min="13827" max="13827" width="14.7109375" style="1" customWidth="1"/>
    <col min="13828" max="13828" width="12.5703125" style="1" customWidth="1"/>
    <col min="13829" max="13829" width="16" style="1" customWidth="1"/>
    <col min="13830" max="13833" width="9.140625" style="1"/>
    <col min="13834" max="13834" width="12" style="1" customWidth="1"/>
    <col min="13835" max="14080" width="9.140625" style="1"/>
    <col min="14081" max="14081" width="63.140625" style="1" customWidth="1"/>
    <col min="14082" max="14082" width="10" style="1" customWidth="1"/>
    <col min="14083" max="14083" width="14.7109375" style="1" customWidth="1"/>
    <col min="14084" max="14084" width="12.5703125" style="1" customWidth="1"/>
    <col min="14085" max="14085" width="16" style="1" customWidth="1"/>
    <col min="14086" max="14089" width="9.140625" style="1"/>
    <col min="14090" max="14090" width="12" style="1" customWidth="1"/>
    <col min="14091" max="14336" width="9.140625" style="1"/>
    <col min="14337" max="14337" width="63.140625" style="1" customWidth="1"/>
    <col min="14338" max="14338" width="10" style="1" customWidth="1"/>
    <col min="14339" max="14339" width="14.7109375" style="1" customWidth="1"/>
    <col min="14340" max="14340" width="12.5703125" style="1" customWidth="1"/>
    <col min="14341" max="14341" width="16" style="1" customWidth="1"/>
    <col min="14342" max="14345" width="9.140625" style="1"/>
    <col min="14346" max="14346" width="12" style="1" customWidth="1"/>
    <col min="14347" max="14592" width="9.140625" style="1"/>
    <col min="14593" max="14593" width="63.140625" style="1" customWidth="1"/>
    <col min="14594" max="14594" width="10" style="1" customWidth="1"/>
    <col min="14595" max="14595" width="14.7109375" style="1" customWidth="1"/>
    <col min="14596" max="14596" width="12.5703125" style="1" customWidth="1"/>
    <col min="14597" max="14597" width="16" style="1" customWidth="1"/>
    <col min="14598" max="14601" width="9.140625" style="1"/>
    <col min="14602" max="14602" width="12" style="1" customWidth="1"/>
    <col min="14603" max="14848" width="9.140625" style="1"/>
    <col min="14849" max="14849" width="63.140625" style="1" customWidth="1"/>
    <col min="14850" max="14850" width="10" style="1" customWidth="1"/>
    <col min="14851" max="14851" width="14.7109375" style="1" customWidth="1"/>
    <col min="14852" max="14852" width="12.5703125" style="1" customWidth="1"/>
    <col min="14853" max="14853" width="16" style="1" customWidth="1"/>
    <col min="14854" max="14857" width="9.140625" style="1"/>
    <col min="14858" max="14858" width="12" style="1" customWidth="1"/>
    <col min="14859" max="15104" width="9.140625" style="1"/>
    <col min="15105" max="15105" width="63.140625" style="1" customWidth="1"/>
    <col min="15106" max="15106" width="10" style="1" customWidth="1"/>
    <col min="15107" max="15107" width="14.7109375" style="1" customWidth="1"/>
    <col min="15108" max="15108" width="12.5703125" style="1" customWidth="1"/>
    <col min="15109" max="15109" width="16" style="1" customWidth="1"/>
    <col min="15110" max="15113" width="9.140625" style="1"/>
    <col min="15114" max="15114" width="12" style="1" customWidth="1"/>
    <col min="15115" max="15360" width="9.140625" style="1"/>
    <col min="15361" max="15361" width="63.140625" style="1" customWidth="1"/>
    <col min="15362" max="15362" width="10" style="1" customWidth="1"/>
    <col min="15363" max="15363" width="14.7109375" style="1" customWidth="1"/>
    <col min="15364" max="15364" width="12.5703125" style="1" customWidth="1"/>
    <col min="15365" max="15365" width="16" style="1" customWidth="1"/>
    <col min="15366" max="15369" width="9.140625" style="1"/>
    <col min="15370" max="15370" width="12" style="1" customWidth="1"/>
    <col min="15371" max="15616" width="9.140625" style="1"/>
    <col min="15617" max="15617" width="63.140625" style="1" customWidth="1"/>
    <col min="15618" max="15618" width="10" style="1" customWidth="1"/>
    <col min="15619" max="15619" width="14.7109375" style="1" customWidth="1"/>
    <col min="15620" max="15620" width="12.5703125" style="1" customWidth="1"/>
    <col min="15621" max="15621" width="16" style="1" customWidth="1"/>
    <col min="15622" max="15625" width="9.140625" style="1"/>
    <col min="15626" max="15626" width="12" style="1" customWidth="1"/>
    <col min="15627" max="15872" width="9.140625" style="1"/>
    <col min="15873" max="15873" width="63.140625" style="1" customWidth="1"/>
    <col min="15874" max="15874" width="10" style="1" customWidth="1"/>
    <col min="15875" max="15875" width="14.7109375" style="1" customWidth="1"/>
    <col min="15876" max="15876" width="12.5703125" style="1" customWidth="1"/>
    <col min="15877" max="15877" width="16" style="1" customWidth="1"/>
    <col min="15878" max="15881" width="9.140625" style="1"/>
    <col min="15882" max="15882" width="12" style="1" customWidth="1"/>
    <col min="15883" max="16128" width="9.140625" style="1"/>
    <col min="16129" max="16129" width="63.140625" style="1" customWidth="1"/>
    <col min="16130" max="16130" width="10" style="1" customWidth="1"/>
    <col min="16131" max="16131" width="14.7109375" style="1" customWidth="1"/>
    <col min="16132" max="16132" width="12.5703125" style="1" customWidth="1"/>
    <col min="16133" max="16133" width="16" style="1" customWidth="1"/>
    <col min="16134" max="16137" width="9.140625" style="1"/>
    <col min="16138" max="16138" width="12" style="1" customWidth="1"/>
    <col min="16139" max="16384" width="9.140625" style="1"/>
  </cols>
  <sheetData>
    <row r="1" spans="1:13">
      <c r="B1" s="2" t="s">
        <v>0</v>
      </c>
      <c r="C1" s="2"/>
      <c r="D1" s="2"/>
      <c r="E1" s="2"/>
    </row>
    <row r="2" spans="1:13">
      <c r="B2" s="2"/>
      <c r="C2" s="2"/>
      <c r="D2" s="2"/>
      <c r="E2" s="2"/>
    </row>
    <row r="4" spans="1:13" s="8" customFormat="1" ht="15">
      <c r="A4" s="4"/>
      <c r="B4" s="5" t="s">
        <v>71</v>
      </c>
      <c r="C4" s="5"/>
      <c r="D4" s="5"/>
      <c r="E4" s="5"/>
      <c r="F4" s="6"/>
      <c r="G4" s="7"/>
      <c r="H4" s="7"/>
      <c r="I4" s="7"/>
      <c r="J4" s="7"/>
      <c r="K4" s="6"/>
      <c r="L4" s="6"/>
      <c r="M4" s="6"/>
    </row>
    <row r="5" spans="1:13" s="8" customFormat="1" ht="15">
      <c r="A5" s="9"/>
      <c r="B5" s="10"/>
      <c r="C5" s="10"/>
      <c r="D5" s="10"/>
      <c r="E5" s="10"/>
      <c r="F5" s="11"/>
      <c r="G5" s="12"/>
      <c r="H5" s="13"/>
      <c r="I5" s="13"/>
      <c r="J5" s="13"/>
      <c r="K5" s="14"/>
      <c r="L5" s="14"/>
      <c r="M5" s="14"/>
    </row>
    <row r="6" spans="1:13" s="8" customFormat="1" ht="15">
      <c r="A6" s="4"/>
      <c r="B6" s="15" t="s">
        <v>2</v>
      </c>
      <c r="C6" s="15"/>
      <c r="D6" s="15"/>
      <c r="E6" s="15"/>
      <c r="F6" s="16"/>
      <c r="G6" s="11"/>
      <c r="H6" s="11"/>
      <c r="I6" s="16"/>
      <c r="J6" s="16"/>
      <c r="K6" s="16"/>
      <c r="L6" s="16"/>
      <c r="M6" s="16"/>
    </row>
    <row r="7" spans="1:13" s="8" customFormat="1" ht="15.75">
      <c r="A7" s="17"/>
      <c r="B7" s="18" t="str">
        <f>[3]Заполнить!$B$14</f>
        <v>Сільський голова</v>
      </c>
      <c r="C7" s="18"/>
      <c r="D7" s="18"/>
      <c r="E7" s="18"/>
      <c r="F7" s="6"/>
      <c r="G7" s="14"/>
      <c r="H7" s="14"/>
      <c r="I7" s="6"/>
      <c r="J7" s="6"/>
      <c r="K7" s="6"/>
      <c r="L7" s="6"/>
      <c r="M7" s="6"/>
    </row>
    <row r="8" spans="1:13" s="22" customFormat="1" ht="11.25">
      <c r="A8" s="19"/>
      <c r="B8" s="15" t="s">
        <v>3</v>
      </c>
      <c r="C8" s="15"/>
      <c r="D8" s="15"/>
      <c r="E8" s="15"/>
      <c r="F8" s="20"/>
      <c r="G8" s="21"/>
      <c r="H8" s="21"/>
      <c r="I8" s="20"/>
      <c r="J8" s="20"/>
      <c r="K8" s="20"/>
      <c r="L8" s="20"/>
      <c r="M8" s="20"/>
    </row>
    <row r="9" spans="1:13" s="8" customFormat="1" ht="15.75">
      <c r="A9" s="4"/>
      <c r="B9" s="23"/>
      <c r="C9" s="24"/>
      <c r="D9" s="25" t="str">
        <f>[3]Заполнить!$B$15</f>
        <v>Володимир ТРИКИША</v>
      </c>
      <c r="E9" s="25"/>
      <c r="F9" s="6"/>
      <c r="G9" s="11"/>
      <c r="H9" s="11"/>
      <c r="I9" s="26"/>
      <c r="J9" s="16"/>
      <c r="K9" s="6"/>
      <c r="L9" s="6"/>
      <c r="M9" s="6"/>
    </row>
    <row r="10" spans="1:13" s="22" customFormat="1" ht="11.25">
      <c r="A10" s="27"/>
      <c r="B10" s="15" t="s">
        <v>4</v>
      </c>
      <c r="C10" s="15"/>
      <c r="D10" s="28"/>
      <c r="E10" s="28"/>
      <c r="G10" s="29"/>
      <c r="H10" s="29"/>
      <c r="I10" s="30"/>
      <c r="J10" s="20"/>
      <c r="K10" s="31"/>
      <c r="L10" s="31"/>
      <c r="M10" s="31"/>
    </row>
    <row r="11" spans="1:13" s="8" customFormat="1" ht="15">
      <c r="A11" s="4"/>
      <c r="B11" s="32" t="str">
        <f>[3]Заполнить!$B$16</f>
        <v>19 січня 2021 р.</v>
      </c>
      <c r="C11" s="32"/>
      <c r="D11" s="33"/>
      <c r="E11" s="33"/>
      <c r="F11" s="6"/>
      <c r="G11" s="11"/>
      <c r="H11" s="11"/>
      <c r="I11" s="6"/>
      <c r="J11" s="6"/>
      <c r="K11" s="6"/>
      <c r="L11" s="6"/>
      <c r="M11" s="6"/>
    </row>
    <row r="12" spans="1:13" s="8" customFormat="1" ht="15">
      <c r="A12" s="17"/>
      <c r="B12" s="15"/>
      <c r="C12" s="15"/>
      <c r="D12" s="34"/>
      <c r="E12" s="33" t="s">
        <v>5</v>
      </c>
      <c r="F12" s="16"/>
      <c r="G12" s="14"/>
      <c r="H12" s="14"/>
      <c r="I12" s="6"/>
      <c r="J12" s="16"/>
      <c r="K12" s="16"/>
      <c r="L12" s="16"/>
      <c r="M12" s="16"/>
    </row>
    <row r="13" spans="1:13" s="8" customFormat="1" ht="15">
      <c r="A13" s="17"/>
      <c r="B13" s="35"/>
      <c r="C13" s="33"/>
      <c r="D13" s="33"/>
      <c r="E13" s="33"/>
      <c r="F13" s="16"/>
      <c r="G13" s="14"/>
      <c r="H13" s="14"/>
      <c r="I13" s="6"/>
      <c r="J13" s="16"/>
      <c r="K13" s="16"/>
      <c r="L13" s="16"/>
      <c r="M13" s="16"/>
    </row>
    <row r="14" spans="1:13" ht="18.75">
      <c r="A14" s="36" t="s">
        <v>6</v>
      </c>
      <c r="B14" s="36"/>
      <c r="C14" s="36"/>
      <c r="D14" s="36"/>
      <c r="E14" s="36"/>
    </row>
    <row r="15" spans="1:13" s="39" customFormat="1" ht="15">
      <c r="A15" s="38" t="s">
        <v>7</v>
      </c>
      <c r="B15" s="38"/>
      <c r="C15" s="38"/>
      <c r="D15" s="38"/>
      <c r="E15" s="38"/>
    </row>
    <row r="16" spans="1:13" s="39" customFormat="1" ht="15">
      <c r="A16" s="40" t="s">
        <v>8</v>
      </c>
      <c r="B16" s="40"/>
      <c r="C16" s="40"/>
      <c r="D16" s="40"/>
      <c r="E16" s="40"/>
      <c r="F16" s="41"/>
      <c r="G16" s="41"/>
      <c r="H16" s="41"/>
      <c r="I16" s="41"/>
      <c r="J16" s="41"/>
    </row>
    <row r="17" spans="1:65" s="39" customFormat="1" ht="30.75" customHeight="1">
      <c r="A17" s="42" t="str">
        <f>CONCATENATE([3]Заполнить!$B$3,"  ",[3]Заполнить!$B$2)</f>
        <v>20407399  Опорний навчальний заклад "Словечанська загальоосвітня школа І-ІІІ ступенів" Словечанської сільської ради Житомирської області</v>
      </c>
      <c r="B17" s="42"/>
      <c r="C17" s="42"/>
      <c r="D17" s="42"/>
      <c r="E17" s="42"/>
    </row>
    <row r="18" spans="1:65" s="39" customFormat="1" ht="15">
      <c r="A18" s="43" t="s">
        <v>9</v>
      </c>
      <c r="B18" s="43"/>
      <c r="C18" s="43"/>
      <c r="D18" s="43"/>
      <c r="E18" s="43"/>
      <c r="F18" s="41"/>
      <c r="G18" s="41"/>
      <c r="H18" s="41"/>
      <c r="I18" s="41"/>
      <c r="J18" s="41"/>
    </row>
    <row r="19" spans="1:65" s="39" customFormat="1" ht="15.75">
      <c r="A19" s="44" t="str">
        <f>[3]Заполнить!$B$4</f>
        <v>с. Словечне  Житомирська область</v>
      </c>
      <c r="B19" s="44"/>
      <c r="C19" s="44"/>
      <c r="D19" s="44"/>
      <c r="E19" s="44"/>
      <c r="F19" s="41"/>
      <c r="G19" s="41"/>
      <c r="H19" s="41"/>
      <c r="I19" s="41"/>
      <c r="J19" s="41"/>
    </row>
    <row r="20" spans="1:65" s="39" customFormat="1" ht="15">
      <c r="A20" s="43" t="s">
        <v>10</v>
      </c>
      <c r="B20" s="43"/>
      <c r="C20" s="43"/>
      <c r="D20" s="43"/>
      <c r="E20" s="43"/>
      <c r="F20" s="41"/>
      <c r="G20" s="41"/>
      <c r="H20" s="41"/>
      <c r="I20" s="41"/>
      <c r="J20" s="41"/>
    </row>
    <row r="21" spans="1:65" s="39" customFormat="1" ht="15.75">
      <c r="A21" s="45" t="s">
        <v>11</v>
      </c>
      <c r="B21" s="45"/>
      <c r="C21" s="45"/>
      <c r="D21" s="45"/>
      <c r="E21" s="45"/>
      <c r="F21" s="46"/>
      <c r="G21" s="47"/>
      <c r="H21" s="47"/>
      <c r="I21" s="47"/>
      <c r="J21" s="47"/>
    </row>
    <row r="22" spans="1:65" s="39" customFormat="1" ht="15.75">
      <c r="A22" s="48" t="str">
        <f>IF([3]Заполнить!B5=1,CONCATENATE("код та назва відомчої класифікації видатків та кредитування бюджету   ",[3]Заполнить!$B$22,"  ",[3]Заполнить!$C$22),CONCATENATE("код та назва відомчої класифікації видатків та кредитування бюджету  ",[3]Заполнить!$B$21,"  ",[3]Заполнить!$C$21))</f>
        <v>код та назва відомчої класифікації видатків та кредитування бюджету  01  Словечанська сільська рада</v>
      </c>
      <c r="B22" s="48"/>
      <c r="C22" s="48"/>
      <c r="D22" s="48"/>
      <c r="E22" s="48"/>
      <c r="F22" s="46"/>
      <c r="G22" s="47"/>
      <c r="H22" s="47"/>
      <c r="I22" s="47"/>
      <c r="J22" s="47"/>
    </row>
    <row r="23" spans="1:65" s="39" customFormat="1" ht="15.75">
      <c r="A23" s="48" t="str">
        <f>IF([3]Заполнить!$B$5=1,CONCATENATE("код та назва програмної класифікації видатків та кредитування державного бюджету  ",[3]Заполнить!$B$23,"  ",[3]Заполнить!$C$23),CONCATENATE("код та назва програмної класифікації видатків та кредитування державного бюджету  "))</f>
        <v xml:space="preserve">код та назва програмної класифікації видатків та кредитування державного бюджету  </v>
      </c>
      <c r="B23" s="48"/>
      <c r="C23" s="48"/>
      <c r="D23" s="48"/>
      <c r="E23" s="48"/>
      <c r="F23" s="46"/>
      <c r="G23" s="47"/>
      <c r="H23" s="47"/>
      <c r="I23" s="47"/>
      <c r="J23" s="47"/>
    </row>
    <row r="24" spans="1:65" s="46" customFormat="1" ht="50.25" customHeight="1">
      <c r="A24" s="49" t="str">
        <f>IF([3]Заполнить!$B$5=2,CONCATENATE("(код та назва програмної класифікації видатків та кредитування місцевих бюджетів ","(код та назва Типової програмної класифікації видатків та кредитування місцевих бюджетів)     ",[3]Заполнить!$B$23,"  ",[3]Заполнить!$C$23,")"),CONCATENATE("(код та назва програмної класифікації видатків та кредитування місцевих бюджетів ","(код та назва Типової програмної класифікації видатків та кредитування місцевих бюджетів ___________",")"))</f>
        <v>(код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бюджетів)     0111200  Надання освіти за рахунок субвенції з державного бюджету місцевим бюджетам на надання державної підтримки особам з особливими освітніми потребами)</v>
      </c>
      <c r="B24" s="49"/>
      <c r="C24" s="49"/>
      <c r="D24" s="49"/>
      <c r="E24" s="49"/>
      <c r="F24" s="50"/>
    </row>
    <row r="25" spans="1:65" s="46" customFormat="1" ht="15.75">
      <c r="A25" s="51"/>
      <c r="B25" s="52"/>
      <c r="C25" s="53"/>
      <c r="D25" s="53"/>
      <c r="E25" s="53"/>
      <c r="F25" s="50"/>
    </row>
    <row r="26" spans="1:65">
      <c r="A26" s="54"/>
      <c r="B26" s="54"/>
      <c r="C26" s="54"/>
      <c r="D26" s="54"/>
      <c r="E26" s="54" t="s">
        <v>12</v>
      </c>
      <c r="F26" s="3"/>
      <c r="G26" s="3"/>
      <c r="H26" s="3"/>
      <c r="I26" s="3"/>
    </row>
    <row r="27" spans="1:65" s="58" customFormat="1">
      <c r="A27" s="172" t="s">
        <v>13</v>
      </c>
      <c r="B27" s="168" t="s">
        <v>14</v>
      </c>
      <c r="C27" s="170" t="s">
        <v>15</v>
      </c>
      <c r="D27" s="171"/>
      <c r="E27" s="168" t="s">
        <v>16</v>
      </c>
    </row>
    <row r="28" spans="1:65" s="58" customFormat="1" ht="25.5">
      <c r="A28" s="173"/>
      <c r="B28" s="169"/>
      <c r="C28" s="59" t="s">
        <v>17</v>
      </c>
      <c r="D28" s="59" t="s">
        <v>18</v>
      </c>
      <c r="E28" s="169"/>
    </row>
    <row r="29" spans="1:65" s="60" customFormat="1">
      <c r="A29" s="60">
        <v>1</v>
      </c>
      <c r="B29" s="60">
        <v>2</v>
      </c>
      <c r="C29" s="60">
        <v>3</v>
      </c>
      <c r="D29" s="60">
        <v>4</v>
      </c>
      <c r="E29" s="60">
        <v>5</v>
      </c>
      <c r="F29" s="61"/>
      <c r="G29" s="61"/>
      <c r="H29" s="61"/>
      <c r="I29" s="61"/>
      <c r="J29" s="61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</row>
    <row r="30" spans="1:65" s="39" customFormat="1" ht="15">
      <c r="A30" s="63" t="s">
        <v>19</v>
      </c>
      <c r="B30" s="64" t="s">
        <v>20</v>
      </c>
      <c r="C30" s="65">
        <f>C31</f>
        <v>103715</v>
      </c>
      <c r="D30" s="65">
        <f>D32</f>
        <v>0</v>
      </c>
      <c r="E30" s="65">
        <f>C30+D30</f>
        <v>103715</v>
      </c>
      <c r="F30" s="66"/>
      <c r="G30" s="66"/>
      <c r="H30" s="66"/>
      <c r="I30" s="66"/>
      <c r="J30" s="66"/>
    </row>
    <row r="31" spans="1:65" s="39" customFormat="1" ht="15">
      <c r="A31" s="67" t="s">
        <v>21</v>
      </c>
      <c r="B31" s="64" t="s">
        <v>20</v>
      </c>
      <c r="C31" s="65">
        <f>C50</f>
        <v>103715</v>
      </c>
      <c r="D31" s="65" t="s">
        <v>20</v>
      </c>
      <c r="E31" s="65">
        <f>C31</f>
        <v>103715</v>
      </c>
    </row>
    <row r="32" spans="1:65" s="39" customFormat="1" ht="15">
      <c r="A32" s="67" t="s">
        <v>22</v>
      </c>
      <c r="B32" s="64" t="s">
        <v>20</v>
      </c>
      <c r="C32" s="65">
        <v>0</v>
      </c>
      <c r="D32" s="65">
        <f>D33+D39</f>
        <v>0</v>
      </c>
      <c r="E32" s="65">
        <f>D32</f>
        <v>0</v>
      </c>
    </row>
    <row r="33" spans="1:5" s="39" customFormat="1" ht="30">
      <c r="A33" s="68" t="s">
        <v>23</v>
      </c>
      <c r="B33" s="69">
        <v>25010000</v>
      </c>
      <c r="C33" s="65" t="s">
        <v>20</v>
      </c>
      <c r="D33" s="70">
        <f>SUM(D34:D37)</f>
        <v>0</v>
      </c>
      <c r="E33" s="65">
        <f t="shared" ref="E33:E47" si="0">D33</f>
        <v>0</v>
      </c>
    </row>
    <row r="34" spans="1:5" s="39" customFormat="1" ht="30">
      <c r="A34" s="68" t="s">
        <v>24</v>
      </c>
      <c r="B34" s="69">
        <v>25010100</v>
      </c>
      <c r="C34" s="65" t="s">
        <v>25</v>
      </c>
      <c r="D34" s="71">
        <v>0</v>
      </c>
      <c r="E34" s="65">
        <f t="shared" si="0"/>
        <v>0</v>
      </c>
    </row>
    <row r="35" spans="1:5" s="39" customFormat="1" ht="30">
      <c r="A35" s="68" t="s">
        <v>26</v>
      </c>
      <c r="B35" s="69">
        <v>25010200</v>
      </c>
      <c r="C35" s="65" t="s">
        <v>25</v>
      </c>
      <c r="D35" s="71">
        <v>0</v>
      </c>
      <c r="E35" s="65">
        <f t="shared" si="0"/>
        <v>0</v>
      </c>
    </row>
    <row r="36" spans="1:5" s="39" customFormat="1" ht="45">
      <c r="A36" s="68" t="s">
        <v>27</v>
      </c>
      <c r="B36" s="69">
        <v>25010300</v>
      </c>
      <c r="C36" s="65" t="s">
        <v>25</v>
      </c>
      <c r="D36" s="71">
        <v>0</v>
      </c>
      <c r="E36" s="65">
        <f t="shared" si="0"/>
        <v>0</v>
      </c>
    </row>
    <row r="37" spans="1:5" s="39" customFormat="1" ht="30">
      <c r="A37" s="68" t="s">
        <v>28</v>
      </c>
      <c r="B37" s="69">
        <v>25010400</v>
      </c>
      <c r="C37" s="65" t="s">
        <v>25</v>
      </c>
      <c r="D37" s="71">
        <v>0</v>
      </c>
      <c r="E37" s="65">
        <f t="shared" si="0"/>
        <v>0</v>
      </c>
    </row>
    <row r="38" spans="1:5" s="39" customFormat="1" ht="15">
      <c r="A38" s="67" t="s">
        <v>29</v>
      </c>
      <c r="B38" s="64"/>
      <c r="C38" s="65"/>
      <c r="D38" s="71">
        <v>0</v>
      </c>
      <c r="E38" s="65">
        <f t="shared" si="0"/>
        <v>0</v>
      </c>
    </row>
    <row r="39" spans="1:5" s="39" customFormat="1" ht="15">
      <c r="A39" s="68" t="s">
        <v>30</v>
      </c>
      <c r="B39" s="64">
        <v>25020000</v>
      </c>
      <c r="C39" s="65" t="s">
        <v>20</v>
      </c>
      <c r="D39" s="70">
        <f>SUM(D40:D42)</f>
        <v>0</v>
      </c>
      <c r="E39" s="65">
        <f t="shared" si="0"/>
        <v>0</v>
      </c>
    </row>
    <row r="40" spans="1:5" s="39" customFormat="1" ht="15">
      <c r="A40" s="68" t="s">
        <v>31</v>
      </c>
      <c r="B40" s="64">
        <v>25020100</v>
      </c>
      <c r="C40" s="65" t="s">
        <v>25</v>
      </c>
      <c r="D40" s="71">
        <v>0</v>
      </c>
      <c r="E40" s="65">
        <f t="shared" si="0"/>
        <v>0</v>
      </c>
    </row>
    <row r="41" spans="1:5" s="39" customFormat="1" ht="105">
      <c r="A41" s="68" t="s">
        <v>32</v>
      </c>
      <c r="B41" s="69">
        <v>25020200</v>
      </c>
      <c r="C41" s="65" t="s">
        <v>25</v>
      </c>
      <c r="D41" s="71">
        <v>0</v>
      </c>
      <c r="E41" s="65">
        <f t="shared" si="0"/>
        <v>0</v>
      </c>
    </row>
    <row r="42" spans="1:5" s="39" customFormat="1" ht="141">
      <c r="A42" s="72" t="s">
        <v>33</v>
      </c>
      <c r="B42" s="69">
        <v>25020300</v>
      </c>
      <c r="C42" s="65" t="s">
        <v>25</v>
      </c>
      <c r="D42" s="71">
        <v>0</v>
      </c>
      <c r="E42" s="65">
        <v>0</v>
      </c>
    </row>
    <row r="43" spans="1:5" s="39" customFormat="1" ht="15">
      <c r="A43" s="72"/>
      <c r="B43" s="69"/>
      <c r="C43" s="65"/>
      <c r="D43" s="71"/>
      <c r="E43" s="65"/>
    </row>
    <row r="44" spans="1:5" s="39" customFormat="1" ht="15">
      <c r="A44" s="67" t="s">
        <v>29</v>
      </c>
      <c r="B44" s="64"/>
      <c r="C44" s="65"/>
      <c r="D44" s="71">
        <v>0</v>
      </c>
      <c r="E44" s="65">
        <f t="shared" si="0"/>
        <v>0</v>
      </c>
    </row>
    <row r="45" spans="1:5" s="39" customFormat="1" ht="15">
      <c r="A45" s="68" t="s">
        <v>34</v>
      </c>
      <c r="B45" s="64"/>
      <c r="C45" s="65" t="s">
        <v>20</v>
      </c>
      <c r="D45" s="71">
        <v>0</v>
      </c>
      <c r="E45" s="65">
        <f t="shared" si="0"/>
        <v>0</v>
      </c>
    </row>
    <row r="46" spans="1:5" s="39" customFormat="1" ht="15">
      <c r="A46" s="72" t="s">
        <v>35</v>
      </c>
      <c r="B46" s="64"/>
      <c r="C46" s="65" t="s">
        <v>20</v>
      </c>
      <c r="D46" s="71">
        <v>0</v>
      </c>
      <c r="E46" s="65">
        <f t="shared" si="0"/>
        <v>0</v>
      </c>
    </row>
    <row r="47" spans="1:5" s="39" customFormat="1" ht="30">
      <c r="A47" s="68" t="s">
        <v>36</v>
      </c>
      <c r="B47" s="64"/>
      <c r="C47" s="65" t="s">
        <v>20</v>
      </c>
      <c r="D47" s="71">
        <v>0</v>
      </c>
      <c r="E47" s="65">
        <f t="shared" si="0"/>
        <v>0</v>
      </c>
    </row>
    <row r="48" spans="1:5" s="39" customFormat="1" ht="15">
      <c r="A48" s="73" t="s">
        <v>37</v>
      </c>
      <c r="B48" s="64"/>
      <c r="C48" s="65" t="s">
        <v>20</v>
      </c>
      <c r="D48" s="71"/>
      <c r="E48" s="65"/>
    </row>
    <row r="49" spans="1:6" s="39" customFormat="1" ht="15">
      <c r="A49" s="74"/>
      <c r="B49" s="64"/>
      <c r="C49" s="65" t="s">
        <v>20</v>
      </c>
      <c r="D49" s="71" t="s">
        <v>38</v>
      </c>
      <c r="E49" s="65" t="s">
        <v>38</v>
      </c>
    </row>
    <row r="50" spans="1:6" s="39" customFormat="1" ht="15">
      <c r="A50" s="63" t="s">
        <v>39</v>
      </c>
      <c r="B50" s="64" t="s">
        <v>20</v>
      </c>
      <c r="C50" s="75">
        <f>C51+C87+C107+C108+C112</f>
        <v>103715</v>
      </c>
      <c r="D50" s="75">
        <f>D51+D87+D107+D108+D112</f>
        <v>0</v>
      </c>
      <c r="E50" s="76">
        <f t="shared" ref="E50:E75" si="1">SUM(C50:D50)</f>
        <v>103715</v>
      </c>
      <c r="F50" s="77"/>
    </row>
    <row r="51" spans="1:6" s="39" customFormat="1" ht="15">
      <c r="A51" s="78" t="str">
        <f>VLOOKUP(B51,[3]ДовКЕКВ!A$1:B$65536,2,FALSE)</f>
        <v>Поточні видатки</v>
      </c>
      <c r="B51" s="79">
        <v>2000</v>
      </c>
      <c r="C51" s="75">
        <f>C52+C58+C75+C78+C82+C86</f>
        <v>103715</v>
      </c>
      <c r="D51" s="75">
        <f>D52+D58+D75+D78+D82+D86</f>
        <v>0</v>
      </c>
      <c r="E51" s="76">
        <f t="shared" si="1"/>
        <v>103715</v>
      </c>
    </row>
    <row r="52" spans="1:6" s="39" customFormat="1" ht="15">
      <c r="A52" s="78" t="str">
        <f>VLOOKUP(B52,[3]ДовКЕКВ!A$1:B$65536,2,FALSE)</f>
        <v>Оплата праці і нарахування на заробітну плату</v>
      </c>
      <c r="B52" s="79">
        <v>2100</v>
      </c>
      <c r="C52" s="75">
        <f>C53+C57</f>
        <v>67415</v>
      </c>
      <c r="D52" s="75">
        <f>D53+D57</f>
        <v>0</v>
      </c>
      <c r="E52" s="76">
        <f t="shared" si="1"/>
        <v>67415</v>
      </c>
    </row>
    <row r="53" spans="1:6" s="39" customFormat="1" ht="15">
      <c r="A53" s="78" t="str">
        <f>VLOOKUP(B53,[3]ДовКЕКВ!A$1:B$65536,2,FALSE)</f>
        <v>Оплата праці</v>
      </c>
      <c r="B53" s="79">
        <v>2110</v>
      </c>
      <c r="C53" s="75">
        <f>SUM(C54:C56)</f>
        <v>55259</v>
      </c>
      <c r="D53" s="75">
        <f>SUM(D54:D56)</f>
        <v>0</v>
      </c>
      <c r="E53" s="76">
        <f t="shared" si="1"/>
        <v>55259</v>
      </c>
    </row>
    <row r="54" spans="1:6" s="83" customFormat="1" ht="15">
      <c r="A54" s="80" t="str">
        <f>VLOOKUP(B54,[3]ДовКЕКВ!A$1:B$65536,2,FALSE)</f>
        <v>Заробітна плата</v>
      </c>
      <c r="B54" s="81">
        <v>2111</v>
      </c>
      <c r="C54" s="82">
        <v>55259</v>
      </c>
      <c r="D54" s="82">
        <v>0</v>
      </c>
      <c r="E54" s="76">
        <f t="shared" si="1"/>
        <v>55259</v>
      </c>
    </row>
    <row r="55" spans="1:6" s="84" customFormat="1" ht="15">
      <c r="A55" s="80" t="str">
        <f>VLOOKUP(B55,[3]ДовКЕКВ!A$1:B$65536,2,FALSE)</f>
        <v>Грошове забезпечення військовослужбовців</v>
      </c>
      <c r="B55" s="81">
        <v>2112</v>
      </c>
      <c r="C55" s="82">
        <v>0</v>
      </c>
      <c r="D55" s="82">
        <v>0</v>
      </c>
      <c r="E55" s="76">
        <f t="shared" si="1"/>
        <v>0</v>
      </c>
    </row>
    <row r="56" spans="1:6" s="84" customFormat="1" ht="15">
      <c r="A56" s="80" t="str">
        <f>VLOOKUP(B56,[3]ДовКЕКВ!A$1:B$65536,2,FALSE)</f>
        <v>Суддівська винагорода</v>
      </c>
      <c r="B56" s="81">
        <v>2113</v>
      </c>
      <c r="C56" s="82">
        <v>0</v>
      </c>
      <c r="D56" s="82">
        <v>0</v>
      </c>
      <c r="E56" s="76">
        <f t="shared" si="1"/>
        <v>0</v>
      </c>
    </row>
    <row r="57" spans="1:6" s="39" customFormat="1" ht="15">
      <c r="A57" s="78" t="str">
        <f>VLOOKUP(B57,[3]ДовКЕКВ!A$1:B$65536,2,FALSE)</f>
        <v>Нарахування на оплату праці</v>
      </c>
      <c r="B57" s="79">
        <v>2120</v>
      </c>
      <c r="C57" s="82">
        <v>12156</v>
      </c>
      <c r="D57" s="82">
        <v>0</v>
      </c>
      <c r="E57" s="76">
        <f t="shared" si="1"/>
        <v>12156</v>
      </c>
    </row>
    <row r="58" spans="1:6" s="39" customFormat="1" ht="15">
      <c r="A58" s="78" t="str">
        <f>VLOOKUP(B58,[3]ДовКЕКВ!A$1:B$65536,2,FALSE)</f>
        <v>Використання товарів і послуг</v>
      </c>
      <c r="B58" s="79">
        <v>2200</v>
      </c>
      <c r="C58" s="75">
        <f>SUM(C59:C65)+C72</f>
        <v>36300</v>
      </c>
      <c r="D58" s="75">
        <f>SUM(D59:D65)+D72</f>
        <v>0</v>
      </c>
      <c r="E58" s="76">
        <f t="shared" si="1"/>
        <v>36300</v>
      </c>
    </row>
    <row r="59" spans="1:6" s="39" customFormat="1" ht="15">
      <c r="A59" s="78" t="str">
        <f>VLOOKUP(B59,[3]ДовКЕКВ!A$1:B$65536,2,FALSE)</f>
        <v>Предмети, матеріали, обладнання та інвентар</v>
      </c>
      <c r="B59" s="79">
        <v>2210</v>
      </c>
      <c r="C59" s="82">
        <v>36300</v>
      </c>
      <c r="D59" s="82">
        <v>0</v>
      </c>
      <c r="E59" s="76">
        <f t="shared" si="1"/>
        <v>36300</v>
      </c>
    </row>
    <row r="60" spans="1:6" s="39" customFormat="1" ht="15">
      <c r="A60" s="78" t="str">
        <f>VLOOKUP(B60,[3]ДовКЕКВ!A$1:B$65536,2,FALSE)</f>
        <v>Медикаменти та перев'язувальні матеріали</v>
      </c>
      <c r="B60" s="79">
        <v>2220</v>
      </c>
      <c r="C60" s="82">
        <v>0</v>
      </c>
      <c r="D60" s="82">
        <v>0</v>
      </c>
      <c r="E60" s="76">
        <f t="shared" si="1"/>
        <v>0</v>
      </c>
    </row>
    <row r="61" spans="1:6" s="39" customFormat="1" ht="15">
      <c r="A61" s="78" t="str">
        <f>VLOOKUP(B61,[3]ДовКЕКВ!A$1:B$65536,2,FALSE)</f>
        <v>Продукти харчування</v>
      </c>
      <c r="B61" s="79">
        <v>2230</v>
      </c>
      <c r="C61" s="82">
        <v>0</v>
      </c>
      <c r="D61" s="82">
        <v>0</v>
      </c>
      <c r="E61" s="76">
        <f t="shared" si="1"/>
        <v>0</v>
      </c>
    </row>
    <row r="62" spans="1:6" s="84" customFormat="1" ht="15">
      <c r="A62" s="78" t="str">
        <f>VLOOKUP(B62,[3]ДовКЕКВ!A$1:B$65536,2,FALSE)</f>
        <v>Оплата послуг (крім комунальних)</v>
      </c>
      <c r="B62" s="79">
        <v>2240</v>
      </c>
      <c r="C62" s="82"/>
      <c r="D62" s="82">
        <v>0</v>
      </c>
      <c r="E62" s="76">
        <f t="shared" si="1"/>
        <v>0</v>
      </c>
    </row>
    <row r="63" spans="1:6" s="84" customFormat="1" ht="15">
      <c r="A63" s="78" t="str">
        <f>VLOOKUP(B63,[3]ДовКЕКВ!A$1:B$65536,2,FALSE)</f>
        <v>Видатки на відрядження</v>
      </c>
      <c r="B63" s="79">
        <v>2250</v>
      </c>
      <c r="C63" s="82"/>
      <c r="D63" s="82">
        <v>0</v>
      </c>
      <c r="E63" s="76">
        <f t="shared" si="1"/>
        <v>0</v>
      </c>
    </row>
    <row r="64" spans="1:6" s="84" customFormat="1" ht="15">
      <c r="A64" s="78" t="str">
        <f>VLOOKUP(B64,[3]ДовКЕКВ!A$1:B$65536,2,FALSE)</f>
        <v>Видатки та заходи спеціального призначення</v>
      </c>
      <c r="B64" s="79">
        <v>2260</v>
      </c>
      <c r="C64" s="82">
        <v>0</v>
      </c>
      <c r="D64" s="82">
        <v>0</v>
      </c>
      <c r="E64" s="76">
        <f t="shared" si="1"/>
        <v>0</v>
      </c>
    </row>
    <row r="65" spans="1:5" s="39" customFormat="1" ht="15">
      <c r="A65" s="78" t="str">
        <f>VLOOKUP(B65,[3]ДовКЕКВ!A$1:B$65536,2,FALSE)</f>
        <v>Оплата комунальних послуг та енергоносіїв</v>
      </c>
      <c r="B65" s="79">
        <v>2270</v>
      </c>
      <c r="C65" s="75">
        <f>SUM(C66:C71)</f>
        <v>0</v>
      </c>
      <c r="D65" s="75">
        <f>SUM(D66:D71)</f>
        <v>0</v>
      </c>
      <c r="E65" s="76">
        <f>SUM(C65:D65)</f>
        <v>0</v>
      </c>
    </row>
    <row r="66" spans="1:5" s="39" customFormat="1" ht="15">
      <c r="A66" s="78" t="str">
        <f>VLOOKUP(B66,[3]ДовКЕКВ!A$1:B$65536,2,FALSE)</f>
        <v>Оплата теплопостачання</v>
      </c>
      <c r="B66" s="79">
        <v>2271</v>
      </c>
      <c r="C66" s="82">
        <v>0</v>
      </c>
      <c r="D66" s="82">
        <v>0</v>
      </c>
      <c r="E66" s="76">
        <f t="shared" si="1"/>
        <v>0</v>
      </c>
    </row>
    <row r="67" spans="1:5" s="39" customFormat="1" ht="15">
      <c r="A67" s="80" t="str">
        <f>VLOOKUP(B67,[3]ДовКЕКВ!A$1:B$65536,2,FALSE)</f>
        <v>Оплата водопостачання та водовідведення</v>
      </c>
      <c r="B67" s="81">
        <v>2272</v>
      </c>
      <c r="C67" s="82" t="s">
        <v>70</v>
      </c>
      <c r="D67" s="82">
        <v>0</v>
      </c>
      <c r="E67" s="76">
        <f t="shared" si="1"/>
        <v>0</v>
      </c>
    </row>
    <row r="68" spans="1:5" s="39" customFormat="1" ht="15">
      <c r="A68" s="80" t="str">
        <f>VLOOKUP(B68,[3]ДовКЕКВ!A$1:B$65536,2,FALSE)</f>
        <v>Оплата електроенергії</v>
      </c>
      <c r="B68" s="81">
        <v>2273</v>
      </c>
      <c r="C68" s="82"/>
      <c r="D68" s="82">
        <v>0</v>
      </c>
      <c r="E68" s="76">
        <f t="shared" si="1"/>
        <v>0</v>
      </c>
    </row>
    <row r="69" spans="1:5" s="39" customFormat="1" ht="15">
      <c r="A69" s="80" t="str">
        <f>VLOOKUP(B69,[3]ДовКЕКВ!A$1:B$65536,2,FALSE)</f>
        <v>Оплата природного газу</v>
      </c>
      <c r="B69" s="81">
        <v>2274</v>
      </c>
      <c r="C69" s="82">
        <v>0</v>
      </c>
      <c r="D69" s="82">
        <v>0</v>
      </c>
      <c r="E69" s="76">
        <f t="shared" si="1"/>
        <v>0</v>
      </c>
    </row>
    <row r="70" spans="1:5" s="39" customFormat="1" ht="15">
      <c r="A70" s="80" t="str">
        <f>VLOOKUP(B70,[3]ДовКЕКВ!A$1:B$65536,2,FALSE)</f>
        <v>Оплата інших енергоносіїв та інших комунальних послуг</v>
      </c>
      <c r="B70" s="81">
        <v>2275</v>
      </c>
      <c r="C70" s="82"/>
      <c r="D70" s="82">
        <v>0</v>
      </c>
      <c r="E70" s="76">
        <f t="shared" si="1"/>
        <v>0</v>
      </c>
    </row>
    <row r="71" spans="1:5" s="39" customFormat="1" ht="15">
      <c r="A71" s="80" t="str">
        <f>VLOOKUP(B71,[3]ДовКЕКВ!A$1:B$65536,2,FALSE)</f>
        <v xml:space="preserve">Оплата енергосервісу </v>
      </c>
      <c r="B71" s="81">
        <v>2276</v>
      </c>
      <c r="C71" s="82">
        <v>0</v>
      </c>
      <c r="D71" s="82">
        <v>0</v>
      </c>
      <c r="E71" s="76">
        <f>SUM(C71:D71)</f>
        <v>0</v>
      </c>
    </row>
    <row r="72" spans="1:5" s="84" customFormat="1" ht="26.25">
      <c r="A72" s="78" t="str">
        <f>VLOOKUP(B72,[3]ДовКЕКВ!A$1:B$65536,2,FALSE)</f>
        <v>Дослідження і розробки, окремі заходи по реалізації державних (регіональних) програм</v>
      </c>
      <c r="B72" s="79">
        <v>2280</v>
      </c>
      <c r="C72" s="75">
        <f>SUM(C73:C74)</f>
        <v>0</v>
      </c>
      <c r="D72" s="75">
        <f>SUM(D73:D74)</f>
        <v>0</v>
      </c>
      <c r="E72" s="76">
        <f t="shared" si="1"/>
        <v>0</v>
      </c>
    </row>
    <row r="73" spans="1:5" s="84" customFormat="1" ht="26.25">
      <c r="A73" s="80" t="str">
        <f>VLOOKUP(B73,[3]ДовКЕКВ!A$1:B$65536,2,FALSE)</f>
        <v>Дослідження і розробки, окремі заходи розвитку по реалізації державних (регіональних) програм</v>
      </c>
      <c r="B73" s="81">
        <v>2281</v>
      </c>
      <c r="C73" s="82">
        <v>0</v>
      </c>
      <c r="D73" s="82">
        <v>0</v>
      </c>
      <c r="E73" s="76">
        <f t="shared" si="1"/>
        <v>0</v>
      </c>
    </row>
    <row r="74" spans="1:5" s="84" customFormat="1" ht="26.25">
      <c r="A74" s="80" t="str">
        <f>VLOOKUP(B74,[3]ДовКЕКВ!A$1:B$65536,2,FALSE)</f>
        <v>Окремі заходи по реалізації державних (регіональних) програм, не віднесені до заходів розвитку</v>
      </c>
      <c r="B74" s="81">
        <v>2282</v>
      </c>
      <c r="C74" s="82"/>
      <c r="D74" s="82">
        <v>0</v>
      </c>
      <c r="E74" s="76">
        <f t="shared" si="1"/>
        <v>0</v>
      </c>
    </row>
    <row r="75" spans="1:5" s="83" customFormat="1" ht="15">
      <c r="A75" s="78" t="str">
        <f>VLOOKUP(B75,[3]ДовКЕКВ!A$1:B$65536,2,FALSE)</f>
        <v>Обслуговування боргових зобов'язань</v>
      </c>
      <c r="B75" s="79">
        <v>2400</v>
      </c>
      <c r="C75" s="75">
        <f>SUM(C76:C77)</f>
        <v>0</v>
      </c>
      <c r="D75" s="75">
        <f>SUM(D76:D77)</f>
        <v>0</v>
      </c>
      <c r="E75" s="76">
        <f t="shared" si="1"/>
        <v>0</v>
      </c>
    </row>
    <row r="76" spans="1:5" s="83" customFormat="1" ht="15">
      <c r="A76" s="78" t="str">
        <f>VLOOKUP(B76,[3]ДовКЕКВ!A$1:B$65536,2,FALSE)</f>
        <v>Обслуговування внутрішніх боргових зобов'язань</v>
      </c>
      <c r="B76" s="79">
        <v>2410</v>
      </c>
      <c r="C76" s="82">
        <v>0</v>
      </c>
      <c r="D76" s="82">
        <v>0</v>
      </c>
      <c r="E76" s="76">
        <f>SUM(C76:D76)</f>
        <v>0</v>
      </c>
    </row>
    <row r="77" spans="1:5" s="84" customFormat="1" ht="15">
      <c r="A77" s="78" t="str">
        <f>VLOOKUP(B77,[3]ДовКЕКВ!A$1:B$65536,2,FALSE)</f>
        <v>Обслуговування зовнішніх боргових зобов'язань</v>
      </c>
      <c r="B77" s="79">
        <v>2420</v>
      </c>
      <c r="C77" s="82">
        <v>0</v>
      </c>
      <c r="D77" s="82">
        <v>0</v>
      </c>
      <c r="E77" s="76">
        <f>SUM(C77:D77)</f>
        <v>0</v>
      </c>
    </row>
    <row r="78" spans="1:5" s="84" customFormat="1" ht="15">
      <c r="A78" s="78" t="str">
        <f>VLOOKUP(B78,[3]ДовКЕКВ!A$1:B$65536,2,FALSE)</f>
        <v>Поточні трансферти</v>
      </c>
      <c r="B78" s="79">
        <v>2600</v>
      </c>
      <c r="C78" s="75">
        <f>SUM(C79:C81)</f>
        <v>0</v>
      </c>
      <c r="D78" s="75">
        <f>SUM(D79:D81)</f>
        <v>0</v>
      </c>
      <c r="E78" s="76">
        <f t="shared" ref="E78:E111" si="2">SUM(C78:D78)</f>
        <v>0</v>
      </c>
    </row>
    <row r="79" spans="1:5" s="84" customFormat="1" ht="15">
      <c r="A79" s="78" t="str">
        <f>VLOOKUP(B79,[3]ДовКЕКВ!A$1:B$65536,2,FALSE)</f>
        <v>Субсидії та поточні трансферти підприємствам (установам, організаціям)</v>
      </c>
      <c r="B79" s="79">
        <v>2610</v>
      </c>
      <c r="C79" s="82">
        <v>0</v>
      </c>
      <c r="D79" s="82">
        <v>0</v>
      </c>
      <c r="E79" s="76">
        <f t="shared" si="2"/>
        <v>0</v>
      </c>
    </row>
    <row r="80" spans="1:5" s="39" customFormat="1" ht="15">
      <c r="A80" s="78" t="str">
        <f>VLOOKUP(B80,[3]ДовКЕКВ!A$1:B$65536,2,FALSE)</f>
        <v>Поточні трансферти органам державного управління інших рівнів</v>
      </c>
      <c r="B80" s="79">
        <v>2620</v>
      </c>
      <c r="C80" s="82">
        <v>0</v>
      </c>
      <c r="D80" s="82">
        <v>0</v>
      </c>
      <c r="E80" s="76">
        <f t="shared" si="2"/>
        <v>0</v>
      </c>
    </row>
    <row r="81" spans="1:5" s="39" customFormat="1" ht="26.25">
      <c r="A81" s="78" t="str">
        <f>VLOOKUP(B81,[3]ДовКЕКВ!A$1:B$65536,2,FALSE)</f>
        <v>Поточні трансферти урядам іноземних держав та міжнародним організаціям</v>
      </c>
      <c r="B81" s="79">
        <v>2630</v>
      </c>
      <c r="C81" s="82" t="s">
        <v>40</v>
      </c>
      <c r="D81" s="82">
        <v>0</v>
      </c>
      <c r="E81" s="76">
        <f t="shared" si="2"/>
        <v>0</v>
      </c>
    </row>
    <row r="82" spans="1:5" s="39" customFormat="1" ht="15">
      <c r="A82" s="78" t="str">
        <f>VLOOKUP(B82,[3]ДовКЕКВ!A$1:B$65536,2,FALSE)</f>
        <v>Соціальне забезпечення</v>
      </c>
      <c r="B82" s="79">
        <v>2700</v>
      </c>
      <c r="C82" s="75">
        <f>SUM(C83:C85)</f>
        <v>0</v>
      </c>
      <c r="D82" s="75">
        <f>SUM(D83:D85)</f>
        <v>0</v>
      </c>
      <c r="E82" s="76">
        <f t="shared" si="2"/>
        <v>0</v>
      </c>
    </row>
    <row r="83" spans="1:5" s="84" customFormat="1" ht="15">
      <c r="A83" s="78" t="str">
        <f>VLOOKUP(B83,[3]ДовКЕКВ!A$1:B$65536,2,FALSE)</f>
        <v>Виплата пенсій і допомоги</v>
      </c>
      <c r="B83" s="79">
        <v>2710</v>
      </c>
      <c r="C83" s="82">
        <v>0</v>
      </c>
      <c r="D83" s="82">
        <v>0</v>
      </c>
      <c r="E83" s="76">
        <f t="shared" si="2"/>
        <v>0</v>
      </c>
    </row>
    <row r="84" spans="1:5" s="83" customFormat="1" ht="15">
      <c r="A84" s="78" t="str">
        <f>VLOOKUP(B84,[3]ДовКЕКВ!A$1:B$65536,2,FALSE)</f>
        <v>Стипендії</v>
      </c>
      <c r="B84" s="79">
        <v>2720</v>
      </c>
      <c r="C84" s="82">
        <v>0</v>
      </c>
      <c r="D84" s="82">
        <v>0</v>
      </c>
      <c r="E84" s="76">
        <f t="shared" si="2"/>
        <v>0</v>
      </c>
    </row>
    <row r="85" spans="1:5" s="85" customFormat="1" ht="15">
      <c r="A85" s="78" t="str">
        <f>VLOOKUP(B85,[3]ДовКЕКВ!A$1:B$65536,2,FALSE)</f>
        <v>Інші виплати населенню</v>
      </c>
      <c r="B85" s="79">
        <v>2730</v>
      </c>
      <c r="C85" s="82">
        <v>0</v>
      </c>
      <c r="D85" s="82">
        <v>0</v>
      </c>
      <c r="E85" s="76">
        <f t="shared" si="2"/>
        <v>0</v>
      </c>
    </row>
    <row r="86" spans="1:5" s="84" customFormat="1" ht="15">
      <c r="A86" s="78" t="str">
        <f>VLOOKUP(B86,[3]ДовКЕКВ!A$1:B$65536,2,FALSE)</f>
        <v>Інші поточні видатки</v>
      </c>
      <c r="B86" s="79">
        <v>2800</v>
      </c>
      <c r="C86" s="82"/>
      <c r="D86" s="82"/>
      <c r="E86" s="76">
        <f t="shared" si="2"/>
        <v>0</v>
      </c>
    </row>
    <row r="87" spans="1:5" s="84" customFormat="1" ht="15">
      <c r="A87" s="78" t="str">
        <f>VLOOKUP(B87,[3]ДовКЕКВ!A$1:B$65536,2,FALSE)</f>
        <v>Капітальні видатки</v>
      </c>
      <c r="B87" s="79">
        <v>3000</v>
      </c>
      <c r="C87" s="75">
        <f>C88+C102</f>
        <v>0</v>
      </c>
      <c r="D87" s="75">
        <f>D88+D102</f>
        <v>0</v>
      </c>
      <c r="E87" s="76">
        <f t="shared" si="2"/>
        <v>0</v>
      </c>
    </row>
    <row r="88" spans="1:5" s="39" customFormat="1" ht="15">
      <c r="A88" s="78" t="str">
        <f>VLOOKUP(B88,[3]ДовКЕКВ!A$1:B$65536,2,FALSE)</f>
        <v>Придбання основного капіталу</v>
      </c>
      <c r="B88" s="79">
        <v>3100</v>
      </c>
      <c r="C88" s="76">
        <f>C89+C90+C93+C96+C100+C101</f>
        <v>0</v>
      </c>
      <c r="D88" s="76">
        <f>D89+D90+D93+D96+D100+D101</f>
        <v>0</v>
      </c>
      <c r="E88" s="76">
        <f t="shared" si="2"/>
        <v>0</v>
      </c>
    </row>
    <row r="89" spans="1:5" s="39" customFormat="1" ht="15">
      <c r="A89" s="78" t="str">
        <f>VLOOKUP(B89,[3]ДовКЕКВ!A$1:B$65536,2,FALSE)</f>
        <v>Придбання обладнання і предметів довгострокового користування</v>
      </c>
      <c r="B89" s="79">
        <v>3110</v>
      </c>
      <c r="C89" s="82">
        <v>0</v>
      </c>
      <c r="D89" s="82">
        <v>0</v>
      </c>
      <c r="E89" s="76">
        <f t="shared" si="2"/>
        <v>0</v>
      </c>
    </row>
    <row r="90" spans="1:5" s="84" customFormat="1" ht="15">
      <c r="A90" s="78" t="str">
        <f>VLOOKUP(B90,[3]ДовКЕКВ!A$1:B$65536,2,FALSE)</f>
        <v>Капітальне будівництво (придбання)</v>
      </c>
      <c r="B90" s="79">
        <v>3120</v>
      </c>
      <c r="C90" s="75">
        <f>SUM(C91:C92)</f>
        <v>0</v>
      </c>
      <c r="D90" s="75">
        <f>SUM(D91:D92)</f>
        <v>0</v>
      </c>
      <c r="E90" s="76">
        <f t="shared" si="2"/>
        <v>0</v>
      </c>
    </row>
    <row r="91" spans="1:5" s="39" customFormat="1" ht="15">
      <c r="A91" s="78" t="str">
        <f>VLOOKUP(B91,[3]ДовКЕКВ!A$1:B$65536,2,FALSE)</f>
        <v>Капітальне будівництво (придбання) житла</v>
      </c>
      <c r="B91" s="79">
        <v>3121</v>
      </c>
      <c r="C91" s="82">
        <v>0</v>
      </c>
      <c r="D91" s="82">
        <v>0</v>
      </c>
      <c r="E91" s="76">
        <f t="shared" si="2"/>
        <v>0</v>
      </c>
    </row>
    <row r="92" spans="1:5" s="39" customFormat="1" ht="15">
      <c r="A92" s="78" t="str">
        <f>VLOOKUP(B92,[3]ДовКЕКВ!A$1:B$65536,2,FALSE)</f>
        <v>Капітальне будівництво (придбання) інших об'єктів</v>
      </c>
      <c r="B92" s="79">
        <v>3122</v>
      </c>
      <c r="C92" s="82">
        <v>0</v>
      </c>
      <c r="D92" s="82">
        <v>0</v>
      </c>
      <c r="E92" s="76">
        <f t="shared" si="2"/>
        <v>0</v>
      </c>
    </row>
    <row r="93" spans="1:5" s="39" customFormat="1" ht="15">
      <c r="A93" s="78" t="str">
        <f>VLOOKUP(B93,[3]ДовКЕКВ!A$1:B$65536,2,FALSE)</f>
        <v>Капітальний ремонт</v>
      </c>
      <c r="B93" s="79">
        <v>3130</v>
      </c>
      <c r="C93" s="75">
        <f>SUM(C94:C95)</f>
        <v>0</v>
      </c>
      <c r="D93" s="75">
        <f>SUM(D94:D95)</f>
        <v>0</v>
      </c>
      <c r="E93" s="76">
        <f t="shared" si="2"/>
        <v>0</v>
      </c>
    </row>
    <row r="94" spans="1:5" s="39" customFormat="1" ht="15">
      <c r="A94" s="78" t="str">
        <f>VLOOKUP(B94,[3]ДовКЕКВ!A$1:B$65536,2,FALSE)</f>
        <v>Капітальний ремонт житлового фонду (приміщень)</v>
      </c>
      <c r="B94" s="79">
        <v>3131</v>
      </c>
      <c r="C94" s="82">
        <v>0</v>
      </c>
      <c r="D94" s="82">
        <v>0</v>
      </c>
      <c r="E94" s="76">
        <f t="shared" si="2"/>
        <v>0</v>
      </c>
    </row>
    <row r="95" spans="1:5" s="39" customFormat="1" ht="15">
      <c r="A95" s="78" t="str">
        <f>VLOOKUP(B95,[3]ДовКЕКВ!A$1:B$65536,2,FALSE)</f>
        <v>Капітальний ремонт інших об'єктів</v>
      </c>
      <c r="B95" s="79">
        <v>3132</v>
      </c>
      <c r="C95" s="82">
        <v>0</v>
      </c>
      <c r="D95" s="82">
        <v>0</v>
      </c>
      <c r="E95" s="76">
        <f t="shared" si="2"/>
        <v>0</v>
      </c>
    </row>
    <row r="96" spans="1:5" s="39" customFormat="1" ht="15">
      <c r="A96" s="78" t="str">
        <f>VLOOKUP(B96,[3]ДовКЕКВ!A$1:B$65536,2,FALSE)</f>
        <v>Реконструкція та реставрація</v>
      </c>
      <c r="B96" s="79">
        <v>3140</v>
      </c>
      <c r="C96" s="75">
        <f>SUM(C97:C99)</f>
        <v>0</v>
      </c>
      <c r="D96" s="75">
        <f>SUM(D97:D99)</f>
        <v>0</v>
      </c>
      <c r="E96" s="76">
        <f>SUM(C96:D96)</f>
        <v>0</v>
      </c>
    </row>
    <row r="97" spans="1:7" s="85" customFormat="1" ht="15">
      <c r="A97" s="78" t="str">
        <f>VLOOKUP(B97,[3]ДовКЕКВ!A$1:B$65536,2,FALSE)</f>
        <v>Реконструкція житлового фонду (приміщень)</v>
      </c>
      <c r="B97" s="79">
        <v>3141</v>
      </c>
      <c r="C97" s="82">
        <v>0</v>
      </c>
      <c r="D97" s="82">
        <v>0</v>
      </c>
      <c r="E97" s="76">
        <f>SUM(C97:D97)</f>
        <v>0</v>
      </c>
    </row>
    <row r="98" spans="1:7" s="85" customFormat="1" ht="15">
      <c r="A98" s="78" t="str">
        <f>VLOOKUP(B98,[3]ДовКЕКВ!A$1:B$65536,2,FALSE)</f>
        <v>Реконструкція та реставрація інших об'єктів</v>
      </c>
      <c r="B98" s="79">
        <v>3142</v>
      </c>
      <c r="C98" s="82">
        <v>0</v>
      </c>
      <c r="D98" s="82">
        <v>0</v>
      </c>
      <c r="E98" s="76">
        <f t="shared" si="2"/>
        <v>0</v>
      </c>
    </row>
    <row r="99" spans="1:7" s="85" customFormat="1" ht="15">
      <c r="A99" s="78" t="str">
        <f>VLOOKUP(B99,[3]ДовКЕКВ!A$1:B$65536,2,FALSE)</f>
        <v>Реставрація пам'яток культури, історії та архітектури</v>
      </c>
      <c r="B99" s="79">
        <v>3143</v>
      </c>
      <c r="C99" s="82">
        <v>0</v>
      </c>
      <c r="D99" s="82">
        <v>0</v>
      </c>
      <c r="E99" s="76">
        <f t="shared" si="2"/>
        <v>0</v>
      </c>
    </row>
    <row r="100" spans="1:7" s="86" customFormat="1" ht="15">
      <c r="A100" s="78" t="str">
        <f>VLOOKUP(B100,[3]ДовКЕКВ!A$1:B$65536,2,FALSE)</f>
        <v>Створення державних запасів і резервів</v>
      </c>
      <c r="B100" s="79">
        <v>3150</v>
      </c>
      <c r="C100" s="82">
        <v>0</v>
      </c>
      <c r="D100" s="82">
        <v>0</v>
      </c>
      <c r="E100" s="76">
        <f t="shared" si="2"/>
        <v>0</v>
      </c>
    </row>
    <row r="101" spans="1:7" s="84" customFormat="1" ht="15">
      <c r="A101" s="78" t="str">
        <f>VLOOKUP(B101,[3]ДовКЕКВ!A$1:B$65536,2,FALSE)</f>
        <v>Придбання землі та нематеріальних активів</v>
      </c>
      <c r="B101" s="79">
        <v>3160</v>
      </c>
      <c r="C101" s="82">
        <v>0</v>
      </c>
      <c r="D101" s="82">
        <v>0</v>
      </c>
      <c r="E101" s="76">
        <f t="shared" si="2"/>
        <v>0</v>
      </c>
    </row>
    <row r="102" spans="1:7" s="84" customFormat="1" ht="15">
      <c r="A102" s="78" t="str">
        <f>VLOOKUP(B102,[3]ДовКЕКВ!A$1:B$65536,2,FALSE)</f>
        <v>Капітальні трансферти</v>
      </c>
      <c r="B102" s="79">
        <v>3200</v>
      </c>
      <c r="C102" s="75">
        <f>SUM(C103:C106)</f>
        <v>0</v>
      </c>
      <c r="D102" s="75">
        <f>SUM(D103:D106)</f>
        <v>0</v>
      </c>
      <c r="E102" s="76">
        <f t="shared" si="2"/>
        <v>0</v>
      </c>
    </row>
    <row r="103" spans="1:7" s="84" customFormat="1" ht="15">
      <c r="A103" s="78" t="str">
        <f>VLOOKUP(B103,[3]ДовКЕКВ!A$1:B$65536,2,FALSE)</f>
        <v>Капітальні трансферти підприємствам (установам, організаціям)</v>
      </c>
      <c r="B103" s="79">
        <v>3210</v>
      </c>
      <c r="C103" s="82">
        <v>0</v>
      </c>
      <c r="D103" s="82">
        <v>0</v>
      </c>
      <c r="E103" s="76">
        <f t="shared" si="2"/>
        <v>0</v>
      </c>
    </row>
    <row r="104" spans="1:7" s="83" customFormat="1" ht="15">
      <c r="A104" s="78" t="str">
        <f>VLOOKUP(B104,[3]ДовКЕКВ!A$1:B$65536,2,FALSE)</f>
        <v>Капітальні трансферти органам державного управління інших рівнів</v>
      </c>
      <c r="B104" s="79">
        <v>3220</v>
      </c>
      <c r="C104" s="82">
        <v>0</v>
      </c>
      <c r="D104" s="82">
        <v>0</v>
      </c>
      <c r="E104" s="76">
        <f t="shared" si="2"/>
        <v>0</v>
      </c>
    </row>
    <row r="105" spans="1:7" s="83" customFormat="1" ht="25.5">
      <c r="A105" s="78" t="str">
        <f>VLOOKUP(B105,[3]ДовКЕКВ!A$1:B$65536,2,FALSE)</f>
        <v>Капітальні трансферти урядам іноземних держав та міжнародним організаціям</v>
      </c>
      <c r="B105" s="79">
        <v>3230</v>
      </c>
      <c r="C105" s="82"/>
      <c r="D105" s="82"/>
      <c r="E105" s="76"/>
    </row>
    <row r="106" spans="1:7" s="83" customFormat="1" ht="15">
      <c r="A106" s="78" t="str">
        <f>VLOOKUP(B106,[3]ДовКЕКВ!A$1:B$65536,2,FALSE)</f>
        <v>Капітальні трансферти населенню</v>
      </c>
      <c r="B106" s="79">
        <v>3240</v>
      </c>
      <c r="C106" s="82">
        <v>0</v>
      </c>
      <c r="D106" s="82">
        <v>0</v>
      </c>
      <c r="E106" s="76">
        <f t="shared" si="2"/>
        <v>0</v>
      </c>
    </row>
    <row r="107" spans="1:7" s="85" customFormat="1" ht="15">
      <c r="A107" s="87"/>
      <c r="B107" s="79"/>
      <c r="C107" s="82"/>
      <c r="D107" s="82"/>
      <c r="E107" s="76"/>
    </row>
    <row r="108" spans="1:7" s="85" customFormat="1" ht="15">
      <c r="A108" s="88" t="str">
        <f>VLOOKUP(B108,[3]ДовКреди!A$1:B$65536,2,FALSE)</f>
        <v>Надання внутрішніх кредитів </v>
      </c>
      <c r="B108" s="89">
        <v>4110</v>
      </c>
      <c r="C108" s="75">
        <f>SUM(C109:C111)</f>
        <v>0</v>
      </c>
      <c r="D108" s="75">
        <f>SUM(D109:D111)</f>
        <v>0</v>
      </c>
      <c r="E108" s="76"/>
    </row>
    <row r="109" spans="1:7" s="85" customFormat="1" ht="15">
      <c r="A109" s="90" t="str">
        <f>VLOOKUP(B109,[3]ДовКреди!A$1:B$65536,2,FALSE)</f>
        <v>Надання кредитів органам державного управління інших рівнів </v>
      </c>
      <c r="B109" s="64">
        <v>4111</v>
      </c>
      <c r="C109" s="82">
        <v>0</v>
      </c>
      <c r="D109" s="82">
        <v>0</v>
      </c>
      <c r="E109" s="76">
        <f t="shared" si="2"/>
        <v>0</v>
      </c>
      <c r="G109" s="91"/>
    </row>
    <row r="110" spans="1:7" s="85" customFormat="1" ht="15">
      <c r="A110" s="90" t="str">
        <f>VLOOKUP(B110,[3]ДовКреди!A$1:B$65536,2,FALSE)</f>
        <v>Надання кредитів підприємствам, установам, організаціям </v>
      </c>
      <c r="B110" s="64">
        <v>4112</v>
      </c>
      <c r="C110" s="82">
        <v>0</v>
      </c>
      <c r="D110" s="82">
        <v>0</v>
      </c>
      <c r="E110" s="76">
        <f t="shared" si="2"/>
        <v>0</v>
      </c>
    </row>
    <row r="111" spans="1:7" s="85" customFormat="1" ht="15">
      <c r="A111" s="90" t="str">
        <f>VLOOKUP(B111,[3]ДовКреди!A$1:B$65536,2,FALSE)</f>
        <v>Надання інших внутрішніх кредитів </v>
      </c>
      <c r="B111" s="64">
        <v>4113</v>
      </c>
      <c r="C111" s="82">
        <v>0</v>
      </c>
      <c r="D111" s="82">
        <v>0</v>
      </c>
      <c r="E111" s="76">
        <f t="shared" si="2"/>
        <v>0</v>
      </c>
    </row>
    <row r="112" spans="1:7" s="85" customFormat="1" ht="15">
      <c r="A112" s="88" t="str">
        <f>VLOOKUP(B112,[3]ДовКреди!A$1:B$65536,2,FALSE)</f>
        <v>Надання зовнішніх кредитів </v>
      </c>
      <c r="B112" s="89">
        <v>4210</v>
      </c>
      <c r="C112" s="82">
        <v>0</v>
      </c>
      <c r="D112" s="82">
        <v>0</v>
      </c>
      <c r="E112" s="76">
        <f>SUM(C112:D112)</f>
        <v>0</v>
      </c>
      <c r="G112" s="91"/>
    </row>
    <row r="113" spans="1:7" s="85" customFormat="1" ht="15">
      <c r="A113" s="87" t="str">
        <f>VLOOKUP(B113,[3]ДовКЕКВ!A$1:B$65536,2,FALSE)</f>
        <v>Нерозподілені видатки</v>
      </c>
      <c r="B113" s="79">
        <v>9000</v>
      </c>
      <c r="C113" s="82">
        <v>0</v>
      </c>
      <c r="D113" s="82">
        <v>0</v>
      </c>
      <c r="E113" s="76">
        <f>SUM(C113:D113)</f>
        <v>0</v>
      </c>
    </row>
    <row r="114" spans="1:7">
      <c r="A114" s="92"/>
      <c r="B114" s="93"/>
      <c r="C114" s="94"/>
      <c r="D114" s="94"/>
      <c r="E114" s="94"/>
    </row>
    <row r="115" spans="1:7" s="39" customFormat="1" ht="15">
      <c r="A115" s="95" t="s">
        <v>41</v>
      </c>
      <c r="B115" s="24"/>
      <c r="C115" s="96"/>
      <c r="D115" s="97" t="str">
        <f>[3]Заполнить!B11</f>
        <v>Ігор ЛЯШЕНКО</v>
      </c>
      <c r="E115" s="97"/>
      <c r="F115" s="47"/>
    </row>
    <row r="116" spans="1:7" s="102" customFormat="1" ht="11.25">
      <c r="A116" s="98"/>
      <c r="B116" s="99" t="s">
        <v>4</v>
      </c>
      <c r="C116" s="100"/>
      <c r="D116" s="28"/>
      <c r="E116" s="28"/>
      <c r="F116" s="101"/>
    </row>
    <row r="117" spans="1:7" s="39" customFormat="1" ht="30">
      <c r="A117" s="103" t="s">
        <v>42</v>
      </c>
      <c r="B117" s="24"/>
      <c r="C117" s="96"/>
      <c r="D117" s="97" t="str">
        <f>[3]Заполнить!B12</f>
        <v>Тетяна МЕЛЬНИЧЕНКО</v>
      </c>
      <c r="E117" s="97"/>
      <c r="F117" s="47"/>
    </row>
    <row r="118" spans="1:7" s="102" customFormat="1" ht="11.25">
      <c r="A118" s="104"/>
      <c r="B118" s="99" t="s">
        <v>4</v>
      </c>
      <c r="C118" s="100"/>
      <c r="D118" s="28"/>
      <c r="E118" s="28"/>
      <c r="F118" s="101"/>
    </row>
    <row r="119" spans="1:7" s="39" customFormat="1" ht="15">
      <c r="A119" s="105" t="str">
        <f>[3]Заполнить!$B$17</f>
        <v>19 січня 2021 р.</v>
      </c>
      <c r="B119" s="106"/>
      <c r="C119" s="33"/>
      <c r="D119" s="40"/>
      <c r="E119" s="40"/>
      <c r="F119" s="107"/>
      <c r="G119" s="107"/>
    </row>
    <row r="120" spans="1:7" s="112" customFormat="1" ht="11.25">
      <c r="A120" s="108"/>
      <c r="B120" s="109"/>
      <c r="C120" s="110"/>
      <c r="D120" s="110"/>
      <c r="E120" s="111"/>
    </row>
    <row r="121" spans="1:7" s="39" customFormat="1" ht="15">
      <c r="A121" s="113" t="s">
        <v>43</v>
      </c>
      <c r="B121" s="114"/>
      <c r="C121" s="115"/>
      <c r="D121" s="115"/>
      <c r="E121" s="115"/>
    </row>
    <row r="122" spans="1:7" s="39" customFormat="1" ht="15">
      <c r="A122" s="116"/>
      <c r="C122" s="47"/>
      <c r="D122" s="47"/>
      <c r="E122" s="47"/>
    </row>
    <row r="123" spans="1:7">
      <c r="A123" s="117" t="s">
        <v>44</v>
      </c>
      <c r="B123" s="117"/>
      <c r="C123" s="117"/>
      <c r="D123" s="117"/>
      <c r="E123" s="117"/>
    </row>
    <row r="124" spans="1:7">
      <c r="A124" s="117"/>
      <c r="B124" s="117"/>
      <c r="C124" s="117"/>
      <c r="D124" s="117"/>
      <c r="E124" s="117"/>
    </row>
    <row r="125" spans="1:7">
      <c r="A125" s="58"/>
    </row>
  </sheetData>
  <mergeCells count="38">
    <mergeCell ref="F119:G119"/>
    <mergeCell ref="A123:E124"/>
    <mergeCell ref="A48:A49"/>
    <mergeCell ref="D115:E115"/>
    <mergeCell ref="D116:E116"/>
    <mergeCell ref="D117:E117"/>
    <mergeCell ref="D118:E118"/>
    <mergeCell ref="D119:E119"/>
    <mergeCell ref="A23:E23"/>
    <mergeCell ref="A24:E24"/>
    <mergeCell ref="A27:A28"/>
    <mergeCell ref="B27:B28"/>
    <mergeCell ref="C27:D27"/>
    <mergeCell ref="E27:E28"/>
    <mergeCell ref="A19:E19"/>
    <mergeCell ref="F19:J19"/>
    <mergeCell ref="A20:E20"/>
    <mergeCell ref="F20:J20"/>
    <mergeCell ref="A21:E21"/>
    <mergeCell ref="A22:E22"/>
    <mergeCell ref="A15:E15"/>
    <mergeCell ref="A16:E16"/>
    <mergeCell ref="F16:J16"/>
    <mergeCell ref="A17:E17"/>
    <mergeCell ref="A18:E18"/>
    <mergeCell ref="F18:J18"/>
    <mergeCell ref="D9:E9"/>
    <mergeCell ref="B10:C10"/>
    <mergeCell ref="D10:E10"/>
    <mergeCell ref="B11:C11"/>
    <mergeCell ref="B12:C12"/>
    <mergeCell ref="A14:E14"/>
    <mergeCell ref="B1:E2"/>
    <mergeCell ref="B4:E5"/>
    <mergeCell ref="G4:J4"/>
    <mergeCell ref="B6:E6"/>
    <mergeCell ref="B7:E7"/>
    <mergeCell ref="B8:E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O48"/>
  <sheetViews>
    <sheetView topLeftCell="A7" workbookViewId="0">
      <selection activeCell="A24" sqref="A24"/>
    </sheetView>
  </sheetViews>
  <sheetFormatPr defaultRowHeight="12.75"/>
  <cols>
    <col min="1" max="1" width="52.42578125" style="1" customWidth="1"/>
    <col min="2" max="2" width="6" style="3" customWidth="1"/>
    <col min="3" max="3" width="10.7109375" style="3" customWidth="1"/>
    <col min="4" max="5" width="10.42578125" style="3" customWidth="1"/>
    <col min="6" max="6" width="11" style="3" customWidth="1"/>
    <col min="7" max="7" width="13.42578125" style="3" customWidth="1"/>
    <col min="8" max="8" width="13.5703125" style="3" customWidth="1"/>
    <col min="9" max="9" width="10.7109375" style="3" customWidth="1"/>
    <col min="10" max="10" width="11" style="3" customWidth="1"/>
    <col min="11" max="11" width="10.85546875" style="3" customWidth="1"/>
    <col min="12" max="12" width="11.7109375" style="3" customWidth="1"/>
    <col min="13" max="13" width="12.140625" style="3" customWidth="1"/>
    <col min="14" max="14" width="11.85546875" style="3" bestFit="1" customWidth="1"/>
    <col min="15" max="15" width="13.5703125" style="3" customWidth="1"/>
    <col min="16" max="256" width="9.140625" style="122"/>
    <col min="257" max="257" width="52.42578125" style="122" customWidth="1"/>
    <col min="258" max="258" width="6" style="122" customWidth="1"/>
    <col min="259" max="259" width="10.7109375" style="122" customWidth="1"/>
    <col min="260" max="261" width="10.42578125" style="122" customWidth="1"/>
    <col min="262" max="262" width="11" style="122" customWidth="1"/>
    <col min="263" max="263" width="13.42578125" style="122" customWidth="1"/>
    <col min="264" max="264" width="13.5703125" style="122" customWidth="1"/>
    <col min="265" max="265" width="10.7109375" style="122" customWidth="1"/>
    <col min="266" max="266" width="11" style="122" customWidth="1"/>
    <col min="267" max="267" width="10.85546875" style="122" customWidth="1"/>
    <col min="268" max="268" width="11.7109375" style="122" customWidth="1"/>
    <col min="269" max="269" width="12.140625" style="122" customWidth="1"/>
    <col min="270" max="270" width="11.85546875" style="122" bestFit="1" customWidth="1"/>
    <col min="271" max="271" width="13.5703125" style="122" customWidth="1"/>
    <col min="272" max="512" width="9.140625" style="122"/>
    <col min="513" max="513" width="52.42578125" style="122" customWidth="1"/>
    <col min="514" max="514" width="6" style="122" customWidth="1"/>
    <col min="515" max="515" width="10.7109375" style="122" customWidth="1"/>
    <col min="516" max="517" width="10.42578125" style="122" customWidth="1"/>
    <col min="518" max="518" width="11" style="122" customWidth="1"/>
    <col min="519" max="519" width="13.42578125" style="122" customWidth="1"/>
    <col min="520" max="520" width="13.5703125" style="122" customWidth="1"/>
    <col min="521" max="521" width="10.7109375" style="122" customWidth="1"/>
    <col min="522" max="522" width="11" style="122" customWidth="1"/>
    <col min="523" max="523" width="10.85546875" style="122" customWidth="1"/>
    <col min="524" max="524" width="11.7109375" style="122" customWidth="1"/>
    <col min="525" max="525" width="12.140625" style="122" customWidth="1"/>
    <col min="526" max="526" width="11.85546875" style="122" bestFit="1" customWidth="1"/>
    <col min="527" max="527" width="13.5703125" style="122" customWidth="1"/>
    <col min="528" max="768" width="9.140625" style="122"/>
    <col min="769" max="769" width="52.42578125" style="122" customWidth="1"/>
    <col min="770" max="770" width="6" style="122" customWidth="1"/>
    <col min="771" max="771" width="10.7109375" style="122" customWidth="1"/>
    <col min="772" max="773" width="10.42578125" style="122" customWidth="1"/>
    <col min="774" max="774" width="11" style="122" customWidth="1"/>
    <col min="775" max="775" width="13.42578125" style="122" customWidth="1"/>
    <col min="776" max="776" width="13.5703125" style="122" customWidth="1"/>
    <col min="777" max="777" width="10.7109375" style="122" customWidth="1"/>
    <col min="778" max="778" width="11" style="122" customWidth="1"/>
    <col min="779" max="779" width="10.85546875" style="122" customWidth="1"/>
    <col min="780" max="780" width="11.7109375" style="122" customWidth="1"/>
    <col min="781" max="781" width="12.140625" style="122" customWidth="1"/>
    <col min="782" max="782" width="11.85546875" style="122" bestFit="1" customWidth="1"/>
    <col min="783" max="783" width="13.5703125" style="122" customWidth="1"/>
    <col min="784" max="1024" width="9.140625" style="122"/>
    <col min="1025" max="1025" width="52.42578125" style="122" customWidth="1"/>
    <col min="1026" max="1026" width="6" style="122" customWidth="1"/>
    <col min="1027" max="1027" width="10.7109375" style="122" customWidth="1"/>
    <col min="1028" max="1029" width="10.42578125" style="122" customWidth="1"/>
    <col min="1030" max="1030" width="11" style="122" customWidth="1"/>
    <col min="1031" max="1031" width="13.42578125" style="122" customWidth="1"/>
    <col min="1032" max="1032" width="13.5703125" style="122" customWidth="1"/>
    <col min="1033" max="1033" width="10.7109375" style="122" customWidth="1"/>
    <col min="1034" max="1034" width="11" style="122" customWidth="1"/>
    <col min="1035" max="1035" width="10.85546875" style="122" customWidth="1"/>
    <col min="1036" max="1036" width="11.7109375" style="122" customWidth="1"/>
    <col min="1037" max="1037" width="12.140625" style="122" customWidth="1"/>
    <col min="1038" max="1038" width="11.85546875" style="122" bestFit="1" customWidth="1"/>
    <col min="1039" max="1039" width="13.5703125" style="122" customWidth="1"/>
    <col min="1040" max="1280" width="9.140625" style="122"/>
    <col min="1281" max="1281" width="52.42578125" style="122" customWidth="1"/>
    <col min="1282" max="1282" width="6" style="122" customWidth="1"/>
    <col min="1283" max="1283" width="10.7109375" style="122" customWidth="1"/>
    <col min="1284" max="1285" width="10.42578125" style="122" customWidth="1"/>
    <col min="1286" max="1286" width="11" style="122" customWidth="1"/>
    <col min="1287" max="1287" width="13.42578125" style="122" customWidth="1"/>
    <col min="1288" max="1288" width="13.5703125" style="122" customWidth="1"/>
    <col min="1289" max="1289" width="10.7109375" style="122" customWidth="1"/>
    <col min="1290" max="1290" width="11" style="122" customWidth="1"/>
    <col min="1291" max="1291" width="10.85546875" style="122" customWidth="1"/>
    <col min="1292" max="1292" width="11.7109375" style="122" customWidth="1"/>
    <col min="1293" max="1293" width="12.140625" style="122" customWidth="1"/>
    <col min="1294" max="1294" width="11.85546875" style="122" bestFit="1" customWidth="1"/>
    <col min="1295" max="1295" width="13.5703125" style="122" customWidth="1"/>
    <col min="1296" max="1536" width="9.140625" style="122"/>
    <col min="1537" max="1537" width="52.42578125" style="122" customWidth="1"/>
    <col min="1538" max="1538" width="6" style="122" customWidth="1"/>
    <col min="1539" max="1539" width="10.7109375" style="122" customWidth="1"/>
    <col min="1540" max="1541" width="10.42578125" style="122" customWidth="1"/>
    <col min="1542" max="1542" width="11" style="122" customWidth="1"/>
    <col min="1543" max="1543" width="13.42578125" style="122" customWidth="1"/>
    <col min="1544" max="1544" width="13.5703125" style="122" customWidth="1"/>
    <col min="1545" max="1545" width="10.7109375" style="122" customWidth="1"/>
    <col min="1546" max="1546" width="11" style="122" customWidth="1"/>
    <col min="1547" max="1547" width="10.85546875" style="122" customWidth="1"/>
    <col min="1548" max="1548" width="11.7109375" style="122" customWidth="1"/>
    <col min="1549" max="1549" width="12.140625" style="122" customWidth="1"/>
    <col min="1550" max="1550" width="11.85546875" style="122" bestFit="1" customWidth="1"/>
    <col min="1551" max="1551" width="13.5703125" style="122" customWidth="1"/>
    <col min="1552" max="1792" width="9.140625" style="122"/>
    <col min="1793" max="1793" width="52.42578125" style="122" customWidth="1"/>
    <col min="1794" max="1794" width="6" style="122" customWidth="1"/>
    <col min="1795" max="1795" width="10.7109375" style="122" customWidth="1"/>
    <col min="1796" max="1797" width="10.42578125" style="122" customWidth="1"/>
    <col min="1798" max="1798" width="11" style="122" customWidth="1"/>
    <col min="1799" max="1799" width="13.42578125" style="122" customWidth="1"/>
    <col min="1800" max="1800" width="13.5703125" style="122" customWidth="1"/>
    <col min="1801" max="1801" width="10.7109375" style="122" customWidth="1"/>
    <col min="1802" max="1802" width="11" style="122" customWidth="1"/>
    <col min="1803" max="1803" width="10.85546875" style="122" customWidth="1"/>
    <col min="1804" max="1804" width="11.7109375" style="122" customWidth="1"/>
    <col min="1805" max="1805" width="12.140625" style="122" customWidth="1"/>
    <col min="1806" max="1806" width="11.85546875" style="122" bestFit="1" customWidth="1"/>
    <col min="1807" max="1807" width="13.5703125" style="122" customWidth="1"/>
    <col min="1808" max="2048" width="9.140625" style="122"/>
    <col min="2049" max="2049" width="52.42578125" style="122" customWidth="1"/>
    <col min="2050" max="2050" width="6" style="122" customWidth="1"/>
    <col min="2051" max="2051" width="10.7109375" style="122" customWidth="1"/>
    <col min="2052" max="2053" width="10.42578125" style="122" customWidth="1"/>
    <col min="2054" max="2054" width="11" style="122" customWidth="1"/>
    <col min="2055" max="2055" width="13.42578125" style="122" customWidth="1"/>
    <col min="2056" max="2056" width="13.5703125" style="122" customWidth="1"/>
    <col min="2057" max="2057" width="10.7109375" style="122" customWidth="1"/>
    <col min="2058" max="2058" width="11" style="122" customWidth="1"/>
    <col min="2059" max="2059" width="10.85546875" style="122" customWidth="1"/>
    <col min="2060" max="2060" width="11.7109375" style="122" customWidth="1"/>
    <col min="2061" max="2061" width="12.140625" style="122" customWidth="1"/>
    <col min="2062" max="2062" width="11.85546875" style="122" bestFit="1" customWidth="1"/>
    <col min="2063" max="2063" width="13.5703125" style="122" customWidth="1"/>
    <col min="2064" max="2304" width="9.140625" style="122"/>
    <col min="2305" max="2305" width="52.42578125" style="122" customWidth="1"/>
    <col min="2306" max="2306" width="6" style="122" customWidth="1"/>
    <col min="2307" max="2307" width="10.7109375" style="122" customWidth="1"/>
    <col min="2308" max="2309" width="10.42578125" style="122" customWidth="1"/>
    <col min="2310" max="2310" width="11" style="122" customWidth="1"/>
    <col min="2311" max="2311" width="13.42578125" style="122" customWidth="1"/>
    <col min="2312" max="2312" width="13.5703125" style="122" customWidth="1"/>
    <col min="2313" max="2313" width="10.7109375" style="122" customWidth="1"/>
    <col min="2314" max="2314" width="11" style="122" customWidth="1"/>
    <col min="2315" max="2315" width="10.85546875" style="122" customWidth="1"/>
    <col min="2316" max="2316" width="11.7109375" style="122" customWidth="1"/>
    <col min="2317" max="2317" width="12.140625" style="122" customWidth="1"/>
    <col min="2318" max="2318" width="11.85546875" style="122" bestFit="1" customWidth="1"/>
    <col min="2319" max="2319" width="13.5703125" style="122" customWidth="1"/>
    <col min="2320" max="2560" width="9.140625" style="122"/>
    <col min="2561" max="2561" width="52.42578125" style="122" customWidth="1"/>
    <col min="2562" max="2562" width="6" style="122" customWidth="1"/>
    <col min="2563" max="2563" width="10.7109375" style="122" customWidth="1"/>
    <col min="2564" max="2565" width="10.42578125" style="122" customWidth="1"/>
    <col min="2566" max="2566" width="11" style="122" customWidth="1"/>
    <col min="2567" max="2567" width="13.42578125" style="122" customWidth="1"/>
    <col min="2568" max="2568" width="13.5703125" style="122" customWidth="1"/>
    <col min="2569" max="2569" width="10.7109375" style="122" customWidth="1"/>
    <col min="2570" max="2570" width="11" style="122" customWidth="1"/>
    <col min="2571" max="2571" width="10.85546875" style="122" customWidth="1"/>
    <col min="2572" max="2572" width="11.7109375" style="122" customWidth="1"/>
    <col min="2573" max="2573" width="12.140625" style="122" customWidth="1"/>
    <col min="2574" max="2574" width="11.85546875" style="122" bestFit="1" customWidth="1"/>
    <col min="2575" max="2575" width="13.5703125" style="122" customWidth="1"/>
    <col min="2576" max="2816" width="9.140625" style="122"/>
    <col min="2817" max="2817" width="52.42578125" style="122" customWidth="1"/>
    <col min="2818" max="2818" width="6" style="122" customWidth="1"/>
    <col min="2819" max="2819" width="10.7109375" style="122" customWidth="1"/>
    <col min="2820" max="2821" width="10.42578125" style="122" customWidth="1"/>
    <col min="2822" max="2822" width="11" style="122" customWidth="1"/>
    <col min="2823" max="2823" width="13.42578125" style="122" customWidth="1"/>
    <col min="2824" max="2824" width="13.5703125" style="122" customWidth="1"/>
    <col min="2825" max="2825" width="10.7109375" style="122" customWidth="1"/>
    <col min="2826" max="2826" width="11" style="122" customWidth="1"/>
    <col min="2827" max="2827" width="10.85546875" style="122" customWidth="1"/>
    <col min="2828" max="2828" width="11.7109375" style="122" customWidth="1"/>
    <col min="2829" max="2829" width="12.140625" style="122" customWidth="1"/>
    <col min="2830" max="2830" width="11.85546875" style="122" bestFit="1" customWidth="1"/>
    <col min="2831" max="2831" width="13.5703125" style="122" customWidth="1"/>
    <col min="2832" max="3072" width="9.140625" style="122"/>
    <col min="3073" max="3073" width="52.42578125" style="122" customWidth="1"/>
    <col min="3074" max="3074" width="6" style="122" customWidth="1"/>
    <col min="3075" max="3075" width="10.7109375" style="122" customWidth="1"/>
    <col min="3076" max="3077" width="10.42578125" style="122" customWidth="1"/>
    <col min="3078" max="3078" width="11" style="122" customWidth="1"/>
    <col min="3079" max="3079" width="13.42578125" style="122" customWidth="1"/>
    <col min="3080" max="3080" width="13.5703125" style="122" customWidth="1"/>
    <col min="3081" max="3081" width="10.7109375" style="122" customWidth="1"/>
    <col min="3082" max="3082" width="11" style="122" customWidth="1"/>
    <col min="3083" max="3083" width="10.85546875" style="122" customWidth="1"/>
    <col min="3084" max="3084" width="11.7109375" style="122" customWidth="1"/>
    <col min="3085" max="3085" width="12.140625" style="122" customWidth="1"/>
    <col min="3086" max="3086" width="11.85546875" style="122" bestFit="1" customWidth="1"/>
    <col min="3087" max="3087" width="13.5703125" style="122" customWidth="1"/>
    <col min="3088" max="3328" width="9.140625" style="122"/>
    <col min="3329" max="3329" width="52.42578125" style="122" customWidth="1"/>
    <col min="3330" max="3330" width="6" style="122" customWidth="1"/>
    <col min="3331" max="3331" width="10.7109375" style="122" customWidth="1"/>
    <col min="3332" max="3333" width="10.42578125" style="122" customWidth="1"/>
    <col min="3334" max="3334" width="11" style="122" customWidth="1"/>
    <col min="3335" max="3335" width="13.42578125" style="122" customWidth="1"/>
    <col min="3336" max="3336" width="13.5703125" style="122" customWidth="1"/>
    <col min="3337" max="3337" width="10.7109375" style="122" customWidth="1"/>
    <col min="3338" max="3338" width="11" style="122" customWidth="1"/>
    <col min="3339" max="3339" width="10.85546875" style="122" customWidth="1"/>
    <col min="3340" max="3340" width="11.7109375" style="122" customWidth="1"/>
    <col min="3341" max="3341" width="12.140625" style="122" customWidth="1"/>
    <col min="3342" max="3342" width="11.85546875" style="122" bestFit="1" customWidth="1"/>
    <col min="3343" max="3343" width="13.5703125" style="122" customWidth="1"/>
    <col min="3344" max="3584" width="9.140625" style="122"/>
    <col min="3585" max="3585" width="52.42578125" style="122" customWidth="1"/>
    <col min="3586" max="3586" width="6" style="122" customWidth="1"/>
    <col min="3587" max="3587" width="10.7109375" style="122" customWidth="1"/>
    <col min="3588" max="3589" width="10.42578125" style="122" customWidth="1"/>
    <col min="3590" max="3590" width="11" style="122" customWidth="1"/>
    <col min="3591" max="3591" width="13.42578125" style="122" customWidth="1"/>
    <col min="3592" max="3592" width="13.5703125" style="122" customWidth="1"/>
    <col min="3593" max="3593" width="10.7109375" style="122" customWidth="1"/>
    <col min="3594" max="3594" width="11" style="122" customWidth="1"/>
    <col min="3595" max="3595" width="10.85546875" style="122" customWidth="1"/>
    <col min="3596" max="3596" width="11.7109375" style="122" customWidth="1"/>
    <col min="3597" max="3597" width="12.140625" style="122" customWidth="1"/>
    <col min="3598" max="3598" width="11.85546875" style="122" bestFit="1" customWidth="1"/>
    <col min="3599" max="3599" width="13.5703125" style="122" customWidth="1"/>
    <col min="3600" max="3840" width="9.140625" style="122"/>
    <col min="3841" max="3841" width="52.42578125" style="122" customWidth="1"/>
    <col min="3842" max="3842" width="6" style="122" customWidth="1"/>
    <col min="3843" max="3843" width="10.7109375" style="122" customWidth="1"/>
    <col min="3844" max="3845" width="10.42578125" style="122" customWidth="1"/>
    <col min="3846" max="3846" width="11" style="122" customWidth="1"/>
    <col min="3847" max="3847" width="13.42578125" style="122" customWidth="1"/>
    <col min="3848" max="3848" width="13.5703125" style="122" customWidth="1"/>
    <col min="3849" max="3849" width="10.7109375" style="122" customWidth="1"/>
    <col min="3850" max="3850" width="11" style="122" customWidth="1"/>
    <col min="3851" max="3851" width="10.85546875" style="122" customWidth="1"/>
    <col min="3852" max="3852" width="11.7109375" style="122" customWidth="1"/>
    <col min="3853" max="3853" width="12.140625" style="122" customWidth="1"/>
    <col min="3854" max="3854" width="11.85546875" style="122" bestFit="1" customWidth="1"/>
    <col min="3855" max="3855" width="13.5703125" style="122" customWidth="1"/>
    <col min="3856" max="4096" width="9.140625" style="122"/>
    <col min="4097" max="4097" width="52.42578125" style="122" customWidth="1"/>
    <col min="4098" max="4098" width="6" style="122" customWidth="1"/>
    <col min="4099" max="4099" width="10.7109375" style="122" customWidth="1"/>
    <col min="4100" max="4101" width="10.42578125" style="122" customWidth="1"/>
    <col min="4102" max="4102" width="11" style="122" customWidth="1"/>
    <col min="4103" max="4103" width="13.42578125" style="122" customWidth="1"/>
    <col min="4104" max="4104" width="13.5703125" style="122" customWidth="1"/>
    <col min="4105" max="4105" width="10.7109375" style="122" customWidth="1"/>
    <col min="4106" max="4106" width="11" style="122" customWidth="1"/>
    <col min="4107" max="4107" width="10.85546875" style="122" customWidth="1"/>
    <col min="4108" max="4108" width="11.7109375" style="122" customWidth="1"/>
    <col min="4109" max="4109" width="12.140625" style="122" customWidth="1"/>
    <col min="4110" max="4110" width="11.85546875" style="122" bestFit="1" customWidth="1"/>
    <col min="4111" max="4111" width="13.5703125" style="122" customWidth="1"/>
    <col min="4112" max="4352" width="9.140625" style="122"/>
    <col min="4353" max="4353" width="52.42578125" style="122" customWidth="1"/>
    <col min="4354" max="4354" width="6" style="122" customWidth="1"/>
    <col min="4355" max="4355" width="10.7109375" style="122" customWidth="1"/>
    <col min="4356" max="4357" width="10.42578125" style="122" customWidth="1"/>
    <col min="4358" max="4358" width="11" style="122" customWidth="1"/>
    <col min="4359" max="4359" width="13.42578125" style="122" customWidth="1"/>
    <col min="4360" max="4360" width="13.5703125" style="122" customWidth="1"/>
    <col min="4361" max="4361" width="10.7109375" style="122" customWidth="1"/>
    <col min="4362" max="4362" width="11" style="122" customWidth="1"/>
    <col min="4363" max="4363" width="10.85546875" style="122" customWidth="1"/>
    <col min="4364" max="4364" width="11.7109375" style="122" customWidth="1"/>
    <col min="4365" max="4365" width="12.140625" style="122" customWidth="1"/>
    <col min="4366" max="4366" width="11.85546875" style="122" bestFit="1" customWidth="1"/>
    <col min="4367" max="4367" width="13.5703125" style="122" customWidth="1"/>
    <col min="4368" max="4608" width="9.140625" style="122"/>
    <col min="4609" max="4609" width="52.42578125" style="122" customWidth="1"/>
    <col min="4610" max="4610" width="6" style="122" customWidth="1"/>
    <col min="4611" max="4611" width="10.7109375" style="122" customWidth="1"/>
    <col min="4612" max="4613" width="10.42578125" style="122" customWidth="1"/>
    <col min="4614" max="4614" width="11" style="122" customWidth="1"/>
    <col min="4615" max="4615" width="13.42578125" style="122" customWidth="1"/>
    <col min="4616" max="4616" width="13.5703125" style="122" customWidth="1"/>
    <col min="4617" max="4617" width="10.7109375" style="122" customWidth="1"/>
    <col min="4618" max="4618" width="11" style="122" customWidth="1"/>
    <col min="4619" max="4619" width="10.85546875" style="122" customWidth="1"/>
    <col min="4620" max="4620" width="11.7109375" style="122" customWidth="1"/>
    <col min="4621" max="4621" width="12.140625" style="122" customWidth="1"/>
    <col min="4622" max="4622" width="11.85546875" style="122" bestFit="1" customWidth="1"/>
    <col min="4623" max="4623" width="13.5703125" style="122" customWidth="1"/>
    <col min="4624" max="4864" width="9.140625" style="122"/>
    <col min="4865" max="4865" width="52.42578125" style="122" customWidth="1"/>
    <col min="4866" max="4866" width="6" style="122" customWidth="1"/>
    <col min="4867" max="4867" width="10.7109375" style="122" customWidth="1"/>
    <col min="4868" max="4869" width="10.42578125" style="122" customWidth="1"/>
    <col min="4870" max="4870" width="11" style="122" customWidth="1"/>
    <col min="4871" max="4871" width="13.42578125" style="122" customWidth="1"/>
    <col min="4872" max="4872" width="13.5703125" style="122" customWidth="1"/>
    <col min="4873" max="4873" width="10.7109375" style="122" customWidth="1"/>
    <col min="4874" max="4874" width="11" style="122" customWidth="1"/>
    <col min="4875" max="4875" width="10.85546875" style="122" customWidth="1"/>
    <col min="4876" max="4876" width="11.7109375" style="122" customWidth="1"/>
    <col min="4877" max="4877" width="12.140625" style="122" customWidth="1"/>
    <col min="4878" max="4878" width="11.85546875" style="122" bestFit="1" customWidth="1"/>
    <col min="4879" max="4879" width="13.5703125" style="122" customWidth="1"/>
    <col min="4880" max="5120" width="9.140625" style="122"/>
    <col min="5121" max="5121" width="52.42578125" style="122" customWidth="1"/>
    <col min="5122" max="5122" width="6" style="122" customWidth="1"/>
    <col min="5123" max="5123" width="10.7109375" style="122" customWidth="1"/>
    <col min="5124" max="5125" width="10.42578125" style="122" customWidth="1"/>
    <col min="5126" max="5126" width="11" style="122" customWidth="1"/>
    <col min="5127" max="5127" width="13.42578125" style="122" customWidth="1"/>
    <col min="5128" max="5128" width="13.5703125" style="122" customWidth="1"/>
    <col min="5129" max="5129" width="10.7109375" style="122" customWidth="1"/>
    <col min="5130" max="5130" width="11" style="122" customWidth="1"/>
    <col min="5131" max="5131" width="10.85546875" style="122" customWidth="1"/>
    <col min="5132" max="5132" width="11.7109375" style="122" customWidth="1"/>
    <col min="5133" max="5133" width="12.140625" style="122" customWidth="1"/>
    <col min="5134" max="5134" width="11.85546875" style="122" bestFit="1" customWidth="1"/>
    <col min="5135" max="5135" width="13.5703125" style="122" customWidth="1"/>
    <col min="5136" max="5376" width="9.140625" style="122"/>
    <col min="5377" max="5377" width="52.42578125" style="122" customWidth="1"/>
    <col min="5378" max="5378" width="6" style="122" customWidth="1"/>
    <col min="5379" max="5379" width="10.7109375" style="122" customWidth="1"/>
    <col min="5380" max="5381" width="10.42578125" style="122" customWidth="1"/>
    <col min="5382" max="5382" width="11" style="122" customWidth="1"/>
    <col min="5383" max="5383" width="13.42578125" style="122" customWidth="1"/>
    <col min="5384" max="5384" width="13.5703125" style="122" customWidth="1"/>
    <col min="5385" max="5385" width="10.7109375" style="122" customWidth="1"/>
    <col min="5386" max="5386" width="11" style="122" customWidth="1"/>
    <col min="5387" max="5387" width="10.85546875" style="122" customWidth="1"/>
    <col min="5388" max="5388" width="11.7109375" style="122" customWidth="1"/>
    <col min="5389" max="5389" width="12.140625" style="122" customWidth="1"/>
    <col min="5390" max="5390" width="11.85546875" style="122" bestFit="1" customWidth="1"/>
    <col min="5391" max="5391" width="13.5703125" style="122" customWidth="1"/>
    <col min="5392" max="5632" width="9.140625" style="122"/>
    <col min="5633" max="5633" width="52.42578125" style="122" customWidth="1"/>
    <col min="5634" max="5634" width="6" style="122" customWidth="1"/>
    <col min="5635" max="5635" width="10.7109375" style="122" customWidth="1"/>
    <col min="5636" max="5637" width="10.42578125" style="122" customWidth="1"/>
    <col min="5638" max="5638" width="11" style="122" customWidth="1"/>
    <col min="5639" max="5639" width="13.42578125" style="122" customWidth="1"/>
    <col min="5640" max="5640" width="13.5703125" style="122" customWidth="1"/>
    <col min="5641" max="5641" width="10.7109375" style="122" customWidth="1"/>
    <col min="5642" max="5642" width="11" style="122" customWidth="1"/>
    <col min="5643" max="5643" width="10.85546875" style="122" customWidth="1"/>
    <col min="5644" max="5644" width="11.7109375" style="122" customWidth="1"/>
    <col min="5645" max="5645" width="12.140625" style="122" customWidth="1"/>
    <col min="5646" max="5646" width="11.85546875" style="122" bestFit="1" customWidth="1"/>
    <col min="5647" max="5647" width="13.5703125" style="122" customWidth="1"/>
    <col min="5648" max="5888" width="9.140625" style="122"/>
    <col min="5889" max="5889" width="52.42578125" style="122" customWidth="1"/>
    <col min="5890" max="5890" width="6" style="122" customWidth="1"/>
    <col min="5891" max="5891" width="10.7109375" style="122" customWidth="1"/>
    <col min="5892" max="5893" width="10.42578125" style="122" customWidth="1"/>
    <col min="5894" max="5894" width="11" style="122" customWidth="1"/>
    <col min="5895" max="5895" width="13.42578125" style="122" customWidth="1"/>
    <col min="5896" max="5896" width="13.5703125" style="122" customWidth="1"/>
    <col min="5897" max="5897" width="10.7109375" style="122" customWidth="1"/>
    <col min="5898" max="5898" width="11" style="122" customWidth="1"/>
    <col min="5899" max="5899" width="10.85546875" style="122" customWidth="1"/>
    <col min="5900" max="5900" width="11.7109375" style="122" customWidth="1"/>
    <col min="5901" max="5901" width="12.140625" style="122" customWidth="1"/>
    <col min="5902" max="5902" width="11.85546875" style="122" bestFit="1" customWidth="1"/>
    <col min="5903" max="5903" width="13.5703125" style="122" customWidth="1"/>
    <col min="5904" max="6144" width="9.140625" style="122"/>
    <col min="6145" max="6145" width="52.42578125" style="122" customWidth="1"/>
    <col min="6146" max="6146" width="6" style="122" customWidth="1"/>
    <col min="6147" max="6147" width="10.7109375" style="122" customWidth="1"/>
    <col min="6148" max="6149" width="10.42578125" style="122" customWidth="1"/>
    <col min="6150" max="6150" width="11" style="122" customWidth="1"/>
    <col min="6151" max="6151" width="13.42578125" style="122" customWidth="1"/>
    <col min="6152" max="6152" width="13.5703125" style="122" customWidth="1"/>
    <col min="6153" max="6153" width="10.7109375" style="122" customWidth="1"/>
    <col min="6154" max="6154" width="11" style="122" customWidth="1"/>
    <col min="6155" max="6155" width="10.85546875" style="122" customWidth="1"/>
    <col min="6156" max="6156" width="11.7109375" style="122" customWidth="1"/>
    <col min="6157" max="6157" width="12.140625" style="122" customWidth="1"/>
    <col min="6158" max="6158" width="11.85546875" style="122" bestFit="1" customWidth="1"/>
    <col min="6159" max="6159" width="13.5703125" style="122" customWidth="1"/>
    <col min="6160" max="6400" width="9.140625" style="122"/>
    <col min="6401" max="6401" width="52.42578125" style="122" customWidth="1"/>
    <col min="6402" max="6402" width="6" style="122" customWidth="1"/>
    <col min="6403" max="6403" width="10.7109375" style="122" customWidth="1"/>
    <col min="6404" max="6405" width="10.42578125" style="122" customWidth="1"/>
    <col min="6406" max="6406" width="11" style="122" customWidth="1"/>
    <col min="6407" max="6407" width="13.42578125" style="122" customWidth="1"/>
    <col min="6408" max="6408" width="13.5703125" style="122" customWidth="1"/>
    <col min="6409" max="6409" width="10.7109375" style="122" customWidth="1"/>
    <col min="6410" max="6410" width="11" style="122" customWidth="1"/>
    <col min="6411" max="6411" width="10.85546875" style="122" customWidth="1"/>
    <col min="6412" max="6412" width="11.7109375" style="122" customWidth="1"/>
    <col min="6413" max="6413" width="12.140625" style="122" customWidth="1"/>
    <col min="6414" max="6414" width="11.85546875" style="122" bestFit="1" customWidth="1"/>
    <col min="6415" max="6415" width="13.5703125" style="122" customWidth="1"/>
    <col min="6416" max="6656" width="9.140625" style="122"/>
    <col min="6657" max="6657" width="52.42578125" style="122" customWidth="1"/>
    <col min="6658" max="6658" width="6" style="122" customWidth="1"/>
    <col min="6659" max="6659" width="10.7109375" style="122" customWidth="1"/>
    <col min="6660" max="6661" width="10.42578125" style="122" customWidth="1"/>
    <col min="6662" max="6662" width="11" style="122" customWidth="1"/>
    <col min="6663" max="6663" width="13.42578125" style="122" customWidth="1"/>
    <col min="6664" max="6664" width="13.5703125" style="122" customWidth="1"/>
    <col min="6665" max="6665" width="10.7109375" style="122" customWidth="1"/>
    <col min="6666" max="6666" width="11" style="122" customWidth="1"/>
    <col min="6667" max="6667" width="10.85546875" style="122" customWidth="1"/>
    <col min="6668" max="6668" width="11.7109375" style="122" customWidth="1"/>
    <col min="6669" max="6669" width="12.140625" style="122" customWidth="1"/>
    <col min="6670" max="6670" width="11.85546875" style="122" bestFit="1" customWidth="1"/>
    <col min="6671" max="6671" width="13.5703125" style="122" customWidth="1"/>
    <col min="6672" max="6912" width="9.140625" style="122"/>
    <col min="6913" max="6913" width="52.42578125" style="122" customWidth="1"/>
    <col min="6914" max="6914" width="6" style="122" customWidth="1"/>
    <col min="6915" max="6915" width="10.7109375" style="122" customWidth="1"/>
    <col min="6916" max="6917" width="10.42578125" style="122" customWidth="1"/>
    <col min="6918" max="6918" width="11" style="122" customWidth="1"/>
    <col min="6919" max="6919" width="13.42578125" style="122" customWidth="1"/>
    <col min="6920" max="6920" width="13.5703125" style="122" customWidth="1"/>
    <col min="6921" max="6921" width="10.7109375" style="122" customWidth="1"/>
    <col min="6922" max="6922" width="11" style="122" customWidth="1"/>
    <col min="6923" max="6923" width="10.85546875" style="122" customWidth="1"/>
    <col min="6924" max="6924" width="11.7109375" style="122" customWidth="1"/>
    <col min="6925" max="6925" width="12.140625" style="122" customWidth="1"/>
    <col min="6926" max="6926" width="11.85546875" style="122" bestFit="1" customWidth="1"/>
    <col min="6927" max="6927" width="13.5703125" style="122" customWidth="1"/>
    <col min="6928" max="7168" width="9.140625" style="122"/>
    <col min="7169" max="7169" width="52.42578125" style="122" customWidth="1"/>
    <col min="7170" max="7170" width="6" style="122" customWidth="1"/>
    <col min="7171" max="7171" width="10.7109375" style="122" customWidth="1"/>
    <col min="7172" max="7173" width="10.42578125" style="122" customWidth="1"/>
    <col min="7174" max="7174" width="11" style="122" customWidth="1"/>
    <col min="7175" max="7175" width="13.42578125" style="122" customWidth="1"/>
    <col min="7176" max="7176" width="13.5703125" style="122" customWidth="1"/>
    <col min="7177" max="7177" width="10.7109375" style="122" customWidth="1"/>
    <col min="7178" max="7178" width="11" style="122" customWidth="1"/>
    <col min="7179" max="7179" width="10.85546875" style="122" customWidth="1"/>
    <col min="7180" max="7180" width="11.7109375" style="122" customWidth="1"/>
    <col min="7181" max="7181" width="12.140625" style="122" customWidth="1"/>
    <col min="7182" max="7182" width="11.85546875" style="122" bestFit="1" customWidth="1"/>
    <col min="7183" max="7183" width="13.5703125" style="122" customWidth="1"/>
    <col min="7184" max="7424" width="9.140625" style="122"/>
    <col min="7425" max="7425" width="52.42578125" style="122" customWidth="1"/>
    <col min="7426" max="7426" width="6" style="122" customWidth="1"/>
    <col min="7427" max="7427" width="10.7109375" style="122" customWidth="1"/>
    <col min="7428" max="7429" width="10.42578125" style="122" customWidth="1"/>
    <col min="7430" max="7430" width="11" style="122" customWidth="1"/>
    <col min="7431" max="7431" width="13.42578125" style="122" customWidth="1"/>
    <col min="7432" max="7432" width="13.5703125" style="122" customWidth="1"/>
    <col min="7433" max="7433" width="10.7109375" style="122" customWidth="1"/>
    <col min="7434" max="7434" width="11" style="122" customWidth="1"/>
    <col min="7435" max="7435" width="10.85546875" style="122" customWidth="1"/>
    <col min="7436" max="7436" width="11.7109375" style="122" customWidth="1"/>
    <col min="7437" max="7437" width="12.140625" style="122" customWidth="1"/>
    <col min="7438" max="7438" width="11.85546875" style="122" bestFit="1" customWidth="1"/>
    <col min="7439" max="7439" width="13.5703125" style="122" customWidth="1"/>
    <col min="7440" max="7680" width="9.140625" style="122"/>
    <col min="7681" max="7681" width="52.42578125" style="122" customWidth="1"/>
    <col min="7682" max="7682" width="6" style="122" customWidth="1"/>
    <col min="7683" max="7683" width="10.7109375" style="122" customWidth="1"/>
    <col min="7684" max="7685" width="10.42578125" style="122" customWidth="1"/>
    <col min="7686" max="7686" width="11" style="122" customWidth="1"/>
    <col min="7687" max="7687" width="13.42578125" style="122" customWidth="1"/>
    <col min="7688" max="7688" width="13.5703125" style="122" customWidth="1"/>
    <col min="7689" max="7689" width="10.7109375" style="122" customWidth="1"/>
    <col min="7690" max="7690" width="11" style="122" customWidth="1"/>
    <col min="7691" max="7691" width="10.85546875" style="122" customWidth="1"/>
    <col min="7692" max="7692" width="11.7109375" style="122" customWidth="1"/>
    <col min="7693" max="7693" width="12.140625" style="122" customWidth="1"/>
    <col min="7694" max="7694" width="11.85546875" style="122" bestFit="1" customWidth="1"/>
    <col min="7695" max="7695" width="13.5703125" style="122" customWidth="1"/>
    <col min="7696" max="7936" width="9.140625" style="122"/>
    <col min="7937" max="7937" width="52.42578125" style="122" customWidth="1"/>
    <col min="7938" max="7938" width="6" style="122" customWidth="1"/>
    <col min="7939" max="7939" width="10.7109375" style="122" customWidth="1"/>
    <col min="7940" max="7941" width="10.42578125" style="122" customWidth="1"/>
    <col min="7942" max="7942" width="11" style="122" customWidth="1"/>
    <col min="7943" max="7943" width="13.42578125" style="122" customWidth="1"/>
    <col min="7944" max="7944" width="13.5703125" style="122" customWidth="1"/>
    <col min="7945" max="7945" width="10.7109375" style="122" customWidth="1"/>
    <col min="7946" max="7946" width="11" style="122" customWidth="1"/>
    <col min="7947" max="7947" width="10.85546875" style="122" customWidth="1"/>
    <col min="7948" max="7948" width="11.7109375" style="122" customWidth="1"/>
    <col min="7949" max="7949" width="12.140625" style="122" customWidth="1"/>
    <col min="7950" max="7950" width="11.85546875" style="122" bestFit="1" customWidth="1"/>
    <col min="7951" max="7951" width="13.5703125" style="122" customWidth="1"/>
    <col min="7952" max="8192" width="9.140625" style="122"/>
    <col min="8193" max="8193" width="52.42578125" style="122" customWidth="1"/>
    <col min="8194" max="8194" width="6" style="122" customWidth="1"/>
    <col min="8195" max="8195" width="10.7109375" style="122" customWidth="1"/>
    <col min="8196" max="8197" width="10.42578125" style="122" customWidth="1"/>
    <col min="8198" max="8198" width="11" style="122" customWidth="1"/>
    <col min="8199" max="8199" width="13.42578125" style="122" customWidth="1"/>
    <col min="8200" max="8200" width="13.5703125" style="122" customWidth="1"/>
    <col min="8201" max="8201" width="10.7109375" style="122" customWidth="1"/>
    <col min="8202" max="8202" width="11" style="122" customWidth="1"/>
    <col min="8203" max="8203" width="10.85546875" style="122" customWidth="1"/>
    <col min="8204" max="8204" width="11.7109375" style="122" customWidth="1"/>
    <col min="8205" max="8205" width="12.140625" style="122" customWidth="1"/>
    <col min="8206" max="8206" width="11.85546875" style="122" bestFit="1" customWidth="1"/>
    <col min="8207" max="8207" width="13.5703125" style="122" customWidth="1"/>
    <col min="8208" max="8448" width="9.140625" style="122"/>
    <col min="8449" max="8449" width="52.42578125" style="122" customWidth="1"/>
    <col min="8450" max="8450" width="6" style="122" customWidth="1"/>
    <col min="8451" max="8451" width="10.7109375" style="122" customWidth="1"/>
    <col min="8452" max="8453" width="10.42578125" style="122" customWidth="1"/>
    <col min="8454" max="8454" width="11" style="122" customWidth="1"/>
    <col min="8455" max="8455" width="13.42578125" style="122" customWidth="1"/>
    <col min="8456" max="8456" width="13.5703125" style="122" customWidth="1"/>
    <col min="8457" max="8457" width="10.7109375" style="122" customWidth="1"/>
    <col min="8458" max="8458" width="11" style="122" customWidth="1"/>
    <col min="8459" max="8459" width="10.85546875" style="122" customWidth="1"/>
    <col min="8460" max="8460" width="11.7109375" style="122" customWidth="1"/>
    <col min="8461" max="8461" width="12.140625" style="122" customWidth="1"/>
    <col min="8462" max="8462" width="11.85546875" style="122" bestFit="1" customWidth="1"/>
    <col min="8463" max="8463" width="13.5703125" style="122" customWidth="1"/>
    <col min="8464" max="8704" width="9.140625" style="122"/>
    <col min="8705" max="8705" width="52.42578125" style="122" customWidth="1"/>
    <col min="8706" max="8706" width="6" style="122" customWidth="1"/>
    <col min="8707" max="8707" width="10.7109375" style="122" customWidth="1"/>
    <col min="8708" max="8709" width="10.42578125" style="122" customWidth="1"/>
    <col min="8710" max="8710" width="11" style="122" customWidth="1"/>
    <col min="8711" max="8711" width="13.42578125" style="122" customWidth="1"/>
    <col min="8712" max="8712" width="13.5703125" style="122" customWidth="1"/>
    <col min="8713" max="8713" width="10.7109375" style="122" customWidth="1"/>
    <col min="8714" max="8714" width="11" style="122" customWidth="1"/>
    <col min="8715" max="8715" width="10.85546875" style="122" customWidth="1"/>
    <col min="8716" max="8716" width="11.7109375" style="122" customWidth="1"/>
    <col min="8717" max="8717" width="12.140625" style="122" customWidth="1"/>
    <col min="8718" max="8718" width="11.85546875" style="122" bestFit="1" customWidth="1"/>
    <col min="8719" max="8719" width="13.5703125" style="122" customWidth="1"/>
    <col min="8720" max="8960" width="9.140625" style="122"/>
    <col min="8961" max="8961" width="52.42578125" style="122" customWidth="1"/>
    <col min="8962" max="8962" width="6" style="122" customWidth="1"/>
    <col min="8963" max="8963" width="10.7109375" style="122" customWidth="1"/>
    <col min="8964" max="8965" width="10.42578125" style="122" customWidth="1"/>
    <col min="8966" max="8966" width="11" style="122" customWidth="1"/>
    <col min="8967" max="8967" width="13.42578125" style="122" customWidth="1"/>
    <col min="8968" max="8968" width="13.5703125" style="122" customWidth="1"/>
    <col min="8969" max="8969" width="10.7109375" style="122" customWidth="1"/>
    <col min="8970" max="8970" width="11" style="122" customWidth="1"/>
    <col min="8971" max="8971" width="10.85546875" style="122" customWidth="1"/>
    <col min="8972" max="8972" width="11.7109375" style="122" customWidth="1"/>
    <col min="8973" max="8973" width="12.140625" style="122" customWidth="1"/>
    <col min="8974" max="8974" width="11.85546875" style="122" bestFit="1" customWidth="1"/>
    <col min="8975" max="8975" width="13.5703125" style="122" customWidth="1"/>
    <col min="8976" max="9216" width="9.140625" style="122"/>
    <col min="9217" max="9217" width="52.42578125" style="122" customWidth="1"/>
    <col min="9218" max="9218" width="6" style="122" customWidth="1"/>
    <col min="9219" max="9219" width="10.7109375" style="122" customWidth="1"/>
    <col min="9220" max="9221" width="10.42578125" style="122" customWidth="1"/>
    <col min="9222" max="9222" width="11" style="122" customWidth="1"/>
    <col min="9223" max="9223" width="13.42578125" style="122" customWidth="1"/>
    <col min="9224" max="9224" width="13.5703125" style="122" customWidth="1"/>
    <col min="9225" max="9225" width="10.7109375" style="122" customWidth="1"/>
    <col min="9226" max="9226" width="11" style="122" customWidth="1"/>
    <col min="9227" max="9227" width="10.85546875" style="122" customWidth="1"/>
    <col min="9228" max="9228" width="11.7109375" style="122" customWidth="1"/>
    <col min="9229" max="9229" width="12.140625" style="122" customWidth="1"/>
    <col min="9230" max="9230" width="11.85546875" style="122" bestFit="1" customWidth="1"/>
    <col min="9231" max="9231" width="13.5703125" style="122" customWidth="1"/>
    <col min="9232" max="9472" width="9.140625" style="122"/>
    <col min="9473" max="9473" width="52.42578125" style="122" customWidth="1"/>
    <col min="9474" max="9474" width="6" style="122" customWidth="1"/>
    <col min="9475" max="9475" width="10.7109375" style="122" customWidth="1"/>
    <col min="9476" max="9477" width="10.42578125" style="122" customWidth="1"/>
    <col min="9478" max="9478" width="11" style="122" customWidth="1"/>
    <col min="9479" max="9479" width="13.42578125" style="122" customWidth="1"/>
    <col min="9480" max="9480" width="13.5703125" style="122" customWidth="1"/>
    <col min="9481" max="9481" width="10.7109375" style="122" customWidth="1"/>
    <col min="9482" max="9482" width="11" style="122" customWidth="1"/>
    <col min="9483" max="9483" width="10.85546875" style="122" customWidth="1"/>
    <col min="9484" max="9484" width="11.7109375" style="122" customWidth="1"/>
    <col min="9485" max="9485" width="12.140625" style="122" customWidth="1"/>
    <col min="9486" max="9486" width="11.85546875" style="122" bestFit="1" customWidth="1"/>
    <col min="9487" max="9487" width="13.5703125" style="122" customWidth="1"/>
    <col min="9488" max="9728" width="9.140625" style="122"/>
    <col min="9729" max="9729" width="52.42578125" style="122" customWidth="1"/>
    <col min="9730" max="9730" width="6" style="122" customWidth="1"/>
    <col min="9731" max="9731" width="10.7109375" style="122" customWidth="1"/>
    <col min="9732" max="9733" width="10.42578125" style="122" customWidth="1"/>
    <col min="9734" max="9734" width="11" style="122" customWidth="1"/>
    <col min="9735" max="9735" width="13.42578125" style="122" customWidth="1"/>
    <col min="9736" max="9736" width="13.5703125" style="122" customWidth="1"/>
    <col min="9737" max="9737" width="10.7109375" style="122" customWidth="1"/>
    <col min="9738" max="9738" width="11" style="122" customWidth="1"/>
    <col min="9739" max="9739" width="10.85546875" style="122" customWidth="1"/>
    <col min="9740" max="9740" width="11.7109375" style="122" customWidth="1"/>
    <col min="9741" max="9741" width="12.140625" style="122" customWidth="1"/>
    <col min="9742" max="9742" width="11.85546875" style="122" bestFit="1" customWidth="1"/>
    <col min="9743" max="9743" width="13.5703125" style="122" customWidth="1"/>
    <col min="9744" max="9984" width="9.140625" style="122"/>
    <col min="9985" max="9985" width="52.42578125" style="122" customWidth="1"/>
    <col min="9986" max="9986" width="6" style="122" customWidth="1"/>
    <col min="9987" max="9987" width="10.7109375" style="122" customWidth="1"/>
    <col min="9988" max="9989" width="10.42578125" style="122" customWidth="1"/>
    <col min="9990" max="9990" width="11" style="122" customWidth="1"/>
    <col min="9991" max="9991" width="13.42578125" style="122" customWidth="1"/>
    <col min="9992" max="9992" width="13.5703125" style="122" customWidth="1"/>
    <col min="9993" max="9993" width="10.7109375" style="122" customWidth="1"/>
    <col min="9994" max="9994" width="11" style="122" customWidth="1"/>
    <col min="9995" max="9995" width="10.85546875" style="122" customWidth="1"/>
    <col min="9996" max="9996" width="11.7109375" style="122" customWidth="1"/>
    <col min="9997" max="9997" width="12.140625" style="122" customWidth="1"/>
    <col min="9998" max="9998" width="11.85546875" style="122" bestFit="1" customWidth="1"/>
    <col min="9999" max="9999" width="13.5703125" style="122" customWidth="1"/>
    <col min="10000" max="10240" width="9.140625" style="122"/>
    <col min="10241" max="10241" width="52.42578125" style="122" customWidth="1"/>
    <col min="10242" max="10242" width="6" style="122" customWidth="1"/>
    <col min="10243" max="10243" width="10.7109375" style="122" customWidth="1"/>
    <col min="10244" max="10245" width="10.42578125" style="122" customWidth="1"/>
    <col min="10246" max="10246" width="11" style="122" customWidth="1"/>
    <col min="10247" max="10247" width="13.42578125" style="122" customWidth="1"/>
    <col min="10248" max="10248" width="13.5703125" style="122" customWidth="1"/>
    <col min="10249" max="10249" width="10.7109375" style="122" customWidth="1"/>
    <col min="10250" max="10250" width="11" style="122" customWidth="1"/>
    <col min="10251" max="10251" width="10.85546875" style="122" customWidth="1"/>
    <col min="10252" max="10252" width="11.7109375" style="122" customWidth="1"/>
    <col min="10253" max="10253" width="12.140625" style="122" customWidth="1"/>
    <col min="10254" max="10254" width="11.85546875" style="122" bestFit="1" customWidth="1"/>
    <col min="10255" max="10255" width="13.5703125" style="122" customWidth="1"/>
    <col min="10256" max="10496" width="9.140625" style="122"/>
    <col min="10497" max="10497" width="52.42578125" style="122" customWidth="1"/>
    <col min="10498" max="10498" width="6" style="122" customWidth="1"/>
    <col min="10499" max="10499" width="10.7109375" style="122" customWidth="1"/>
    <col min="10500" max="10501" width="10.42578125" style="122" customWidth="1"/>
    <col min="10502" max="10502" width="11" style="122" customWidth="1"/>
    <col min="10503" max="10503" width="13.42578125" style="122" customWidth="1"/>
    <col min="10504" max="10504" width="13.5703125" style="122" customWidth="1"/>
    <col min="10505" max="10505" width="10.7109375" style="122" customWidth="1"/>
    <col min="10506" max="10506" width="11" style="122" customWidth="1"/>
    <col min="10507" max="10507" width="10.85546875" style="122" customWidth="1"/>
    <col min="10508" max="10508" width="11.7109375" style="122" customWidth="1"/>
    <col min="10509" max="10509" width="12.140625" style="122" customWidth="1"/>
    <col min="10510" max="10510" width="11.85546875" style="122" bestFit="1" customWidth="1"/>
    <col min="10511" max="10511" width="13.5703125" style="122" customWidth="1"/>
    <col min="10512" max="10752" width="9.140625" style="122"/>
    <col min="10753" max="10753" width="52.42578125" style="122" customWidth="1"/>
    <col min="10754" max="10754" width="6" style="122" customWidth="1"/>
    <col min="10755" max="10755" width="10.7109375" style="122" customWidth="1"/>
    <col min="10756" max="10757" width="10.42578125" style="122" customWidth="1"/>
    <col min="10758" max="10758" width="11" style="122" customWidth="1"/>
    <col min="10759" max="10759" width="13.42578125" style="122" customWidth="1"/>
    <col min="10760" max="10760" width="13.5703125" style="122" customWidth="1"/>
    <col min="10761" max="10761" width="10.7109375" style="122" customWidth="1"/>
    <col min="10762" max="10762" width="11" style="122" customWidth="1"/>
    <col min="10763" max="10763" width="10.85546875" style="122" customWidth="1"/>
    <col min="10764" max="10764" width="11.7109375" style="122" customWidth="1"/>
    <col min="10765" max="10765" width="12.140625" style="122" customWidth="1"/>
    <col min="10766" max="10766" width="11.85546875" style="122" bestFit="1" customWidth="1"/>
    <col min="10767" max="10767" width="13.5703125" style="122" customWidth="1"/>
    <col min="10768" max="11008" width="9.140625" style="122"/>
    <col min="11009" max="11009" width="52.42578125" style="122" customWidth="1"/>
    <col min="11010" max="11010" width="6" style="122" customWidth="1"/>
    <col min="11011" max="11011" width="10.7109375" style="122" customWidth="1"/>
    <col min="11012" max="11013" width="10.42578125" style="122" customWidth="1"/>
    <col min="11014" max="11014" width="11" style="122" customWidth="1"/>
    <col min="11015" max="11015" width="13.42578125" style="122" customWidth="1"/>
    <col min="11016" max="11016" width="13.5703125" style="122" customWidth="1"/>
    <col min="11017" max="11017" width="10.7109375" style="122" customWidth="1"/>
    <col min="11018" max="11018" width="11" style="122" customWidth="1"/>
    <col min="11019" max="11019" width="10.85546875" style="122" customWidth="1"/>
    <col min="11020" max="11020" width="11.7109375" style="122" customWidth="1"/>
    <col min="11021" max="11021" width="12.140625" style="122" customWidth="1"/>
    <col min="11022" max="11022" width="11.85546875" style="122" bestFit="1" customWidth="1"/>
    <col min="11023" max="11023" width="13.5703125" style="122" customWidth="1"/>
    <col min="11024" max="11264" width="9.140625" style="122"/>
    <col min="11265" max="11265" width="52.42578125" style="122" customWidth="1"/>
    <col min="11266" max="11266" width="6" style="122" customWidth="1"/>
    <col min="11267" max="11267" width="10.7109375" style="122" customWidth="1"/>
    <col min="11268" max="11269" width="10.42578125" style="122" customWidth="1"/>
    <col min="11270" max="11270" width="11" style="122" customWidth="1"/>
    <col min="11271" max="11271" width="13.42578125" style="122" customWidth="1"/>
    <col min="11272" max="11272" width="13.5703125" style="122" customWidth="1"/>
    <col min="11273" max="11273" width="10.7109375" style="122" customWidth="1"/>
    <col min="11274" max="11274" width="11" style="122" customWidth="1"/>
    <col min="11275" max="11275" width="10.85546875" style="122" customWidth="1"/>
    <col min="11276" max="11276" width="11.7109375" style="122" customWidth="1"/>
    <col min="11277" max="11277" width="12.140625" style="122" customWidth="1"/>
    <col min="11278" max="11278" width="11.85546875" style="122" bestFit="1" customWidth="1"/>
    <col min="11279" max="11279" width="13.5703125" style="122" customWidth="1"/>
    <col min="11280" max="11520" width="9.140625" style="122"/>
    <col min="11521" max="11521" width="52.42578125" style="122" customWidth="1"/>
    <col min="11522" max="11522" width="6" style="122" customWidth="1"/>
    <col min="11523" max="11523" width="10.7109375" style="122" customWidth="1"/>
    <col min="11524" max="11525" width="10.42578125" style="122" customWidth="1"/>
    <col min="11526" max="11526" width="11" style="122" customWidth="1"/>
    <col min="11527" max="11527" width="13.42578125" style="122" customWidth="1"/>
    <col min="11528" max="11528" width="13.5703125" style="122" customWidth="1"/>
    <col min="11529" max="11529" width="10.7109375" style="122" customWidth="1"/>
    <col min="11530" max="11530" width="11" style="122" customWidth="1"/>
    <col min="11531" max="11531" width="10.85546875" style="122" customWidth="1"/>
    <col min="11532" max="11532" width="11.7109375" style="122" customWidth="1"/>
    <col min="11533" max="11533" width="12.140625" style="122" customWidth="1"/>
    <col min="11534" max="11534" width="11.85546875" style="122" bestFit="1" customWidth="1"/>
    <col min="11535" max="11535" width="13.5703125" style="122" customWidth="1"/>
    <col min="11536" max="11776" width="9.140625" style="122"/>
    <col min="11777" max="11777" width="52.42578125" style="122" customWidth="1"/>
    <col min="11778" max="11778" width="6" style="122" customWidth="1"/>
    <col min="11779" max="11779" width="10.7109375" style="122" customWidth="1"/>
    <col min="11780" max="11781" width="10.42578125" style="122" customWidth="1"/>
    <col min="11782" max="11782" width="11" style="122" customWidth="1"/>
    <col min="11783" max="11783" width="13.42578125" style="122" customWidth="1"/>
    <col min="11784" max="11784" width="13.5703125" style="122" customWidth="1"/>
    <col min="11785" max="11785" width="10.7109375" style="122" customWidth="1"/>
    <col min="11786" max="11786" width="11" style="122" customWidth="1"/>
    <col min="11787" max="11787" width="10.85546875" style="122" customWidth="1"/>
    <col min="11788" max="11788" width="11.7109375" style="122" customWidth="1"/>
    <col min="11789" max="11789" width="12.140625" style="122" customWidth="1"/>
    <col min="11790" max="11790" width="11.85546875" style="122" bestFit="1" customWidth="1"/>
    <col min="11791" max="11791" width="13.5703125" style="122" customWidth="1"/>
    <col min="11792" max="12032" width="9.140625" style="122"/>
    <col min="12033" max="12033" width="52.42578125" style="122" customWidth="1"/>
    <col min="12034" max="12034" width="6" style="122" customWidth="1"/>
    <col min="12035" max="12035" width="10.7109375" style="122" customWidth="1"/>
    <col min="12036" max="12037" width="10.42578125" style="122" customWidth="1"/>
    <col min="12038" max="12038" width="11" style="122" customWidth="1"/>
    <col min="12039" max="12039" width="13.42578125" style="122" customWidth="1"/>
    <col min="12040" max="12040" width="13.5703125" style="122" customWidth="1"/>
    <col min="12041" max="12041" width="10.7109375" style="122" customWidth="1"/>
    <col min="12042" max="12042" width="11" style="122" customWidth="1"/>
    <col min="12043" max="12043" width="10.85546875" style="122" customWidth="1"/>
    <col min="12044" max="12044" width="11.7109375" style="122" customWidth="1"/>
    <col min="12045" max="12045" width="12.140625" style="122" customWidth="1"/>
    <col min="12046" max="12046" width="11.85546875" style="122" bestFit="1" customWidth="1"/>
    <col min="12047" max="12047" width="13.5703125" style="122" customWidth="1"/>
    <col min="12048" max="12288" width="9.140625" style="122"/>
    <col min="12289" max="12289" width="52.42578125" style="122" customWidth="1"/>
    <col min="12290" max="12290" width="6" style="122" customWidth="1"/>
    <col min="12291" max="12291" width="10.7109375" style="122" customWidth="1"/>
    <col min="12292" max="12293" width="10.42578125" style="122" customWidth="1"/>
    <col min="12294" max="12294" width="11" style="122" customWidth="1"/>
    <col min="12295" max="12295" width="13.42578125" style="122" customWidth="1"/>
    <col min="12296" max="12296" width="13.5703125" style="122" customWidth="1"/>
    <col min="12297" max="12297" width="10.7109375" style="122" customWidth="1"/>
    <col min="12298" max="12298" width="11" style="122" customWidth="1"/>
    <col min="12299" max="12299" width="10.85546875" style="122" customWidth="1"/>
    <col min="12300" max="12300" width="11.7109375" style="122" customWidth="1"/>
    <col min="12301" max="12301" width="12.140625" style="122" customWidth="1"/>
    <col min="12302" max="12302" width="11.85546875" style="122" bestFit="1" customWidth="1"/>
    <col min="12303" max="12303" width="13.5703125" style="122" customWidth="1"/>
    <col min="12304" max="12544" width="9.140625" style="122"/>
    <col min="12545" max="12545" width="52.42578125" style="122" customWidth="1"/>
    <col min="12546" max="12546" width="6" style="122" customWidth="1"/>
    <col min="12547" max="12547" width="10.7109375" style="122" customWidth="1"/>
    <col min="12548" max="12549" width="10.42578125" style="122" customWidth="1"/>
    <col min="12550" max="12550" width="11" style="122" customWidth="1"/>
    <col min="12551" max="12551" width="13.42578125" style="122" customWidth="1"/>
    <col min="12552" max="12552" width="13.5703125" style="122" customWidth="1"/>
    <col min="12553" max="12553" width="10.7109375" style="122" customWidth="1"/>
    <col min="12554" max="12554" width="11" style="122" customWidth="1"/>
    <col min="12555" max="12555" width="10.85546875" style="122" customWidth="1"/>
    <col min="12556" max="12556" width="11.7109375" style="122" customWidth="1"/>
    <col min="12557" max="12557" width="12.140625" style="122" customWidth="1"/>
    <col min="12558" max="12558" width="11.85546875" style="122" bestFit="1" customWidth="1"/>
    <col min="12559" max="12559" width="13.5703125" style="122" customWidth="1"/>
    <col min="12560" max="12800" width="9.140625" style="122"/>
    <col min="12801" max="12801" width="52.42578125" style="122" customWidth="1"/>
    <col min="12802" max="12802" width="6" style="122" customWidth="1"/>
    <col min="12803" max="12803" width="10.7109375" style="122" customWidth="1"/>
    <col min="12804" max="12805" width="10.42578125" style="122" customWidth="1"/>
    <col min="12806" max="12806" width="11" style="122" customWidth="1"/>
    <col min="12807" max="12807" width="13.42578125" style="122" customWidth="1"/>
    <col min="12808" max="12808" width="13.5703125" style="122" customWidth="1"/>
    <col min="12809" max="12809" width="10.7109375" style="122" customWidth="1"/>
    <col min="12810" max="12810" width="11" style="122" customWidth="1"/>
    <col min="12811" max="12811" width="10.85546875" style="122" customWidth="1"/>
    <col min="12812" max="12812" width="11.7109375" style="122" customWidth="1"/>
    <col min="12813" max="12813" width="12.140625" style="122" customWidth="1"/>
    <col min="12814" max="12814" width="11.85546875" style="122" bestFit="1" customWidth="1"/>
    <col min="12815" max="12815" width="13.5703125" style="122" customWidth="1"/>
    <col min="12816" max="13056" width="9.140625" style="122"/>
    <col min="13057" max="13057" width="52.42578125" style="122" customWidth="1"/>
    <col min="13058" max="13058" width="6" style="122" customWidth="1"/>
    <col min="13059" max="13059" width="10.7109375" style="122" customWidth="1"/>
    <col min="13060" max="13061" width="10.42578125" style="122" customWidth="1"/>
    <col min="13062" max="13062" width="11" style="122" customWidth="1"/>
    <col min="13063" max="13063" width="13.42578125" style="122" customWidth="1"/>
    <col min="13064" max="13064" width="13.5703125" style="122" customWidth="1"/>
    <col min="13065" max="13065" width="10.7109375" style="122" customWidth="1"/>
    <col min="13066" max="13066" width="11" style="122" customWidth="1"/>
    <col min="13067" max="13067" width="10.85546875" style="122" customWidth="1"/>
    <col min="13068" max="13068" width="11.7109375" style="122" customWidth="1"/>
    <col min="13069" max="13069" width="12.140625" style="122" customWidth="1"/>
    <col min="13070" max="13070" width="11.85546875" style="122" bestFit="1" customWidth="1"/>
    <col min="13071" max="13071" width="13.5703125" style="122" customWidth="1"/>
    <col min="13072" max="13312" width="9.140625" style="122"/>
    <col min="13313" max="13313" width="52.42578125" style="122" customWidth="1"/>
    <col min="13314" max="13314" width="6" style="122" customWidth="1"/>
    <col min="13315" max="13315" width="10.7109375" style="122" customWidth="1"/>
    <col min="13316" max="13317" width="10.42578125" style="122" customWidth="1"/>
    <col min="13318" max="13318" width="11" style="122" customWidth="1"/>
    <col min="13319" max="13319" width="13.42578125" style="122" customWidth="1"/>
    <col min="13320" max="13320" width="13.5703125" style="122" customWidth="1"/>
    <col min="13321" max="13321" width="10.7109375" style="122" customWidth="1"/>
    <col min="13322" max="13322" width="11" style="122" customWidth="1"/>
    <col min="13323" max="13323" width="10.85546875" style="122" customWidth="1"/>
    <col min="13324" max="13324" width="11.7109375" style="122" customWidth="1"/>
    <col min="13325" max="13325" width="12.140625" style="122" customWidth="1"/>
    <col min="13326" max="13326" width="11.85546875" style="122" bestFit="1" customWidth="1"/>
    <col min="13327" max="13327" width="13.5703125" style="122" customWidth="1"/>
    <col min="13328" max="13568" width="9.140625" style="122"/>
    <col min="13569" max="13569" width="52.42578125" style="122" customWidth="1"/>
    <col min="13570" max="13570" width="6" style="122" customWidth="1"/>
    <col min="13571" max="13571" width="10.7109375" style="122" customWidth="1"/>
    <col min="13572" max="13573" width="10.42578125" style="122" customWidth="1"/>
    <col min="13574" max="13574" width="11" style="122" customWidth="1"/>
    <col min="13575" max="13575" width="13.42578125" style="122" customWidth="1"/>
    <col min="13576" max="13576" width="13.5703125" style="122" customWidth="1"/>
    <col min="13577" max="13577" width="10.7109375" style="122" customWidth="1"/>
    <col min="13578" max="13578" width="11" style="122" customWidth="1"/>
    <col min="13579" max="13579" width="10.85546875" style="122" customWidth="1"/>
    <col min="13580" max="13580" width="11.7109375" style="122" customWidth="1"/>
    <col min="13581" max="13581" width="12.140625" style="122" customWidth="1"/>
    <col min="13582" max="13582" width="11.85546875" style="122" bestFit="1" customWidth="1"/>
    <col min="13583" max="13583" width="13.5703125" style="122" customWidth="1"/>
    <col min="13584" max="13824" width="9.140625" style="122"/>
    <col min="13825" max="13825" width="52.42578125" style="122" customWidth="1"/>
    <col min="13826" max="13826" width="6" style="122" customWidth="1"/>
    <col min="13827" max="13827" width="10.7109375" style="122" customWidth="1"/>
    <col min="13828" max="13829" width="10.42578125" style="122" customWidth="1"/>
    <col min="13830" max="13830" width="11" style="122" customWidth="1"/>
    <col min="13831" max="13831" width="13.42578125" style="122" customWidth="1"/>
    <col min="13832" max="13832" width="13.5703125" style="122" customWidth="1"/>
    <col min="13833" max="13833" width="10.7109375" style="122" customWidth="1"/>
    <col min="13834" max="13834" width="11" style="122" customWidth="1"/>
    <col min="13835" max="13835" width="10.85546875" style="122" customWidth="1"/>
    <col min="13836" max="13836" width="11.7109375" style="122" customWidth="1"/>
    <col min="13837" max="13837" width="12.140625" style="122" customWidth="1"/>
    <col min="13838" max="13838" width="11.85546875" style="122" bestFit="1" customWidth="1"/>
    <col min="13839" max="13839" width="13.5703125" style="122" customWidth="1"/>
    <col min="13840" max="14080" width="9.140625" style="122"/>
    <col min="14081" max="14081" width="52.42578125" style="122" customWidth="1"/>
    <col min="14082" max="14082" width="6" style="122" customWidth="1"/>
    <col min="14083" max="14083" width="10.7109375" style="122" customWidth="1"/>
    <col min="14084" max="14085" width="10.42578125" style="122" customWidth="1"/>
    <col min="14086" max="14086" width="11" style="122" customWidth="1"/>
    <col min="14087" max="14087" width="13.42578125" style="122" customWidth="1"/>
    <col min="14088" max="14088" width="13.5703125" style="122" customWidth="1"/>
    <col min="14089" max="14089" width="10.7109375" style="122" customWidth="1"/>
    <col min="14090" max="14090" width="11" style="122" customWidth="1"/>
    <col min="14091" max="14091" width="10.85546875" style="122" customWidth="1"/>
    <col min="14092" max="14092" width="11.7109375" style="122" customWidth="1"/>
    <col min="14093" max="14093" width="12.140625" style="122" customWidth="1"/>
    <col min="14094" max="14094" width="11.85546875" style="122" bestFit="1" customWidth="1"/>
    <col min="14095" max="14095" width="13.5703125" style="122" customWidth="1"/>
    <col min="14096" max="14336" width="9.140625" style="122"/>
    <col min="14337" max="14337" width="52.42578125" style="122" customWidth="1"/>
    <col min="14338" max="14338" width="6" style="122" customWidth="1"/>
    <col min="14339" max="14339" width="10.7109375" style="122" customWidth="1"/>
    <col min="14340" max="14341" width="10.42578125" style="122" customWidth="1"/>
    <col min="14342" max="14342" width="11" style="122" customWidth="1"/>
    <col min="14343" max="14343" width="13.42578125" style="122" customWidth="1"/>
    <col min="14344" max="14344" width="13.5703125" style="122" customWidth="1"/>
    <col min="14345" max="14345" width="10.7109375" style="122" customWidth="1"/>
    <col min="14346" max="14346" width="11" style="122" customWidth="1"/>
    <col min="14347" max="14347" width="10.85546875" style="122" customWidth="1"/>
    <col min="14348" max="14348" width="11.7109375" style="122" customWidth="1"/>
    <col min="14349" max="14349" width="12.140625" style="122" customWidth="1"/>
    <col min="14350" max="14350" width="11.85546875" style="122" bestFit="1" customWidth="1"/>
    <col min="14351" max="14351" width="13.5703125" style="122" customWidth="1"/>
    <col min="14352" max="14592" width="9.140625" style="122"/>
    <col min="14593" max="14593" width="52.42578125" style="122" customWidth="1"/>
    <col min="14594" max="14594" width="6" style="122" customWidth="1"/>
    <col min="14595" max="14595" width="10.7109375" style="122" customWidth="1"/>
    <col min="14596" max="14597" width="10.42578125" style="122" customWidth="1"/>
    <col min="14598" max="14598" width="11" style="122" customWidth="1"/>
    <col min="14599" max="14599" width="13.42578125" style="122" customWidth="1"/>
    <col min="14600" max="14600" width="13.5703125" style="122" customWidth="1"/>
    <col min="14601" max="14601" width="10.7109375" style="122" customWidth="1"/>
    <col min="14602" max="14602" width="11" style="122" customWidth="1"/>
    <col min="14603" max="14603" width="10.85546875" style="122" customWidth="1"/>
    <col min="14604" max="14604" width="11.7109375" style="122" customWidth="1"/>
    <col min="14605" max="14605" width="12.140625" style="122" customWidth="1"/>
    <col min="14606" max="14606" width="11.85546875" style="122" bestFit="1" customWidth="1"/>
    <col min="14607" max="14607" width="13.5703125" style="122" customWidth="1"/>
    <col min="14608" max="14848" width="9.140625" style="122"/>
    <col min="14849" max="14849" width="52.42578125" style="122" customWidth="1"/>
    <col min="14850" max="14850" width="6" style="122" customWidth="1"/>
    <col min="14851" max="14851" width="10.7109375" style="122" customWidth="1"/>
    <col min="14852" max="14853" width="10.42578125" style="122" customWidth="1"/>
    <col min="14854" max="14854" width="11" style="122" customWidth="1"/>
    <col min="14855" max="14855" width="13.42578125" style="122" customWidth="1"/>
    <col min="14856" max="14856" width="13.5703125" style="122" customWidth="1"/>
    <col min="14857" max="14857" width="10.7109375" style="122" customWidth="1"/>
    <col min="14858" max="14858" width="11" style="122" customWidth="1"/>
    <col min="14859" max="14859" width="10.85546875" style="122" customWidth="1"/>
    <col min="14860" max="14860" width="11.7109375" style="122" customWidth="1"/>
    <col min="14861" max="14861" width="12.140625" style="122" customWidth="1"/>
    <col min="14862" max="14862" width="11.85546875" style="122" bestFit="1" customWidth="1"/>
    <col min="14863" max="14863" width="13.5703125" style="122" customWidth="1"/>
    <col min="14864" max="15104" width="9.140625" style="122"/>
    <col min="15105" max="15105" width="52.42578125" style="122" customWidth="1"/>
    <col min="15106" max="15106" width="6" style="122" customWidth="1"/>
    <col min="15107" max="15107" width="10.7109375" style="122" customWidth="1"/>
    <col min="15108" max="15109" width="10.42578125" style="122" customWidth="1"/>
    <col min="15110" max="15110" width="11" style="122" customWidth="1"/>
    <col min="15111" max="15111" width="13.42578125" style="122" customWidth="1"/>
    <col min="15112" max="15112" width="13.5703125" style="122" customWidth="1"/>
    <col min="15113" max="15113" width="10.7109375" style="122" customWidth="1"/>
    <col min="15114" max="15114" width="11" style="122" customWidth="1"/>
    <col min="15115" max="15115" width="10.85546875" style="122" customWidth="1"/>
    <col min="15116" max="15116" width="11.7109375" style="122" customWidth="1"/>
    <col min="15117" max="15117" width="12.140625" style="122" customWidth="1"/>
    <col min="15118" max="15118" width="11.85546875" style="122" bestFit="1" customWidth="1"/>
    <col min="15119" max="15119" width="13.5703125" style="122" customWidth="1"/>
    <col min="15120" max="15360" width="9.140625" style="122"/>
    <col min="15361" max="15361" width="52.42578125" style="122" customWidth="1"/>
    <col min="15362" max="15362" width="6" style="122" customWidth="1"/>
    <col min="15363" max="15363" width="10.7109375" style="122" customWidth="1"/>
    <col min="15364" max="15365" width="10.42578125" style="122" customWidth="1"/>
    <col min="15366" max="15366" width="11" style="122" customWidth="1"/>
    <col min="15367" max="15367" width="13.42578125" style="122" customWidth="1"/>
    <col min="15368" max="15368" width="13.5703125" style="122" customWidth="1"/>
    <col min="15369" max="15369" width="10.7109375" style="122" customWidth="1"/>
    <col min="15370" max="15370" width="11" style="122" customWidth="1"/>
    <col min="15371" max="15371" width="10.85546875" style="122" customWidth="1"/>
    <col min="15372" max="15372" width="11.7109375" style="122" customWidth="1"/>
    <col min="15373" max="15373" width="12.140625" style="122" customWidth="1"/>
    <col min="15374" max="15374" width="11.85546875" style="122" bestFit="1" customWidth="1"/>
    <col min="15375" max="15375" width="13.5703125" style="122" customWidth="1"/>
    <col min="15376" max="15616" width="9.140625" style="122"/>
    <col min="15617" max="15617" width="52.42578125" style="122" customWidth="1"/>
    <col min="15618" max="15618" width="6" style="122" customWidth="1"/>
    <col min="15619" max="15619" width="10.7109375" style="122" customWidth="1"/>
    <col min="15620" max="15621" width="10.42578125" style="122" customWidth="1"/>
    <col min="15622" max="15622" width="11" style="122" customWidth="1"/>
    <col min="15623" max="15623" width="13.42578125" style="122" customWidth="1"/>
    <col min="15624" max="15624" width="13.5703125" style="122" customWidth="1"/>
    <col min="15625" max="15625" width="10.7109375" style="122" customWidth="1"/>
    <col min="15626" max="15626" width="11" style="122" customWidth="1"/>
    <col min="15627" max="15627" width="10.85546875" style="122" customWidth="1"/>
    <col min="15628" max="15628" width="11.7109375" style="122" customWidth="1"/>
    <col min="15629" max="15629" width="12.140625" style="122" customWidth="1"/>
    <col min="15630" max="15630" width="11.85546875" style="122" bestFit="1" customWidth="1"/>
    <col min="15631" max="15631" width="13.5703125" style="122" customWidth="1"/>
    <col min="15632" max="15872" width="9.140625" style="122"/>
    <col min="15873" max="15873" width="52.42578125" style="122" customWidth="1"/>
    <col min="15874" max="15874" width="6" style="122" customWidth="1"/>
    <col min="15875" max="15875" width="10.7109375" style="122" customWidth="1"/>
    <col min="15876" max="15877" width="10.42578125" style="122" customWidth="1"/>
    <col min="15878" max="15878" width="11" style="122" customWidth="1"/>
    <col min="15879" max="15879" width="13.42578125" style="122" customWidth="1"/>
    <col min="15880" max="15880" width="13.5703125" style="122" customWidth="1"/>
    <col min="15881" max="15881" width="10.7109375" style="122" customWidth="1"/>
    <col min="15882" max="15882" width="11" style="122" customWidth="1"/>
    <col min="15883" max="15883" width="10.85546875" style="122" customWidth="1"/>
    <col min="15884" max="15884" width="11.7109375" style="122" customWidth="1"/>
    <col min="15885" max="15885" width="12.140625" style="122" customWidth="1"/>
    <col min="15886" max="15886" width="11.85546875" style="122" bestFit="1" customWidth="1"/>
    <col min="15887" max="15887" width="13.5703125" style="122" customWidth="1"/>
    <col min="15888" max="16128" width="9.140625" style="122"/>
    <col min="16129" max="16129" width="52.42578125" style="122" customWidth="1"/>
    <col min="16130" max="16130" width="6" style="122" customWidth="1"/>
    <col min="16131" max="16131" width="10.7109375" style="122" customWidth="1"/>
    <col min="16132" max="16133" width="10.42578125" style="122" customWidth="1"/>
    <col min="16134" max="16134" width="11" style="122" customWidth="1"/>
    <col min="16135" max="16135" width="13.42578125" style="122" customWidth="1"/>
    <col min="16136" max="16136" width="13.5703125" style="122" customWidth="1"/>
    <col min="16137" max="16137" width="10.7109375" style="122" customWidth="1"/>
    <col min="16138" max="16138" width="11" style="122" customWidth="1"/>
    <col min="16139" max="16139" width="10.85546875" style="122" customWidth="1"/>
    <col min="16140" max="16140" width="11.7109375" style="122" customWidth="1"/>
    <col min="16141" max="16141" width="12.140625" style="122" customWidth="1"/>
    <col min="16142" max="16142" width="11.85546875" style="122" bestFit="1" customWidth="1"/>
    <col min="16143" max="16143" width="13.5703125" style="122" customWidth="1"/>
    <col min="16144" max="16384" width="9.140625" style="122"/>
  </cols>
  <sheetData>
    <row r="1" spans="1:15">
      <c r="J1" s="120" t="s">
        <v>45</v>
      </c>
      <c r="K1" s="121"/>
      <c r="L1" s="121"/>
      <c r="M1" s="121"/>
      <c r="N1" s="121"/>
      <c r="O1" s="121"/>
    </row>
    <row r="2" spans="1:15">
      <c r="J2" s="121"/>
      <c r="K2" s="121"/>
      <c r="L2" s="121"/>
      <c r="M2" s="121"/>
      <c r="N2" s="121"/>
      <c r="O2" s="121"/>
    </row>
    <row r="3" spans="1:15">
      <c r="J3" s="121"/>
      <c r="K3" s="121"/>
      <c r="L3" s="121"/>
      <c r="M3" s="121"/>
      <c r="N3" s="121"/>
      <c r="O3" s="121"/>
    </row>
    <row r="5" spans="1:15">
      <c r="J5" s="123" t="s">
        <v>71</v>
      </c>
      <c r="K5" s="123"/>
      <c r="L5" s="123"/>
      <c r="M5" s="123"/>
      <c r="N5" s="123"/>
      <c r="O5" s="123"/>
    </row>
    <row r="6" spans="1:15">
      <c r="J6" s="124"/>
      <c r="K6" s="124"/>
      <c r="L6" s="124"/>
      <c r="M6" s="124"/>
      <c r="N6" s="124"/>
      <c r="O6" s="124"/>
    </row>
    <row r="7" spans="1:15">
      <c r="J7" s="125" t="s">
        <v>2</v>
      </c>
      <c r="K7" s="125"/>
      <c r="L7" s="125"/>
      <c r="M7" s="125"/>
      <c r="N7" s="125"/>
      <c r="O7" s="125"/>
    </row>
    <row r="8" spans="1:15" ht="15.75">
      <c r="J8" s="126" t="str">
        <f>[3]Заполнить!$B$14</f>
        <v>Сільський голова</v>
      </c>
      <c r="K8" s="126"/>
      <c r="L8" s="126"/>
      <c r="M8" s="126"/>
      <c r="N8" s="126"/>
      <c r="O8" s="126"/>
    </row>
    <row r="9" spans="1:15">
      <c r="J9" s="125" t="s">
        <v>3</v>
      </c>
      <c r="K9" s="125"/>
      <c r="L9" s="125"/>
      <c r="M9" s="125"/>
      <c r="N9" s="125"/>
      <c r="O9" s="125"/>
    </row>
    <row r="10" spans="1:15" ht="15.75">
      <c r="J10" s="127"/>
      <c r="K10" s="127"/>
      <c r="L10" s="128" t="str">
        <f>[3]Заполнить!$B$15</f>
        <v>Володимир ТРИКИША</v>
      </c>
      <c r="M10" s="128"/>
      <c r="N10" s="128"/>
      <c r="O10" s="128"/>
    </row>
    <row r="11" spans="1:15">
      <c r="J11" s="129" t="s">
        <v>4</v>
      </c>
      <c r="K11" s="129"/>
      <c r="L11" s="129"/>
      <c r="M11" s="129"/>
      <c r="N11" s="129"/>
      <c r="O11" s="129"/>
    </row>
    <row r="12" spans="1:15" ht="15">
      <c r="J12" s="130" t="str">
        <f>[3]Заполнить!$B$16</f>
        <v>19 січня 2021 р.</v>
      </c>
      <c r="K12" s="130"/>
      <c r="L12" s="130"/>
      <c r="M12" s="130"/>
      <c r="N12" s="131"/>
      <c r="O12" s="131"/>
    </row>
    <row r="13" spans="1:15" ht="15">
      <c r="J13" s="125"/>
      <c r="K13" s="125"/>
      <c r="L13" s="125"/>
      <c r="M13" s="125"/>
      <c r="N13" s="107" t="s">
        <v>5</v>
      </c>
      <c r="O13" s="107"/>
    </row>
    <row r="14" spans="1:15" s="133" customFormat="1" ht="15.75">
      <c r="A14" s="132" t="s">
        <v>46</v>
      </c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</row>
    <row r="15" spans="1:15" s="134" customFormat="1" ht="15.75">
      <c r="A15" s="132" t="s">
        <v>47</v>
      </c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</row>
    <row r="16" spans="1:15" s="134" customFormat="1" ht="15.75">
      <c r="A16" s="135" t="str">
        <f>CONCATENATE([3]Заполнить!$B$3,"  ",[3]Заполнить!$B$2)</f>
        <v>20407399  Опорний навчальний заклад "Словечанська загальоосвітня школа І-ІІІ ступенів" Словечанської сільської ради Житомирської області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</row>
    <row r="17" spans="1:15" s="134" customFormat="1" ht="15">
      <c r="A17" s="136" t="s">
        <v>9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</row>
    <row r="18" spans="1:15" s="134" customFormat="1" ht="15.75">
      <c r="A18" s="135" t="str">
        <f>[3]Заполнить!$B$4</f>
        <v>с. Словечне  Житомирська область</v>
      </c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</row>
    <row r="19" spans="1:15" s="134" customFormat="1" ht="15">
      <c r="A19" s="136" t="s">
        <v>10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</row>
    <row r="20" spans="1:15" s="134" customFormat="1" ht="15.75">
      <c r="A20" s="126" t="s">
        <v>48</v>
      </c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</row>
    <row r="21" spans="1:15" s="134" customFormat="1" ht="15">
      <c r="A21" s="137" t="str">
        <f>IF([3]Заполнить!B5=1,CONCATENATE("код та назва відомчої класифікації видатків та кредитування бюджету   ",[3]Заполнить!$B$22,"  ",[3]Заполнить!$C$22),CONCATENATE("код та назва відомчої класифікації видатків та кредитування бюджету   ",[3]Заполнить!$B$21,"  ",[3]Заполнить!$C$21))</f>
        <v>код та назва відомчої класифікації видатків та кредитування бюджету   01  Словечанська сільська рада</v>
      </c>
      <c r="B21" s="137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</row>
    <row r="22" spans="1:15" s="134" customFormat="1" ht="15">
      <c r="A22" s="137" t="str">
        <f>IF([3]Заполнить!$B$5=1,CONCATENATE("код та назва програмної класифікації видатків та кредитування державного бюджету  ",[3]Заполнить!$B$23,"  ",[3]Заполнить!$C$23),CONCATENATE("код та назва програмної класифікації видатків та кредитування державного бюджету  "))</f>
        <v xml:space="preserve">код та назва програмної класифікації видатків та кредитування державного бюджету  </v>
      </c>
      <c r="B22" s="137"/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</row>
    <row r="23" spans="1:15" s="134" customFormat="1" ht="33" customHeight="1">
      <c r="A23" s="138" t="str">
        <f>IF([3]Заполнить!$B$5=2,CONCATENATE("(код та назва програмної класифікації видатків та кредитування місцевих бюджетів ","(код та назва Типової програмної класифікації видатків та кредитування місцевих бюджетів)     ",[3]Заполнить!$B$23,"  ",[3]Заполнить!$C$23,")"),CONCATENATE("(код та назва програмної класифікації видатків та кредитування місцевих бюджетів ","(код та назва Типової програмної класифікації видатків та кредитування місцевих бюджетів ___________",")"))</f>
        <v>(код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бюджетів)     0111200  Надання освіти за рахунок субвенції з державного бюджету місцевим бюджетам на надання державної підтримки особам з особливими освітніми потребами)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</row>
    <row r="24" spans="1:15" s="139" customFormat="1">
      <c r="A24" s="54"/>
      <c r="B24" s="54"/>
      <c r="C24" s="54"/>
      <c r="D24" s="54"/>
      <c r="E24" s="3"/>
      <c r="F24" s="3"/>
      <c r="G24" s="3"/>
      <c r="H24" s="3"/>
      <c r="I24" s="3"/>
      <c r="J24" s="3"/>
      <c r="K24" s="3"/>
      <c r="L24" s="3"/>
      <c r="M24" s="3"/>
      <c r="N24" s="54"/>
      <c r="O24" s="54" t="s">
        <v>12</v>
      </c>
    </row>
    <row r="25" spans="1:15" s="143" customFormat="1" ht="15">
      <c r="A25" s="140" t="s">
        <v>49</v>
      </c>
      <c r="B25" s="140" t="s">
        <v>50</v>
      </c>
      <c r="C25" s="141" t="s">
        <v>51</v>
      </c>
      <c r="D25" s="141" t="s">
        <v>52</v>
      </c>
      <c r="E25" s="141" t="s">
        <v>53</v>
      </c>
      <c r="F25" s="141" t="s">
        <v>54</v>
      </c>
      <c r="G25" s="141" t="s">
        <v>55</v>
      </c>
      <c r="H25" s="141" t="s">
        <v>56</v>
      </c>
      <c r="I25" s="141" t="s">
        <v>57</v>
      </c>
      <c r="J25" s="141" t="s">
        <v>58</v>
      </c>
      <c r="K25" s="141" t="s">
        <v>59</v>
      </c>
      <c r="L25" s="141" t="s">
        <v>60</v>
      </c>
      <c r="M25" s="141" t="s">
        <v>61</v>
      </c>
      <c r="N25" s="141" t="s">
        <v>62</v>
      </c>
      <c r="O25" s="142" t="s">
        <v>63</v>
      </c>
    </row>
    <row r="26" spans="1:15" s="143" customFormat="1">
      <c r="A26" s="140">
        <v>1</v>
      </c>
      <c r="B26" s="140">
        <v>2</v>
      </c>
      <c r="C26" s="141">
        <v>3</v>
      </c>
      <c r="D26" s="141">
        <v>4</v>
      </c>
      <c r="E26" s="141">
        <v>5</v>
      </c>
      <c r="F26" s="141">
        <v>6</v>
      </c>
      <c r="G26" s="141">
        <v>7</v>
      </c>
      <c r="H26" s="141">
        <v>8</v>
      </c>
      <c r="I26" s="140">
        <v>9</v>
      </c>
      <c r="J26" s="140">
        <v>10</v>
      </c>
      <c r="K26" s="141">
        <v>11</v>
      </c>
      <c r="L26" s="141">
        <v>12</v>
      </c>
      <c r="M26" s="141">
        <v>13</v>
      </c>
      <c r="N26" s="141">
        <v>14</v>
      </c>
      <c r="O26" s="141">
        <v>15</v>
      </c>
    </row>
    <row r="27" spans="1:15" s="147" customFormat="1" ht="15">
      <c r="A27" s="78" t="str">
        <f>VLOOKUP(B27,[3]ДовКЕКВ!A$1:B$65536,2,FALSE)</f>
        <v>Оплата праці</v>
      </c>
      <c r="B27" s="144">
        <v>2110</v>
      </c>
      <c r="C27" s="174">
        <v>4145</v>
      </c>
      <c r="D27" s="174">
        <v>4145</v>
      </c>
      <c r="E27" s="174">
        <v>4145</v>
      </c>
      <c r="F27" s="174">
        <v>6023</v>
      </c>
      <c r="G27" s="174">
        <v>4586</v>
      </c>
      <c r="H27" s="174">
        <v>4586</v>
      </c>
      <c r="I27" s="174">
        <v>4586</v>
      </c>
      <c r="J27" s="174">
        <v>4586</v>
      </c>
      <c r="K27" s="174">
        <v>4586</v>
      </c>
      <c r="L27" s="174">
        <v>4586</v>
      </c>
      <c r="M27" s="174">
        <v>4586</v>
      </c>
      <c r="N27" s="174">
        <v>4699</v>
      </c>
      <c r="O27" s="146">
        <f>SUM(C27:N27)</f>
        <v>55259</v>
      </c>
    </row>
    <row r="28" spans="1:15" s="147" customFormat="1" ht="15">
      <c r="A28" s="78" t="str">
        <f>VLOOKUP(B28,[3]ДовКЕКВ!A$1:B$65536,2,FALSE)</f>
        <v>Нарахування на оплату праці</v>
      </c>
      <c r="B28" s="144">
        <v>2120</v>
      </c>
      <c r="C28" s="175">
        <v>912</v>
      </c>
      <c r="D28" s="175">
        <v>912</v>
      </c>
      <c r="E28" s="175">
        <v>912</v>
      </c>
      <c r="F28" s="175">
        <v>1326</v>
      </c>
      <c r="G28" s="175">
        <v>1008</v>
      </c>
      <c r="H28" s="175">
        <v>1009</v>
      </c>
      <c r="I28" s="175">
        <v>1009</v>
      </c>
      <c r="J28" s="175">
        <v>1008</v>
      </c>
      <c r="K28" s="175">
        <v>1009</v>
      </c>
      <c r="L28" s="175">
        <v>1009</v>
      </c>
      <c r="M28" s="175">
        <v>1008</v>
      </c>
      <c r="N28" s="175">
        <v>1034</v>
      </c>
      <c r="O28" s="146">
        <f>SUM(C28:N28)</f>
        <v>12156</v>
      </c>
    </row>
    <row r="29" spans="1:15" s="147" customFormat="1" ht="15">
      <c r="A29" s="78" t="str">
        <f>VLOOKUP(B29,[3]ДовКЕКВ!A$1:B$65536,2,FALSE)</f>
        <v>Медикаменти та перев'язувальні матеріали</v>
      </c>
      <c r="B29" s="144">
        <v>2220</v>
      </c>
      <c r="C29" s="152" t="s">
        <v>40</v>
      </c>
      <c r="D29" s="152" t="s">
        <v>40</v>
      </c>
      <c r="E29" s="152" t="s">
        <v>40</v>
      </c>
      <c r="F29" s="152" t="s">
        <v>40</v>
      </c>
      <c r="G29" s="152" t="s">
        <v>40</v>
      </c>
      <c r="H29" s="152" t="s">
        <v>40</v>
      </c>
      <c r="I29" s="152" t="s">
        <v>40</v>
      </c>
      <c r="J29" s="152" t="s">
        <v>40</v>
      </c>
      <c r="K29" s="152" t="s">
        <v>40</v>
      </c>
      <c r="L29" s="152" t="s">
        <v>40</v>
      </c>
      <c r="M29" s="152" t="s">
        <v>40</v>
      </c>
      <c r="N29" s="152" t="s">
        <v>40</v>
      </c>
      <c r="O29" s="146">
        <f t="shared" ref="O29:O36" si="0">SUM(C29:N29)</f>
        <v>0</v>
      </c>
    </row>
    <row r="30" spans="1:15" s="147" customFormat="1" ht="15">
      <c r="A30" s="78" t="str">
        <f>VLOOKUP(B30,[3]ДовКЕКВ!A$1:B$65536,2,FALSE)</f>
        <v>Продукти харчування</v>
      </c>
      <c r="B30" s="144">
        <v>2230</v>
      </c>
      <c r="C30" s="152" t="s">
        <v>40</v>
      </c>
      <c r="D30" s="152" t="s">
        <v>40</v>
      </c>
      <c r="E30" s="152" t="s">
        <v>40</v>
      </c>
      <c r="F30" s="152" t="s">
        <v>40</v>
      </c>
      <c r="G30" s="152" t="s">
        <v>40</v>
      </c>
      <c r="H30" s="152" t="s">
        <v>40</v>
      </c>
      <c r="I30" s="152" t="s">
        <v>40</v>
      </c>
      <c r="J30" s="152" t="s">
        <v>40</v>
      </c>
      <c r="K30" s="152" t="s">
        <v>40</v>
      </c>
      <c r="L30" s="152" t="s">
        <v>40</v>
      </c>
      <c r="M30" s="152" t="s">
        <v>40</v>
      </c>
      <c r="N30" s="152" t="s">
        <v>40</v>
      </c>
      <c r="O30" s="146">
        <f t="shared" si="0"/>
        <v>0</v>
      </c>
    </row>
    <row r="31" spans="1:15" s="147" customFormat="1" ht="15">
      <c r="A31" s="78" t="str">
        <f>VLOOKUP(B31,[3]ДовКЕКВ!A$1:B$65536,2,FALSE)</f>
        <v>Оплата комунальних послуг та енергоносіїв</v>
      </c>
      <c r="B31" s="144">
        <v>2270</v>
      </c>
      <c r="C31" s="152" t="s">
        <v>40</v>
      </c>
      <c r="D31" s="152" t="s">
        <v>40</v>
      </c>
      <c r="E31" s="152" t="s">
        <v>40</v>
      </c>
      <c r="F31" s="152" t="s">
        <v>40</v>
      </c>
      <c r="G31" s="152" t="s">
        <v>40</v>
      </c>
      <c r="H31" s="152" t="s">
        <v>40</v>
      </c>
      <c r="I31" s="152" t="s">
        <v>40</v>
      </c>
      <c r="J31" s="152" t="s">
        <v>40</v>
      </c>
      <c r="K31" s="152" t="s">
        <v>40</v>
      </c>
      <c r="L31" s="152" t="s">
        <v>40</v>
      </c>
      <c r="M31" s="152" t="s">
        <v>40</v>
      </c>
      <c r="N31" s="152" t="s">
        <v>40</v>
      </c>
      <c r="O31" s="146">
        <f t="shared" si="0"/>
        <v>0</v>
      </c>
    </row>
    <row r="32" spans="1:15" s="147" customFormat="1" ht="26.25">
      <c r="A32" s="78" t="str">
        <f>VLOOKUP(B32,[3]ДовКЕКВ!A$1:B$65536,2,FALSE)</f>
        <v>Дослідження і розробки, окремі заходи розвитку по реалізації державних (регіональних) програм</v>
      </c>
      <c r="B32" s="69">
        <v>2281</v>
      </c>
      <c r="C32" s="152" t="s">
        <v>40</v>
      </c>
      <c r="D32" s="152" t="s">
        <v>40</v>
      </c>
      <c r="E32" s="152" t="s">
        <v>40</v>
      </c>
      <c r="F32" s="152" t="s">
        <v>40</v>
      </c>
      <c r="G32" s="152" t="s">
        <v>40</v>
      </c>
      <c r="H32" s="152" t="s">
        <v>40</v>
      </c>
      <c r="I32" s="152" t="s">
        <v>40</v>
      </c>
      <c r="J32" s="152" t="s">
        <v>40</v>
      </c>
      <c r="K32" s="152" t="s">
        <v>40</v>
      </c>
      <c r="L32" s="152" t="s">
        <v>40</v>
      </c>
      <c r="M32" s="152" t="s">
        <v>40</v>
      </c>
      <c r="N32" s="152" t="s">
        <v>40</v>
      </c>
      <c r="O32" s="146">
        <f t="shared" si="0"/>
        <v>0</v>
      </c>
    </row>
    <row r="33" spans="1:15" s="147" customFormat="1" ht="26.25">
      <c r="A33" s="78" t="str">
        <f>VLOOKUP(B33,[3]ДовКЕКВ!A$1:B$65536,2,FALSE)</f>
        <v>Окремі заходи по реалізації державних (регіональних) програм, не віднесені до заходів розвитку</v>
      </c>
      <c r="B33" s="69">
        <v>2282</v>
      </c>
      <c r="C33" s="152" t="s">
        <v>40</v>
      </c>
      <c r="D33" s="152" t="s">
        <v>40</v>
      </c>
      <c r="E33" s="152" t="s">
        <v>40</v>
      </c>
      <c r="F33" s="152" t="s">
        <v>40</v>
      </c>
      <c r="G33" s="152" t="s">
        <v>40</v>
      </c>
      <c r="H33" s="152" t="s">
        <v>40</v>
      </c>
      <c r="I33" s="152" t="s">
        <v>40</v>
      </c>
      <c r="J33" s="152" t="s">
        <v>40</v>
      </c>
      <c r="K33" s="152" t="s">
        <v>40</v>
      </c>
      <c r="L33" s="152" t="s">
        <v>40</v>
      </c>
      <c r="M33" s="152" t="s">
        <v>40</v>
      </c>
      <c r="N33" s="152" t="s">
        <v>40</v>
      </c>
      <c r="O33" s="146">
        <f t="shared" si="0"/>
        <v>0</v>
      </c>
    </row>
    <row r="34" spans="1:15" s="147" customFormat="1" ht="15">
      <c r="A34" s="78" t="str">
        <f>VLOOKUP(B34,[3]ДовКЕКВ!A$1:B$65536,2,FALSE)</f>
        <v>Соціальне забезпечення</v>
      </c>
      <c r="B34" s="144">
        <v>2700</v>
      </c>
      <c r="C34" s="152" t="s">
        <v>40</v>
      </c>
      <c r="D34" s="152" t="s">
        <v>40</v>
      </c>
      <c r="E34" s="152" t="s">
        <v>40</v>
      </c>
      <c r="F34" s="152" t="s">
        <v>40</v>
      </c>
      <c r="G34" s="152" t="s">
        <v>40</v>
      </c>
      <c r="H34" s="152" t="s">
        <v>40</v>
      </c>
      <c r="I34" s="152" t="s">
        <v>40</v>
      </c>
      <c r="J34" s="152" t="s">
        <v>40</v>
      </c>
      <c r="K34" s="152" t="s">
        <v>40</v>
      </c>
      <c r="L34" s="152" t="s">
        <v>40</v>
      </c>
      <c r="M34" s="152" t="s">
        <v>40</v>
      </c>
      <c r="N34" s="152" t="s">
        <v>40</v>
      </c>
      <c r="O34" s="146">
        <f t="shared" si="0"/>
        <v>0</v>
      </c>
    </row>
    <row r="35" spans="1:15" s="147" customFormat="1" ht="15">
      <c r="A35" s="78" t="s">
        <v>64</v>
      </c>
      <c r="B35" s="144" t="s">
        <v>65</v>
      </c>
      <c r="C35" s="175">
        <v>253</v>
      </c>
      <c r="D35" s="175">
        <v>253</v>
      </c>
      <c r="E35" s="175">
        <v>253</v>
      </c>
      <c r="F35" s="175">
        <v>367</v>
      </c>
      <c r="G35" s="175">
        <v>280</v>
      </c>
      <c r="H35" s="175">
        <v>9975</v>
      </c>
      <c r="I35" s="175">
        <v>280</v>
      </c>
      <c r="J35" s="175">
        <v>280</v>
      </c>
      <c r="K35" s="175">
        <v>280</v>
      </c>
      <c r="L35" s="175">
        <v>279</v>
      </c>
      <c r="M35" s="175">
        <v>9973</v>
      </c>
      <c r="N35" s="175">
        <v>13827</v>
      </c>
      <c r="O35" s="146">
        <f t="shared" si="0"/>
        <v>36300</v>
      </c>
    </row>
    <row r="36" spans="1:15" s="147" customFormat="1" ht="15">
      <c r="A36" s="153" t="s">
        <v>66</v>
      </c>
      <c r="B36" s="144"/>
      <c r="C36" s="154">
        <f>SUM(C27:C35)</f>
        <v>5310</v>
      </c>
      <c r="D36" s="154">
        <f>SUM(D27:D35)</f>
        <v>5310</v>
      </c>
      <c r="E36" s="154">
        <f>SUM(E27:E35)</f>
        <v>5310</v>
      </c>
      <c r="F36" s="154">
        <f t="shared" ref="F36:N36" si="1">SUM(F27:F35)</f>
        <v>7716</v>
      </c>
      <c r="G36" s="154">
        <f t="shared" si="1"/>
        <v>5874</v>
      </c>
      <c r="H36" s="154">
        <f t="shared" si="1"/>
        <v>15570</v>
      </c>
      <c r="I36" s="154">
        <f t="shared" si="1"/>
        <v>5875</v>
      </c>
      <c r="J36" s="154">
        <f t="shared" si="1"/>
        <v>5874</v>
      </c>
      <c r="K36" s="154">
        <f t="shared" si="1"/>
        <v>5875</v>
      </c>
      <c r="L36" s="154">
        <f t="shared" si="1"/>
        <v>5874</v>
      </c>
      <c r="M36" s="154">
        <f t="shared" si="1"/>
        <v>15567</v>
      </c>
      <c r="N36" s="154">
        <f t="shared" si="1"/>
        <v>19560</v>
      </c>
      <c r="O36" s="146">
        <f t="shared" si="0"/>
        <v>103715</v>
      </c>
    </row>
    <row r="37" spans="1:15" s="1" customFormat="1">
      <c r="A37" s="155"/>
      <c r="B37" s="58"/>
      <c r="C37" s="156"/>
      <c r="D37" s="156"/>
      <c r="E37" s="54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>
      <c r="A38" s="157"/>
      <c r="B38" s="58"/>
      <c r="C38" s="156"/>
      <c r="D38" s="156"/>
      <c r="E38" s="54"/>
    </row>
    <row r="39" spans="1:15">
      <c r="A39" s="157"/>
      <c r="B39" s="58"/>
      <c r="C39" s="156"/>
      <c r="D39" s="156"/>
      <c r="E39" s="54"/>
    </row>
    <row r="40" spans="1:15" ht="15">
      <c r="A40" s="95" t="s">
        <v>41</v>
      </c>
      <c r="B40" s="118"/>
      <c r="C40" s="118"/>
      <c r="D40" s="118"/>
      <c r="E40" s="118"/>
      <c r="F40" s="130"/>
      <c r="G40" s="130"/>
      <c r="H40" s="118"/>
      <c r="I40" s="158" t="str">
        <f>[3]Заполнить!$B$11</f>
        <v>Ігор ЛЯШЕНКО</v>
      </c>
      <c r="J40" s="158"/>
      <c r="K40" s="158"/>
    </row>
    <row r="41" spans="1:15" ht="15">
      <c r="A41" s="159"/>
      <c r="B41" s="118"/>
      <c r="C41" s="118"/>
      <c r="D41" s="118"/>
      <c r="E41" s="118"/>
      <c r="F41" s="125" t="s">
        <v>4</v>
      </c>
      <c r="G41" s="125"/>
      <c r="H41" s="119"/>
      <c r="I41" s="129"/>
      <c r="J41" s="129"/>
      <c r="K41" s="129"/>
    </row>
    <row r="42" spans="1:15" ht="15">
      <c r="A42" s="160" t="s">
        <v>42</v>
      </c>
      <c r="B42" s="161"/>
      <c r="C42" s="161"/>
      <c r="D42" s="161"/>
      <c r="E42" s="161"/>
      <c r="F42" s="130"/>
      <c r="G42" s="130"/>
      <c r="H42" s="118"/>
      <c r="I42" s="158" t="str">
        <f>[3]Заполнить!$B$12</f>
        <v>Тетяна МЕЛЬНИЧЕНКО</v>
      </c>
      <c r="J42" s="158"/>
      <c r="K42" s="158"/>
    </row>
    <row r="43" spans="1:15" ht="15">
      <c r="A43" s="46"/>
      <c r="B43" s="118"/>
      <c r="C43" s="118"/>
      <c r="D43" s="118"/>
      <c r="E43" s="118"/>
      <c r="F43" s="125" t="s">
        <v>4</v>
      </c>
      <c r="G43" s="125"/>
      <c r="H43" s="119"/>
      <c r="I43" s="129"/>
      <c r="J43" s="129"/>
      <c r="K43" s="129"/>
    </row>
    <row r="44" spans="1:15" ht="15">
      <c r="A44" s="134" t="s">
        <v>67</v>
      </c>
      <c r="B44" s="134"/>
      <c r="C44" s="118"/>
      <c r="D44" s="47"/>
      <c r="E44" s="47"/>
      <c r="F44" s="47"/>
      <c r="G44" s="47"/>
      <c r="H44" s="47"/>
      <c r="I44" s="47"/>
      <c r="J44" s="47"/>
      <c r="K44" s="47"/>
    </row>
    <row r="45" spans="1:15" ht="15">
      <c r="A45" s="162" t="str">
        <f>[3]Заполнить!$B$17</f>
        <v>19 січня 2021 р.</v>
      </c>
      <c r="B45" s="134"/>
      <c r="C45" s="118"/>
      <c r="D45" s="47"/>
      <c r="E45" s="47"/>
      <c r="F45" s="47"/>
      <c r="G45" s="47"/>
      <c r="H45" s="47"/>
      <c r="I45" s="47"/>
      <c r="J45" s="47"/>
      <c r="K45" s="47"/>
    </row>
    <row r="46" spans="1:15" ht="15">
      <c r="A46" s="163"/>
      <c r="B46" s="164"/>
      <c r="C46" s="165"/>
      <c r="D46" s="165"/>
      <c r="E46" s="165"/>
      <c r="F46" s="165"/>
      <c r="G46" s="165"/>
      <c r="H46" s="165"/>
      <c r="I46" s="165"/>
      <c r="J46" s="165"/>
      <c r="K46" s="165"/>
    </row>
    <row r="47" spans="1:15">
      <c r="A47" s="166" t="s">
        <v>68</v>
      </c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</row>
    <row r="48" spans="1:15">
      <c r="A48" s="167"/>
    </row>
  </sheetData>
  <mergeCells count="30">
    <mergeCell ref="F42:G42"/>
    <mergeCell ref="I42:K42"/>
    <mergeCell ref="F43:G43"/>
    <mergeCell ref="I43:K43"/>
    <mergeCell ref="A47:L47"/>
    <mergeCell ref="A21:O21"/>
    <mergeCell ref="A22:O22"/>
    <mergeCell ref="A23:O23"/>
    <mergeCell ref="F40:G40"/>
    <mergeCell ref="I40:K40"/>
    <mergeCell ref="F41:G41"/>
    <mergeCell ref="I41:K41"/>
    <mergeCell ref="A15:O15"/>
    <mergeCell ref="A16:O16"/>
    <mergeCell ref="A17:O17"/>
    <mergeCell ref="A18:O18"/>
    <mergeCell ref="A19:O19"/>
    <mergeCell ref="A20:O20"/>
    <mergeCell ref="J11:K11"/>
    <mergeCell ref="L11:O11"/>
    <mergeCell ref="J12:M12"/>
    <mergeCell ref="J13:M13"/>
    <mergeCell ref="N13:O13"/>
    <mergeCell ref="A14:O14"/>
    <mergeCell ref="J1:O3"/>
    <mergeCell ref="J5:O6"/>
    <mergeCell ref="J7:O7"/>
    <mergeCell ref="J8:O8"/>
    <mergeCell ref="J9:O9"/>
    <mergeCell ref="L10:O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Лист2</vt:lpstr>
      <vt:lpstr>Лист3</vt:lpstr>
      <vt:lpstr>Лист4</vt:lpstr>
      <vt:lpstr>Лист5</vt:lpstr>
      <vt:lpstr>Лист6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2021-01-26T14:31:29Z</dcterms:modified>
</cp:coreProperties>
</file>