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activeTab="1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R7" i="1" l="1"/>
  <c r="AR6" i="1"/>
  <c r="AP7" i="1"/>
  <c r="AP6" i="1"/>
  <c r="AN7" i="1"/>
  <c r="AN6" i="1"/>
  <c r="AB7" i="1"/>
  <c r="AB6" i="1"/>
  <c r="X6" i="1"/>
  <c r="V7" i="1"/>
  <c r="V6" i="1"/>
  <c r="R7" i="1"/>
  <c r="R6" i="1"/>
  <c r="P7" i="1"/>
  <c r="P6" i="1"/>
  <c r="N7" i="1"/>
  <c r="N6" i="1"/>
  <c r="J7" i="1"/>
  <c r="J6" i="1"/>
  <c r="H7" i="1"/>
  <c r="H6" i="1"/>
  <c r="F7" i="1"/>
  <c r="F6" i="1"/>
  <c r="D7" i="1"/>
  <c r="D6" i="1"/>
  <c r="AL7" i="1" l="1"/>
  <c r="AL6" i="1"/>
  <c r="AJ7" i="1"/>
  <c r="AJ6" i="1"/>
  <c r="AH7" i="1"/>
  <c r="AH6" i="1"/>
  <c r="AF7" i="1"/>
  <c r="AF6" i="1"/>
  <c r="AD7" i="1"/>
  <c r="AD6" i="1"/>
  <c r="Z7" i="1"/>
  <c r="Z6" i="1"/>
  <c r="X7" i="1"/>
  <c r="T7" i="1"/>
  <c r="T6" i="1"/>
  <c r="L7" i="1"/>
  <c r="L6" i="1"/>
  <c r="AS6" i="1" l="1"/>
  <c r="AS7" i="1"/>
</calcChain>
</file>

<file path=xl/sharedStrings.xml><?xml version="1.0" encoding="utf-8"?>
<sst xmlns="http://schemas.openxmlformats.org/spreadsheetml/2006/main" count="103" uniqueCount="43">
  <si>
    <t>Дидактичний матеріал</t>
  </si>
  <si>
    <t>Назва установи</t>
  </si>
  <si>
    <t>Більченський НВК</t>
  </si>
  <si>
    <t>Криницька ЗОШ</t>
  </si>
  <si>
    <t>мови (на магнітах)</t>
  </si>
  <si>
    <t>телурій</t>
  </si>
  <si>
    <t>мікроскоп</t>
  </si>
  <si>
    <t>набір моделей</t>
  </si>
  <si>
    <t>геометричних тіл та фігур</t>
  </si>
  <si>
    <t>метр навчальний</t>
  </si>
  <si>
    <t>глобус-модель</t>
  </si>
  <si>
    <t>Будова землі(розбірна)</t>
  </si>
  <si>
    <t>Лупа</t>
  </si>
  <si>
    <t xml:space="preserve">Скриня з кришкою </t>
  </si>
  <si>
    <t>середня</t>
  </si>
  <si>
    <t>Ціна:</t>
  </si>
  <si>
    <t>К-сть</t>
  </si>
  <si>
    <t xml:space="preserve">сума </t>
  </si>
  <si>
    <t xml:space="preserve">набір н.-д. матеріалів  </t>
  </si>
  <si>
    <t>з укр.мови (на магнітах)</t>
  </si>
  <si>
    <t xml:space="preserve">набір н-д матеріалів 
з англ </t>
  </si>
  <si>
    <t>Глобус 
політичний</t>
  </si>
  <si>
    <t>терези з 
набором 
важків</t>
  </si>
  <si>
    <t>з кольоровою
 шкалою</t>
  </si>
  <si>
    <t>циркуль для
 шкільної дошки</t>
  </si>
  <si>
    <t>Ляльки-рукавички 
для театральних 
ігор</t>
  </si>
  <si>
    <t>Компас 
шкільний</t>
  </si>
  <si>
    <t>колекція 
кориснихкопалин</t>
  </si>
  <si>
    <t>та продукти
 їх переробки</t>
  </si>
  <si>
    <t>Гербарій
 отруйних 
рослин</t>
  </si>
  <si>
    <t>Колекція 
"гірські породи"</t>
  </si>
  <si>
    <t>сума</t>
  </si>
  <si>
    <t xml:space="preserve">модель годинника год. Хв. Сек.(роздаткова) </t>
  </si>
  <si>
    <t>к-сть</t>
  </si>
  <si>
    <t xml:space="preserve">Набір грошових </t>
  </si>
  <si>
    <t>знаків (роздатковий)</t>
  </si>
  <si>
    <t xml:space="preserve">Набір "Частини цілого 
на крузі .Прості дроби"
</t>
  </si>
  <si>
    <t>Ціна</t>
  </si>
  <si>
    <t>ціна</t>
  </si>
  <si>
    <t>Набір годинників
 пісочних</t>
  </si>
  <si>
    <t>всього</t>
  </si>
  <si>
    <t>дидактика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</si>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</sst>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Border="1" applyAlignment="1"/>
    <xf numFmtId="0" fontId="1" fillId="0" borderId="2" xfId="0" applyFont="1" applyBorder="1"/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zoomScale="90" zoomScaleNormal="90" workbookViewId="0">
      <selection activeCell="O16" sqref="O16"/>
    </sheetView>
  </sheetViews>
  <sheetFormatPr defaultRowHeight="15" x14ac:dyDescent="0.25"/>
  <cols>
    <col min="1" max="1" width="4.42578125" customWidth="1"/>
    <col min="2" max="2" width="19.85546875" customWidth="1"/>
    <col min="3" max="3" width="9.140625" customWidth="1"/>
    <col min="4" max="4" width="12.5703125" customWidth="1"/>
    <col min="5" max="5" width="8.42578125" customWidth="1"/>
    <col min="6" max="6" width="11.85546875" customWidth="1"/>
    <col min="7" max="7" width="8" customWidth="1"/>
    <col min="8" max="8" width="8.140625" customWidth="1"/>
    <col min="9" max="9" width="6.5703125" customWidth="1"/>
    <col min="10" max="10" width="7.7109375" customWidth="1"/>
    <col min="11" max="11" width="5.42578125" customWidth="1"/>
    <col min="12" max="12" width="7.7109375" customWidth="1"/>
    <col min="13" max="13" width="5.42578125" customWidth="1"/>
    <col min="14" max="15" width="7.42578125" customWidth="1"/>
    <col min="16" max="17" width="10.42578125" customWidth="1"/>
    <col min="19" max="19" width="8" customWidth="1"/>
    <col min="20" max="21" width="7.5703125" customWidth="1"/>
    <col min="22" max="22" width="7.85546875" customWidth="1"/>
    <col min="24" max="24" width="10.5703125" customWidth="1"/>
    <col min="25" max="25" width="8" customWidth="1"/>
    <col min="26" max="27" width="7.140625" customWidth="1"/>
    <col min="29" max="29" width="6.85546875" customWidth="1"/>
    <col min="30" max="31" width="7" customWidth="1"/>
    <col min="32" max="32" width="10.7109375" customWidth="1"/>
    <col min="33" max="33" width="9.7109375" customWidth="1"/>
    <col min="34" max="35" width="6.5703125" customWidth="1"/>
    <col min="36" max="37" width="8" customWidth="1"/>
    <col min="42" max="42" width="10.28515625" customWidth="1"/>
  </cols>
  <sheetData>
    <row r="1" spans="1:45" x14ac:dyDescent="0.25">
      <c r="H1" t="s">
        <v>0</v>
      </c>
      <c r="AQ1" s="14"/>
      <c r="AR1" s="14"/>
      <c r="AS1" s="10"/>
    </row>
    <row r="2" spans="1:45" ht="26.25" customHeight="1" x14ac:dyDescent="0.25">
      <c r="A2" s="12"/>
      <c r="B2" s="12" t="s">
        <v>1</v>
      </c>
      <c r="C2" s="6" t="s">
        <v>18</v>
      </c>
      <c r="D2" s="6"/>
      <c r="E2" s="13" t="s">
        <v>20</v>
      </c>
      <c r="F2" s="12"/>
      <c r="G2" s="13" t="s">
        <v>21</v>
      </c>
      <c r="H2" s="13"/>
      <c r="I2" s="12" t="s">
        <v>5</v>
      </c>
      <c r="J2" s="12"/>
      <c r="K2" s="12" t="s">
        <v>6</v>
      </c>
      <c r="L2" s="12"/>
      <c r="M2" s="13" t="s">
        <v>22</v>
      </c>
      <c r="N2" s="12"/>
      <c r="O2" s="12" t="s">
        <v>7</v>
      </c>
      <c r="P2" s="12"/>
      <c r="Q2" s="12" t="s">
        <v>9</v>
      </c>
      <c r="R2" s="12"/>
      <c r="S2" s="13" t="s">
        <v>24</v>
      </c>
      <c r="T2" s="13"/>
      <c r="U2" s="13" t="s">
        <v>32</v>
      </c>
      <c r="V2" s="13"/>
      <c r="W2" s="12" t="s">
        <v>10</v>
      </c>
      <c r="X2" s="12"/>
      <c r="Y2" s="12" t="s">
        <v>12</v>
      </c>
      <c r="Z2" s="12"/>
      <c r="AA2" s="13" t="s">
        <v>25</v>
      </c>
      <c r="AB2" s="12"/>
      <c r="AC2" s="13" t="s">
        <v>26</v>
      </c>
      <c r="AD2" s="13"/>
      <c r="AE2" s="12" t="s">
        <v>13</v>
      </c>
      <c r="AF2" s="12"/>
      <c r="AG2" s="13" t="s">
        <v>27</v>
      </c>
      <c r="AH2" s="12"/>
      <c r="AI2" s="13" t="s">
        <v>29</v>
      </c>
      <c r="AJ2" s="12"/>
      <c r="AK2" s="13" t="s">
        <v>30</v>
      </c>
      <c r="AL2" s="13"/>
      <c r="AM2" s="13" t="s">
        <v>36</v>
      </c>
      <c r="AN2" s="12"/>
      <c r="AO2" s="12" t="s">
        <v>34</v>
      </c>
      <c r="AP2" s="12"/>
      <c r="AQ2" s="13" t="s">
        <v>39</v>
      </c>
      <c r="AR2" s="12"/>
      <c r="AS2" s="11" t="s">
        <v>40</v>
      </c>
    </row>
    <row r="3" spans="1:45" ht="33" customHeight="1" x14ac:dyDescent="0.25">
      <c r="A3" s="12"/>
      <c r="B3" s="12"/>
      <c r="C3" s="6" t="s">
        <v>19</v>
      </c>
      <c r="D3" s="6"/>
      <c r="E3" s="12" t="s">
        <v>4</v>
      </c>
      <c r="F3" s="12"/>
      <c r="G3" s="13"/>
      <c r="H3" s="13"/>
      <c r="I3" s="12"/>
      <c r="J3" s="12"/>
      <c r="K3" s="12"/>
      <c r="L3" s="12"/>
      <c r="M3" s="12"/>
      <c r="N3" s="12"/>
      <c r="O3" s="13" t="s">
        <v>8</v>
      </c>
      <c r="P3" s="12"/>
      <c r="Q3" s="13" t="s">
        <v>23</v>
      </c>
      <c r="R3" s="12"/>
      <c r="S3" s="13"/>
      <c r="T3" s="13"/>
      <c r="U3" s="13"/>
      <c r="V3" s="13"/>
      <c r="W3" s="12" t="s">
        <v>11</v>
      </c>
      <c r="X3" s="12"/>
      <c r="Y3" s="12"/>
      <c r="Z3" s="12"/>
      <c r="AA3" s="12"/>
      <c r="AB3" s="12"/>
      <c r="AC3" s="13"/>
      <c r="AD3" s="13"/>
      <c r="AE3" s="12" t="s">
        <v>14</v>
      </c>
      <c r="AF3" s="12"/>
      <c r="AG3" s="13" t="s">
        <v>28</v>
      </c>
      <c r="AH3" s="12"/>
      <c r="AI3" s="12"/>
      <c r="AJ3" s="12"/>
      <c r="AK3" s="13"/>
      <c r="AL3" s="13"/>
      <c r="AM3" s="12"/>
      <c r="AN3" s="12"/>
      <c r="AO3" s="12" t="s">
        <v>35</v>
      </c>
      <c r="AP3" s="12"/>
      <c r="AQ3" s="12"/>
      <c r="AR3" s="12"/>
      <c r="AS3" s="11"/>
    </row>
    <row r="4" spans="1:45" x14ac:dyDescent="0.25">
      <c r="A4" s="12"/>
      <c r="B4" s="12"/>
      <c r="C4" s="7" t="s">
        <v>15</v>
      </c>
      <c r="D4" s="7">
        <v>1890</v>
      </c>
      <c r="E4" s="7" t="s">
        <v>15</v>
      </c>
      <c r="F4" s="7">
        <v>1260</v>
      </c>
      <c r="G4" s="7" t="s">
        <v>15</v>
      </c>
      <c r="H4" s="7">
        <v>590</v>
      </c>
      <c r="I4" s="7" t="s">
        <v>15</v>
      </c>
      <c r="J4" s="7">
        <v>4260</v>
      </c>
      <c r="K4" s="7" t="s">
        <v>15</v>
      </c>
      <c r="L4" s="7">
        <v>2400</v>
      </c>
      <c r="M4" s="7" t="s">
        <v>15</v>
      </c>
      <c r="N4" s="7">
        <v>980</v>
      </c>
      <c r="O4" s="7" t="s">
        <v>15</v>
      </c>
      <c r="P4" s="7">
        <v>495</v>
      </c>
      <c r="Q4" s="7" t="s">
        <v>15</v>
      </c>
      <c r="R4" s="7">
        <v>689</v>
      </c>
      <c r="S4" s="7" t="s">
        <v>15</v>
      </c>
      <c r="T4" s="7">
        <v>100</v>
      </c>
      <c r="U4" s="7" t="s">
        <v>15</v>
      </c>
      <c r="V4" s="7">
        <v>222</v>
      </c>
      <c r="W4" s="7" t="s">
        <v>15</v>
      </c>
      <c r="X4" s="7">
        <v>3870</v>
      </c>
      <c r="Y4" s="7" t="s">
        <v>15</v>
      </c>
      <c r="Z4" s="7">
        <v>70</v>
      </c>
      <c r="AA4" s="7" t="s">
        <v>15</v>
      </c>
      <c r="AB4" s="7">
        <v>2160</v>
      </c>
      <c r="AC4" s="7" t="s">
        <v>15</v>
      </c>
      <c r="AD4" s="7">
        <v>63</v>
      </c>
      <c r="AE4" s="7" t="s">
        <v>15</v>
      </c>
      <c r="AF4" s="7">
        <v>345</v>
      </c>
      <c r="AG4" s="7" t="s">
        <v>15</v>
      </c>
      <c r="AH4" s="7">
        <v>465</v>
      </c>
      <c r="AI4" s="7" t="s">
        <v>15</v>
      </c>
      <c r="AJ4" s="7">
        <v>420</v>
      </c>
      <c r="AK4" s="7" t="s">
        <v>15</v>
      </c>
      <c r="AL4" s="7">
        <v>480</v>
      </c>
      <c r="AM4" s="7" t="s">
        <v>37</v>
      </c>
      <c r="AN4" s="7">
        <v>900</v>
      </c>
      <c r="AO4" s="7" t="s">
        <v>38</v>
      </c>
      <c r="AP4" s="7">
        <v>390</v>
      </c>
      <c r="AQ4" s="7" t="s">
        <v>38</v>
      </c>
      <c r="AR4" s="7">
        <v>225</v>
      </c>
      <c r="AS4" s="3"/>
    </row>
    <row r="5" spans="1:45" x14ac:dyDescent="0.25">
      <c r="A5" s="12"/>
      <c r="B5" s="12"/>
      <c r="C5" s="7" t="s">
        <v>16</v>
      </c>
      <c r="D5" s="7" t="s">
        <v>17</v>
      </c>
      <c r="E5" s="7" t="s">
        <v>16</v>
      </c>
      <c r="F5" s="7" t="s">
        <v>17</v>
      </c>
      <c r="G5" s="7" t="s">
        <v>16</v>
      </c>
      <c r="H5" s="7" t="s">
        <v>17</v>
      </c>
      <c r="I5" s="7" t="s">
        <v>16</v>
      </c>
      <c r="J5" s="7" t="s">
        <v>17</v>
      </c>
      <c r="K5" s="7" t="s">
        <v>16</v>
      </c>
      <c r="L5" s="7" t="s">
        <v>17</v>
      </c>
      <c r="M5" s="7" t="s">
        <v>16</v>
      </c>
      <c r="N5" s="7" t="s">
        <v>17</v>
      </c>
      <c r="O5" s="7" t="s">
        <v>16</v>
      </c>
      <c r="P5" s="7" t="s">
        <v>17</v>
      </c>
      <c r="Q5" s="7" t="s">
        <v>16</v>
      </c>
      <c r="R5" s="7" t="s">
        <v>17</v>
      </c>
      <c r="S5" s="7" t="s">
        <v>16</v>
      </c>
      <c r="T5" s="7" t="s">
        <v>17</v>
      </c>
      <c r="U5" s="7" t="s">
        <v>16</v>
      </c>
      <c r="V5" s="7" t="s">
        <v>17</v>
      </c>
      <c r="W5" s="7" t="s">
        <v>16</v>
      </c>
      <c r="X5" s="7" t="s">
        <v>17</v>
      </c>
      <c r="Y5" s="7" t="s">
        <v>16</v>
      </c>
      <c r="Z5" s="7" t="s">
        <v>17</v>
      </c>
      <c r="AA5" s="7" t="s">
        <v>16</v>
      </c>
      <c r="AB5" s="7" t="s">
        <v>17</v>
      </c>
      <c r="AC5" s="7" t="s">
        <v>16</v>
      </c>
      <c r="AD5" s="7" t="s">
        <v>17</v>
      </c>
      <c r="AE5" s="7" t="s">
        <v>16</v>
      </c>
      <c r="AF5" s="7" t="s">
        <v>17</v>
      </c>
      <c r="AG5" s="7" t="s">
        <v>16</v>
      </c>
      <c r="AH5" s="7" t="s">
        <v>17</v>
      </c>
      <c r="AI5" s="7" t="s">
        <v>16</v>
      </c>
      <c r="AJ5" s="8" t="s">
        <v>31</v>
      </c>
      <c r="AK5" s="7" t="s">
        <v>16</v>
      </c>
      <c r="AL5" s="7" t="s">
        <v>17</v>
      </c>
      <c r="AM5" s="8" t="s">
        <v>33</v>
      </c>
      <c r="AN5" s="8" t="s">
        <v>17</v>
      </c>
      <c r="AO5" s="8" t="s">
        <v>33</v>
      </c>
      <c r="AP5" s="8" t="s">
        <v>31</v>
      </c>
      <c r="AQ5" s="8" t="s">
        <v>33</v>
      </c>
      <c r="AR5" s="8" t="s">
        <v>31</v>
      </c>
      <c r="AS5" s="3"/>
    </row>
    <row r="6" spans="1:45" x14ac:dyDescent="0.25">
      <c r="A6" s="1">
        <v>1</v>
      </c>
      <c r="B6" s="2" t="s">
        <v>2</v>
      </c>
      <c r="C6" s="1">
        <v>1</v>
      </c>
      <c r="D6" s="3">
        <f t="shared" ref="D6:D7" si="0">C6*1890</f>
        <v>1890</v>
      </c>
      <c r="E6" s="3">
        <v>1</v>
      </c>
      <c r="F6" s="3">
        <f t="shared" ref="F6:F7" si="1">E6*1260</f>
        <v>1260</v>
      </c>
      <c r="G6" s="3">
        <v>1</v>
      </c>
      <c r="H6" s="3">
        <f t="shared" ref="H6:H7" si="2">G6*590</f>
        <v>590</v>
      </c>
      <c r="I6" s="3">
        <v>1</v>
      </c>
      <c r="J6" s="3">
        <f t="shared" ref="J6:J7" si="3">I6*4260</f>
        <v>4260</v>
      </c>
      <c r="K6" s="3">
        <v>1</v>
      </c>
      <c r="L6" s="3">
        <f t="shared" ref="L6:L7" si="4">K6*2400</f>
        <v>2400</v>
      </c>
      <c r="M6" s="3">
        <v>4</v>
      </c>
      <c r="N6" s="3">
        <f t="shared" ref="N6:N7" si="5">M6*980</f>
        <v>3920</v>
      </c>
      <c r="O6" s="3">
        <v>4</v>
      </c>
      <c r="P6" s="3">
        <f t="shared" ref="P6:P7" si="6">O6*495</f>
        <v>1980</v>
      </c>
      <c r="Q6" s="1">
        <v>1</v>
      </c>
      <c r="R6" s="3">
        <f t="shared" ref="R6:R7" si="7">Q6*689</f>
        <v>689</v>
      </c>
      <c r="S6" s="1">
        <v>1</v>
      </c>
      <c r="T6" s="3">
        <f t="shared" ref="T6:T7" si="8">S6*100</f>
        <v>100</v>
      </c>
      <c r="U6" s="1">
        <v>2</v>
      </c>
      <c r="V6" s="3">
        <f t="shared" ref="V6:V7" si="9">U6*222</f>
        <v>444</v>
      </c>
      <c r="W6" s="3">
        <v>1</v>
      </c>
      <c r="X6" s="3">
        <f t="shared" ref="X6" si="10">W6*3870</f>
        <v>3870</v>
      </c>
      <c r="Y6" s="1">
        <v>4</v>
      </c>
      <c r="Z6" s="3">
        <f t="shared" ref="Z6:Z7" si="11">Y6*70</f>
        <v>280</v>
      </c>
      <c r="AA6" s="1">
        <v>1</v>
      </c>
      <c r="AB6" s="3">
        <f t="shared" ref="AB6:AB7" si="12">AA6*2160</f>
        <v>2160</v>
      </c>
      <c r="AC6" s="1">
        <v>3</v>
      </c>
      <c r="AD6" s="3">
        <f t="shared" ref="AD6:AD7" si="13">AC6*63</f>
        <v>189</v>
      </c>
      <c r="AE6" s="1">
        <v>2</v>
      </c>
      <c r="AF6" s="3">
        <f t="shared" ref="AF6:AF7" si="14">AE6*345</f>
        <v>690</v>
      </c>
      <c r="AG6" s="1">
        <v>1</v>
      </c>
      <c r="AH6" s="3">
        <f t="shared" ref="AH6:AH7" si="15">AG6*465</f>
        <v>465</v>
      </c>
      <c r="AI6" s="1">
        <v>1</v>
      </c>
      <c r="AJ6" s="3">
        <f t="shared" ref="AJ6:AJ7" si="16">AI6*420</f>
        <v>420</v>
      </c>
      <c r="AK6" s="1">
        <v>1</v>
      </c>
      <c r="AL6" s="3">
        <f t="shared" ref="AL6:AL7" si="17">AK6*480</f>
        <v>480</v>
      </c>
      <c r="AM6" s="1">
        <v>1</v>
      </c>
      <c r="AN6" s="4">
        <f t="shared" ref="AN6:AN7" si="18">AM6*900</f>
        <v>900</v>
      </c>
      <c r="AO6" s="1">
        <v>3</v>
      </c>
      <c r="AP6" s="4">
        <f t="shared" ref="AP6:AP7" si="19">AO6*390</f>
        <v>1170</v>
      </c>
      <c r="AQ6" s="5">
        <v>1</v>
      </c>
      <c r="AR6" s="4">
        <f t="shared" ref="AR6:AR7" si="20">AQ6*225</f>
        <v>225</v>
      </c>
      <c r="AS6" s="3">
        <f t="shared" ref="AS6:AS7" si="21">AR6+AP6+AN6+AL6+AJ6+AH6+AF6+AD6+AB6+Z6+X6+V6+T6+R6+P6+N6+L6+J6+H6+F6+D6</f>
        <v>28382</v>
      </c>
    </row>
    <row r="7" spans="1:45" x14ac:dyDescent="0.25">
      <c r="A7" s="1">
        <v>2</v>
      </c>
      <c r="B7" s="2" t="s">
        <v>3</v>
      </c>
      <c r="C7" s="1">
        <v>1</v>
      </c>
      <c r="D7" s="3">
        <f t="shared" si="0"/>
        <v>1890</v>
      </c>
      <c r="E7" s="3">
        <v>1</v>
      </c>
      <c r="F7" s="3">
        <f t="shared" si="1"/>
        <v>1260</v>
      </c>
      <c r="G7" s="3">
        <v>1</v>
      </c>
      <c r="H7" s="3">
        <f t="shared" si="2"/>
        <v>590</v>
      </c>
      <c r="I7" s="3"/>
      <c r="J7" s="3">
        <f t="shared" si="3"/>
        <v>0</v>
      </c>
      <c r="K7" s="3">
        <v>1</v>
      </c>
      <c r="L7" s="3">
        <f t="shared" si="4"/>
        <v>2400</v>
      </c>
      <c r="M7" s="3">
        <v>3</v>
      </c>
      <c r="N7" s="3">
        <f t="shared" si="5"/>
        <v>2940</v>
      </c>
      <c r="O7" s="3">
        <v>2</v>
      </c>
      <c r="P7" s="3">
        <f t="shared" si="6"/>
        <v>990</v>
      </c>
      <c r="Q7" s="1">
        <v>1</v>
      </c>
      <c r="R7" s="3">
        <f t="shared" si="7"/>
        <v>689</v>
      </c>
      <c r="S7" s="1">
        <v>1</v>
      </c>
      <c r="T7" s="3">
        <f t="shared" si="8"/>
        <v>100</v>
      </c>
      <c r="U7" s="1">
        <v>2</v>
      </c>
      <c r="V7" s="3">
        <f t="shared" si="9"/>
        <v>444</v>
      </c>
      <c r="W7" s="3"/>
      <c r="X7" s="3">
        <f t="shared" ref="X7" si="22">W7*5250</f>
        <v>0</v>
      </c>
      <c r="Y7" s="1">
        <v>3</v>
      </c>
      <c r="Z7" s="3">
        <f t="shared" si="11"/>
        <v>210</v>
      </c>
      <c r="AA7" s="1">
        <v>1</v>
      </c>
      <c r="AB7" s="3">
        <f t="shared" si="12"/>
        <v>2160</v>
      </c>
      <c r="AC7" s="1">
        <v>2</v>
      </c>
      <c r="AD7" s="3">
        <f t="shared" si="13"/>
        <v>126</v>
      </c>
      <c r="AE7" s="1">
        <v>2</v>
      </c>
      <c r="AF7" s="3">
        <f t="shared" si="14"/>
        <v>690</v>
      </c>
      <c r="AG7" s="1">
        <v>1</v>
      </c>
      <c r="AH7" s="3">
        <f t="shared" si="15"/>
        <v>465</v>
      </c>
      <c r="AI7" s="1">
        <v>1</v>
      </c>
      <c r="AJ7" s="3">
        <f t="shared" si="16"/>
        <v>420</v>
      </c>
      <c r="AK7" s="1">
        <v>1</v>
      </c>
      <c r="AL7" s="3">
        <f t="shared" si="17"/>
        <v>480</v>
      </c>
      <c r="AM7" s="1">
        <v>1</v>
      </c>
      <c r="AN7" s="4">
        <f t="shared" si="18"/>
        <v>900</v>
      </c>
      <c r="AO7" s="1">
        <v>3</v>
      </c>
      <c r="AP7" s="4">
        <f t="shared" si="19"/>
        <v>1170</v>
      </c>
      <c r="AQ7" s="5">
        <v>1</v>
      </c>
      <c r="AR7" s="4">
        <f t="shared" si="20"/>
        <v>225</v>
      </c>
      <c r="AS7" s="3">
        <f t="shared" si="21"/>
        <v>18149</v>
      </c>
    </row>
    <row r="8" spans="1:45" x14ac:dyDescent="0.25">
      <c r="AS8" t="s">
        <v>42</v>
      </c>
    </row>
  </sheetData>
  <mergeCells count="31">
    <mergeCell ref="AG2:AH2"/>
    <mergeCell ref="AG3:AH3"/>
    <mergeCell ref="AI2:AJ3"/>
    <mergeCell ref="AK2:AL3"/>
    <mergeCell ref="AQ2:AR3"/>
    <mergeCell ref="AA2:AB3"/>
    <mergeCell ref="AC2:AD3"/>
    <mergeCell ref="AE2:AF2"/>
    <mergeCell ref="AE3:AF3"/>
    <mergeCell ref="AQ1:AR1"/>
    <mergeCell ref="O3:P3"/>
    <mergeCell ref="S2:T3"/>
    <mergeCell ref="W2:X2"/>
    <mergeCell ref="W3:X3"/>
    <mergeCell ref="Y2:Z3"/>
    <mergeCell ref="AS2:AS3"/>
    <mergeCell ref="B2:B5"/>
    <mergeCell ref="A2:A5"/>
    <mergeCell ref="U2:V3"/>
    <mergeCell ref="AM2:AN3"/>
    <mergeCell ref="AO2:AP2"/>
    <mergeCell ref="AO3:AP3"/>
    <mergeCell ref="Q2:R2"/>
    <mergeCell ref="Q3:R3"/>
    <mergeCell ref="E2:F2"/>
    <mergeCell ref="E3:F3"/>
    <mergeCell ref="G2:H3"/>
    <mergeCell ref="I2:J3"/>
    <mergeCell ref="K2:L3"/>
    <mergeCell ref="M2:N3"/>
    <mergeCell ref="O2:P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16" sqref="C16"/>
    </sheetView>
  </sheetViews>
  <sheetFormatPr defaultRowHeight="15" x14ac:dyDescent="0.25"/>
  <cols>
    <col min="2" max="2" width="24" customWidth="1"/>
  </cols>
  <sheetData>
    <row r="1" spans="1:3" x14ac:dyDescent="0.25">
      <c r="B1" t="s">
        <v>41</v>
      </c>
    </row>
    <row r="2" spans="1:3" x14ac:dyDescent="0.25">
      <c r="A2" s="12"/>
      <c r="B2" s="15" t="s">
        <v>1</v>
      </c>
      <c r="C2" s="16" t="s">
        <v>40</v>
      </c>
    </row>
    <row r="3" spans="1:3" x14ac:dyDescent="0.25">
      <c r="A3" s="12"/>
      <c r="B3" s="15"/>
      <c r="C3" s="17"/>
    </row>
    <row r="4" spans="1:3" x14ac:dyDescent="0.25">
      <c r="A4" s="12"/>
      <c r="B4" s="15"/>
      <c r="C4" s="17"/>
    </row>
    <row r="5" spans="1:3" x14ac:dyDescent="0.25">
      <c r="A5" s="12"/>
      <c r="B5" s="15"/>
      <c r="C5" s="18"/>
    </row>
    <row r="6" spans="1:3" x14ac:dyDescent="0.25">
      <c r="A6" s="9">
        <v>1</v>
      </c>
      <c r="B6" s="2" t="s">
        <v>2</v>
      </c>
      <c r="C6" s="3">
        <v>28382</v>
      </c>
    </row>
    <row r="7" spans="1:3" x14ac:dyDescent="0.25">
      <c r="A7" s="9">
        <v>2</v>
      </c>
      <c r="B7" s="2" t="s">
        <v>3</v>
      </c>
      <c r="C7" s="3">
        <v>18149</v>
      </c>
    </row>
  </sheetData>
  <mergeCells count="3">
    <mergeCell ref="A2:A5"/>
    <mergeCell ref="B2:B5"/>
    <mergeCell ref="C2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2018-07-03T07:11:21Z</dcterms:modified>
</cp:coreProperties>
</file>