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Звіти по школах за 2020,1\Більче НВК звіти 2020-1\"/>
    </mc:Choice>
  </mc:AlternateContent>
  <xr:revisionPtr revIDLastSave="0" documentId="13_ncr:1_{84E28228-0D33-45D4-AF50-7B434F01BAF3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'1020'!$17:$17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6" l="1"/>
  <c r="E21" i="6"/>
  <c r="E20" i="6"/>
  <c r="G29" i="6" l="1"/>
  <c r="G28" i="6"/>
  <c r="G26" i="6"/>
  <c r="H24" i="6"/>
  <c r="G24" i="6"/>
  <c r="H22" i="6"/>
  <c r="G22" i="6"/>
  <c r="D34" i="6" l="1"/>
  <c r="D33" i="6"/>
  <c r="G37" i="6" l="1"/>
  <c r="G36" i="6"/>
  <c r="G35" i="6"/>
  <c r="G34" i="6"/>
  <c r="G30" i="6"/>
  <c r="H23" i="6" l="1"/>
  <c r="H26" i="6"/>
  <c r="H27" i="6"/>
  <c r="H28" i="6"/>
  <c r="H29" i="6"/>
  <c r="H30" i="6"/>
  <c r="H31" i="6"/>
  <c r="H33" i="6"/>
  <c r="H34" i="6"/>
  <c r="H35" i="6"/>
  <c r="H36" i="6"/>
  <c r="H37" i="6"/>
  <c r="H38" i="6"/>
  <c r="H40" i="6"/>
  <c r="H41" i="6"/>
  <c r="H42" i="6"/>
  <c r="H43" i="6"/>
  <c r="H44" i="6"/>
  <c r="H45" i="6"/>
  <c r="H46" i="6"/>
  <c r="H47" i="6"/>
  <c r="H48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I82" i="6" l="1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G49" i="6"/>
  <c r="D49" i="6"/>
  <c r="I48" i="6"/>
  <c r="I47" i="6"/>
  <c r="I46" i="6"/>
  <c r="I45" i="6"/>
  <c r="I44" i="6"/>
  <c r="I43" i="6"/>
  <c r="I42" i="6"/>
  <c r="I41" i="6"/>
  <c r="I40" i="6"/>
  <c r="G39" i="6"/>
  <c r="H39" i="6" s="1"/>
  <c r="D39" i="6"/>
  <c r="I38" i="6"/>
  <c r="I37" i="6"/>
  <c r="I36" i="6"/>
  <c r="I35" i="6"/>
  <c r="I34" i="6"/>
  <c r="I33" i="6"/>
  <c r="G32" i="6"/>
  <c r="H32" i="6" s="1"/>
  <c r="D32" i="6"/>
  <c r="E25" i="6" s="1"/>
  <c r="E19" i="6" s="1"/>
  <c r="E18" i="6" s="1"/>
  <c r="I31" i="6"/>
  <c r="I30" i="6"/>
  <c r="I29" i="6"/>
  <c r="I28" i="6"/>
  <c r="I27" i="6"/>
  <c r="I26" i="6"/>
  <c r="I24" i="6"/>
  <c r="I23" i="6"/>
  <c r="G21" i="6"/>
  <c r="G20" i="6" s="1"/>
  <c r="D21" i="6"/>
  <c r="D20" i="6" s="1"/>
  <c r="H49" i="6" l="1"/>
  <c r="I49" i="6" s="1"/>
  <c r="G25" i="6"/>
  <c r="H25" i="6" s="1"/>
  <c r="D25" i="6"/>
  <c r="D19" i="6" s="1"/>
  <c r="D18" i="6" s="1"/>
  <c r="E81" i="6" s="1"/>
  <c r="I39" i="6"/>
  <c r="I32" i="6"/>
  <c r="G19" i="6" l="1"/>
  <c r="G18" i="6" s="1"/>
  <c r="I25" i="6"/>
  <c r="H21" i="6" l="1"/>
  <c r="I22" i="6"/>
  <c r="H20" i="6" l="1"/>
  <c r="I21" i="6"/>
  <c r="I20" i="6" l="1"/>
  <c r="H19" i="6"/>
  <c r="H18" i="6" l="1"/>
  <c r="I18" i="6" s="1"/>
  <c r="I19" i="6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<sst xmlns="http://schemas.openxmlformats.org/spreadsheetml/2006/main" count="181" uniqueCount="172">
  <si>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</si>
  <si>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</si>
  <si>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</si>
  <si>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charset val="204"/>
      </rPr>
      <t>№2м</t>
    </r>
    <r>
      <rPr>
        <b/>
        <sz val="12"/>
        <color theme="1"/>
        <rFont val="Arial"/>
        <charset val="204"/>
      </rPr>
      <t>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</si>
  <si>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</si>
  <si>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</si>
  <si>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</si>
  <si>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</si>
  <si>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</si>
  <si>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</si>
  <si>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</si>
  <si>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</t>
    </r>
    <r>
      <rPr>
        <b/>
        <sz val="10"/>
        <color theme="1"/>
        <rFont val="Arial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</si>
  <si>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</si>
  <si>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</si>
  <si>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</si>
  <si>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</si>
  <si>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</si>
  <si>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</si>
  <si>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</si>
  <si>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</si>
  <si>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</t>
    </r>
    <r>
      <rPr>
        <u/>
        <sz val="8"/>
        <color theme="1"/>
        <rFont val="Arial"/>
        <charset val="204"/>
      </rPr>
      <t>квартальна</t>
    </r>
    <r>
      <rPr>
        <sz val="8"/>
        <color theme="1"/>
        <rFont val="Arial"/>
        <charset val="204"/>
      </rPr>
      <t>, річна</t>
    </r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</si>
  <si>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</si>
  <si>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</si>
  <si>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</si>
  <si>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</si>
  <si>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</si>
  <si>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</si>
  <si>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</si>
  <si>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</si>
  <si>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</si>
  <si>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</si>
  <si>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</si>
  <si>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</si>
  <si>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</si>
  <si>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</si>
  <si>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</si>
  <si>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</si>
  <si>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</si>
  <si>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</si>
  <si>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</si>
  <si>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</si>
  <si>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</si>
  <si>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</si>
  <si>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</si>
  <si>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</si>
  <si>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</si>
  <si>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</si>
  <si>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</si>
  <si>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</si>
  <si>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</si>
  <si>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</si>
  <si>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</si>
  <si>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</si>
  <si>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</si>
  <si>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</si>
  <si>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</si>
  <si>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</si>
  <si>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</si>
  <si>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</si>
  <si>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</si>
  <si>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</si>
  <si>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</si>
  <si>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</si>
  <si>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</si>
  <si>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</si>
  <si>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</si>
  <si>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</si>
  <si>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</si>
  <si>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</si>
  <si>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</si>
  <si>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</si>
  <si>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</si>
  <si>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</si>
  <si>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</si>
  <si>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</si>
  <si>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</si>
  <si>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</si>
  <si>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</si>
  <si>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</si>
  <si>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</si>
  <si>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</si>
  <si>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</si>
  <si>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</si>
  <si>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</si>
  <si>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</si>
  <si>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</si>
  <si>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</si>
  <si>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</si>
  <si>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</si>
  <si>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</si>
  <si>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</si>
  <si>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</si>
  <si>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</si>
  <si>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</si>
  <si>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</si>
  <si>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</si>
  <si>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</si>
  <si>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</si>
  <si>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</si>
  <si>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</si>
  <si>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</si>
  <si>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</si>
  <si>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</si>
  <si>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</si>
  <si>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</si>
  <si>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</si>
  <si>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</si>
  <si>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</si>
  <si>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</si>
  <si>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</si>
  <si>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</si>
  <si>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</si>
  <si>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</si>
  <si>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</si>
  <si>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</si>
  <si>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</si>
  <si>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</si>
  <si>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</si>
  <si>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</si>
  <si>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</si>
  <si>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</si>
  <si>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</si>
  <si>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</si>
  <si>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</si>
  <si>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</si>
  <si>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</si>
  <si>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</si>
  <si>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</si>
  <si>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</si>
  <si>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</si>
  <si>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</si>
  <si>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</si>
  <si>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</si>
  <si>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</si>
  <si>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</si>
  <si>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</si>
  <si>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</si>
  <si>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</si>
  <si>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</si>
  <si>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</si>
  <si>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</si>
  <si>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</si>
  <si>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</si>
  <si>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</si>
  <si>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</si>
  <si>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</si>
  <si>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</si>
  <si>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</si>
  <si>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</si>
  <si>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</si>
  <si>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</si>
  <si>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</si>
  <si>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</si>
  <si>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</si>
  <si>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</si>
  <si>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</si>
  <si>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</si>
  <si>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</si>
  <si>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</si>
  <si>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</si>
  <si>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</si>
  <si>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</si>
  <si>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</si>
  <si>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</si>
  <si>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</si>
  <si>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</si>
  <si>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</si>
  <si>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</si>
  <si>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</si>
  <si>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Росяк М.В.</t>
  </si>
  <si>
    <t>за І квартал 2020 р.</t>
  </si>
  <si>
    <t>16 квітня 2020року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</si>
</sst>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[&lt;&gt;0]0.00;[=0]\-;General"/>
  </numFmts>
  <fonts count="18" x14ac:knownFonts="1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sz val="8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4" fillId="0" borderId="1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center" vertical="top"/>
    </xf>
    <xf numFmtId="0" fontId="7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7" fillId="0" borderId="1" xfId="1" applyFont="1" applyBorder="1" applyAlignment="1">
      <alignment horizontal="center" vertical="top"/>
    </xf>
    <xf numFmtId="164" fontId="7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89;&#1074;&#1110;&#1090;&#1072;%202020/&#1047;&#1074;&#1110;&#1090;&#1080;%202020/&#1047;&#1072;&#1088;&#1087;&#1083;&#1072;&#1090;&#1072;%20&#1086;&#1089;&#1074;%20&#1089;&#1091;&#1073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ові"/>
      <sheetName val=" кошт рік"/>
      <sheetName val=" кошт 1"/>
      <sheetName val="розрахунок"/>
      <sheetName val="осубв 2019"/>
      <sheetName val="Аркуш1"/>
    </sheetNames>
    <sheetDataSet>
      <sheetData sheetId="0">
        <row r="10">
          <cell r="C10">
            <v>1235452.8</v>
          </cell>
          <cell r="D10">
            <v>1012144.7063999999</v>
          </cell>
          <cell r="E10">
            <v>263892.71807999996</v>
          </cell>
          <cell r="F10">
            <v>218424.00275481597</v>
          </cell>
          <cell r="G10">
            <v>1985</v>
          </cell>
          <cell r="H10">
            <v>85532.09</v>
          </cell>
          <cell r="I10">
            <v>3312.65</v>
          </cell>
          <cell r="J10">
            <v>754</v>
          </cell>
          <cell r="M10">
            <v>18344.760000000002</v>
          </cell>
          <cell r="N10">
            <v>75340.3</v>
          </cell>
        </row>
        <row r="23">
          <cell r="C23">
            <v>484682.63</v>
          </cell>
          <cell r="D23">
            <v>397076.24462749995</v>
          </cell>
          <cell r="E23">
            <v>103528.209768</v>
          </cell>
          <cell r="F23">
            <v>85690.299224973598</v>
          </cell>
          <cell r="G23">
            <v>630</v>
          </cell>
          <cell r="H23">
            <v>15959.65</v>
          </cell>
          <cell r="I23">
            <v>850.5</v>
          </cell>
        </row>
        <row r="27">
          <cell r="C27">
            <v>159029.91999999998</v>
          </cell>
          <cell r="D27">
            <v>130285.26195999997</v>
          </cell>
          <cell r="E27">
            <v>33968.790911999997</v>
          </cell>
          <cell r="F27">
            <v>28115.968237862398</v>
          </cell>
          <cell r="I27">
            <v>882.84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"/>
  <sheetViews>
    <sheetView tabSelected="1" topLeftCell="A4" zoomScale="70" zoomScaleNormal="70" workbookViewId="0">
      <selection activeCell="G29" sqref="G29"/>
    </sheetView>
  </sheetViews>
  <sheetFormatPr defaultColWidth="9" defaultRowHeight="13.8" x14ac:dyDescent="0.3"/>
  <cols>
    <col min="1" max="1" width="68.33203125" customWidth="1"/>
    <col min="2" max="2" width="8" customWidth="1"/>
    <col min="3" max="3" width="6.88671875" customWidth="1"/>
    <col min="4" max="5" width="16.33203125" customWidth="1"/>
    <col min="6" max="6" width="13.44140625" customWidth="1"/>
    <col min="7" max="7" width="16.33203125" customWidth="1"/>
    <col min="8" max="8" width="15.33203125" customWidth="1"/>
    <col min="9" max="9" width="14.5546875" customWidth="1"/>
    <col min="10" max="10" width="87" hidden="1" customWidth="1"/>
    <col min="11" max="11" width="81.33203125" hidden="1" customWidth="1"/>
  </cols>
  <sheetData>
    <row r="1" spans="1:11" x14ac:dyDescent="0.3">
      <c r="A1" s="4"/>
      <c r="B1" s="4"/>
      <c r="C1" s="4"/>
      <c r="D1" s="4"/>
      <c r="E1" s="4"/>
      <c r="F1" s="4"/>
      <c r="G1" s="38" t="s">
        <v>0</v>
      </c>
      <c r="H1" s="39"/>
      <c r="I1" s="39"/>
    </row>
    <row r="2" spans="1:11" ht="56.1" customHeight="1" x14ac:dyDescent="0.3">
      <c r="A2" s="4"/>
      <c r="B2" s="4"/>
      <c r="C2" s="4"/>
      <c r="D2" s="4"/>
      <c r="E2" s="4"/>
      <c r="F2" s="4"/>
      <c r="G2" s="40" t="s">
        <v>1</v>
      </c>
      <c r="H2" s="41"/>
      <c r="I2" s="41"/>
    </row>
    <row r="3" spans="1:11" ht="15.6" x14ac:dyDescent="0.3">
      <c r="A3" s="4"/>
      <c r="B3" s="4"/>
      <c r="C3" s="4"/>
      <c r="D3" s="6" t="s">
        <v>2</v>
      </c>
      <c r="E3" s="4"/>
      <c r="F3" s="4"/>
      <c r="G3" s="4"/>
      <c r="H3" s="4"/>
      <c r="I3" s="4"/>
    </row>
    <row r="4" spans="1:11" ht="15.6" x14ac:dyDescent="0.3">
      <c r="A4" s="4"/>
      <c r="B4" s="4"/>
      <c r="C4" s="4"/>
      <c r="D4" s="6" t="s">
        <v>3</v>
      </c>
      <c r="E4" s="4"/>
      <c r="F4" s="4"/>
      <c r="G4" s="4"/>
      <c r="H4" s="4"/>
      <c r="I4" s="4"/>
    </row>
    <row r="5" spans="1:11" ht="15.6" x14ac:dyDescent="0.3">
      <c r="A5" s="4"/>
      <c r="B5" s="4"/>
      <c r="C5" s="4"/>
      <c r="D5" s="7" t="s">
        <v>170</v>
      </c>
      <c r="E5" s="4"/>
      <c r="F5" s="4"/>
      <c r="G5" s="4"/>
      <c r="H5" s="4"/>
      <c r="I5" s="22" t="s">
        <v>4</v>
      </c>
    </row>
    <row r="6" spans="1:11" x14ac:dyDescent="0.3">
      <c r="A6" s="8" t="s">
        <v>5</v>
      </c>
      <c r="B6" s="4"/>
      <c r="C6" s="4"/>
      <c r="D6" s="4"/>
      <c r="E6" s="4"/>
      <c r="F6" s="4"/>
      <c r="G6" s="4"/>
      <c r="H6" s="5" t="s">
        <v>6</v>
      </c>
      <c r="I6" s="29" t="s">
        <v>7</v>
      </c>
    </row>
    <row r="7" spans="1:11" x14ac:dyDescent="0.3">
      <c r="A7" s="42" t="s">
        <v>8</v>
      </c>
      <c r="B7" s="43"/>
      <c r="C7" s="43"/>
      <c r="D7" s="43"/>
      <c r="E7" s="43"/>
      <c r="F7" s="43"/>
      <c r="G7" s="43"/>
      <c r="H7" s="5" t="s">
        <v>9</v>
      </c>
      <c r="I7" s="29" t="s">
        <v>10</v>
      </c>
    </row>
    <row r="8" spans="1:11" x14ac:dyDescent="0.3">
      <c r="A8" s="42" t="s">
        <v>11</v>
      </c>
      <c r="B8" s="43"/>
      <c r="C8" s="43"/>
      <c r="D8" s="43"/>
      <c r="E8" s="43"/>
      <c r="F8" s="43"/>
      <c r="G8" s="43"/>
      <c r="H8" s="5" t="s">
        <v>12</v>
      </c>
      <c r="I8" s="29" t="s">
        <v>13</v>
      </c>
    </row>
    <row r="9" spans="1:11" x14ac:dyDescent="0.3">
      <c r="A9" s="42" t="s">
        <v>14</v>
      </c>
      <c r="B9" s="43"/>
      <c r="C9" s="43"/>
      <c r="D9" s="43"/>
      <c r="E9" s="43"/>
      <c r="F9" s="43"/>
      <c r="G9" s="43"/>
      <c r="H9" s="4"/>
      <c r="I9" s="4"/>
    </row>
    <row r="10" spans="1:11" x14ac:dyDescent="0.3">
      <c r="A10" s="42" t="s">
        <v>15</v>
      </c>
      <c r="B10" s="43"/>
      <c r="C10" s="43"/>
      <c r="D10" s="43"/>
      <c r="E10" s="43"/>
      <c r="F10" s="43"/>
      <c r="G10" s="43"/>
      <c r="H10" s="4"/>
      <c r="I10" s="4"/>
    </row>
    <row r="11" spans="1:11" x14ac:dyDescent="0.3">
      <c r="A11" s="44" t="s">
        <v>16</v>
      </c>
      <c r="B11" s="45"/>
      <c r="C11" s="46" t="s">
        <v>17</v>
      </c>
      <c r="D11" s="47"/>
      <c r="E11" s="47"/>
      <c r="F11" s="47"/>
      <c r="G11" s="47"/>
      <c r="H11" s="47"/>
      <c r="I11" s="47"/>
      <c r="J11" s="23" t="s">
        <v>17</v>
      </c>
    </row>
    <row r="12" spans="1:11" ht="51.9" customHeight="1" x14ac:dyDescent="0.3">
      <c r="A12" s="48" t="s">
        <v>18</v>
      </c>
      <c r="B12" s="47"/>
      <c r="C12" s="4"/>
      <c r="D12" s="46" t="s">
        <v>19</v>
      </c>
      <c r="E12" s="47"/>
      <c r="F12" s="47"/>
      <c r="G12" s="47"/>
      <c r="H12" s="47"/>
      <c r="I12" s="47"/>
      <c r="K12" s="23" t="s">
        <v>19</v>
      </c>
    </row>
    <row r="13" spans="1:11" x14ac:dyDescent="0.3">
      <c r="A13" s="9" t="s">
        <v>20</v>
      </c>
      <c r="B13" s="4"/>
      <c r="C13" s="4"/>
      <c r="D13" s="4"/>
      <c r="E13" s="4"/>
      <c r="F13" s="4"/>
      <c r="G13" s="4"/>
      <c r="H13" s="4"/>
      <c r="I13" s="4"/>
    </row>
    <row r="14" spans="1:11" x14ac:dyDescent="0.3">
      <c r="A14" s="9" t="s">
        <v>21</v>
      </c>
      <c r="B14" s="4"/>
      <c r="C14" s="4"/>
      <c r="D14" s="49" t="s">
        <v>22</v>
      </c>
      <c r="E14" s="49"/>
      <c r="F14" s="49"/>
      <c r="G14" s="4"/>
      <c r="H14" s="4"/>
      <c r="I14" s="4"/>
    </row>
    <row r="15" spans="1:11" x14ac:dyDescent="0.3">
      <c r="A15" s="4"/>
      <c r="B15" s="4"/>
      <c r="C15" s="4"/>
      <c r="D15" s="4"/>
      <c r="E15" s="4"/>
      <c r="F15" s="4"/>
      <c r="G15" s="4"/>
      <c r="H15" s="4"/>
      <c r="I15" s="4"/>
    </row>
    <row r="16" spans="1:11" ht="42" x14ac:dyDescent="0.3">
      <c r="A16" s="10" t="s">
        <v>23</v>
      </c>
      <c r="B16" s="10" t="s">
        <v>24</v>
      </c>
      <c r="C16" s="10" t="s">
        <v>25</v>
      </c>
      <c r="D16" s="10" t="s">
        <v>26</v>
      </c>
      <c r="E16" s="10" t="s">
        <v>27</v>
      </c>
      <c r="F16" s="10" t="s">
        <v>28</v>
      </c>
      <c r="G16" s="10" t="s">
        <v>29</v>
      </c>
      <c r="H16" s="10" t="s">
        <v>30</v>
      </c>
      <c r="I16" s="10" t="s">
        <v>31</v>
      </c>
    </row>
    <row r="17" spans="1:9" x14ac:dyDescent="0.3">
      <c r="A17" s="10">
        <v>1</v>
      </c>
      <c r="B17" s="10">
        <v>2</v>
      </c>
      <c r="C17" s="10">
        <v>3</v>
      </c>
      <c r="D17" s="10">
        <v>4</v>
      </c>
      <c r="E17" s="10">
        <v>5</v>
      </c>
      <c r="F17" s="10">
        <v>6</v>
      </c>
      <c r="G17" s="10">
        <v>7</v>
      </c>
      <c r="H17" s="10">
        <v>8</v>
      </c>
      <c r="I17" s="10">
        <v>9</v>
      </c>
    </row>
    <row r="18" spans="1:9" s="1" customFormat="1" ht="26.4" x14ac:dyDescent="0.3">
      <c r="A18" s="11" t="s">
        <v>32</v>
      </c>
      <c r="B18" s="12" t="s">
        <v>33</v>
      </c>
      <c r="C18" s="30" t="s">
        <v>34</v>
      </c>
      <c r="D18" s="34">
        <f>SUM(D19)</f>
        <v>11116567</v>
      </c>
      <c r="E18" s="34">
        <f>SUM(E19)</f>
        <v>2619884</v>
      </c>
      <c r="F18" s="34"/>
      <c r="G18" s="34">
        <f t="shared" ref="G18:H18" si="0">SUM(G19)</f>
        <v>2484146.8587600002</v>
      </c>
      <c r="H18" s="34">
        <f t="shared" si="0"/>
        <v>2075328.273205152</v>
      </c>
      <c r="I18" s="34">
        <f t="shared" ref="I18:I49" si="1">G18-H18</f>
        <v>408818.58555484819</v>
      </c>
    </row>
    <row r="19" spans="1:9" s="2" customFormat="1" x14ac:dyDescent="0.3">
      <c r="A19" s="13" t="s">
        <v>35</v>
      </c>
      <c r="B19" s="14">
        <v>2000</v>
      </c>
      <c r="C19" s="31" t="s">
        <v>36</v>
      </c>
      <c r="D19" s="35">
        <f>SUM(D20,D25,D49,D53)</f>
        <v>11116567</v>
      </c>
      <c r="E19" s="35">
        <f>SUM(E20,E25,E49,E53)</f>
        <v>2619884</v>
      </c>
      <c r="F19" s="35"/>
      <c r="G19" s="35">
        <f t="shared" ref="G19:H19" si="2">SUM(G20,G25,G49,G53)</f>
        <v>2484146.8587600002</v>
      </c>
      <c r="H19" s="35">
        <f t="shared" si="2"/>
        <v>2075328.273205152</v>
      </c>
      <c r="I19" s="35">
        <f t="shared" si="1"/>
        <v>408818.58555484819</v>
      </c>
    </row>
    <row r="20" spans="1:9" s="2" customFormat="1" x14ac:dyDescent="0.3">
      <c r="A20" s="13" t="s">
        <v>37</v>
      </c>
      <c r="B20" s="14">
        <v>2100</v>
      </c>
      <c r="C20" s="31" t="s">
        <v>38</v>
      </c>
      <c r="D20" s="35">
        <f>SUM(D21,D24)</f>
        <v>9871994</v>
      </c>
      <c r="E20" s="35">
        <f>SUM(E21,E24)</f>
        <v>2345650</v>
      </c>
      <c r="F20" s="35"/>
      <c r="G20" s="35">
        <f t="shared" ref="G20:H20" si="3">SUM(G21,G24)</f>
        <v>2280555.0687600002</v>
      </c>
      <c r="H20" s="35">
        <f t="shared" si="3"/>
        <v>1871736.483205152</v>
      </c>
      <c r="I20" s="35">
        <f t="shared" si="1"/>
        <v>408818.58555484819</v>
      </c>
    </row>
    <row r="21" spans="1:9" s="3" customFormat="1" x14ac:dyDescent="0.3">
      <c r="A21" s="16" t="s">
        <v>39</v>
      </c>
      <c r="B21" s="17">
        <v>2110</v>
      </c>
      <c r="C21" s="32" t="s">
        <v>40</v>
      </c>
      <c r="D21" s="36">
        <f>SUM(D22:D23)</f>
        <v>8117496</v>
      </c>
      <c r="E21" s="36">
        <f>SUM(E22:E23)</f>
        <v>1927561</v>
      </c>
      <c r="F21" s="36"/>
      <c r="G21" s="36">
        <f t="shared" ref="G21:H21" si="4">SUM(G22:G23)</f>
        <v>1879165.35</v>
      </c>
      <c r="H21" s="36">
        <f t="shared" si="4"/>
        <v>1539506.2129875</v>
      </c>
      <c r="I21" s="36">
        <f t="shared" si="1"/>
        <v>339659.13701250008</v>
      </c>
    </row>
    <row r="22" spans="1:9" x14ac:dyDescent="0.3">
      <c r="A22" s="19" t="s">
        <v>41</v>
      </c>
      <c r="B22" s="20">
        <v>2111</v>
      </c>
      <c r="C22" s="33" t="s">
        <v>42</v>
      </c>
      <c r="D22" s="37">
        <v>8117496</v>
      </c>
      <c r="E22" s="37">
        <v>1927561</v>
      </c>
      <c r="F22" s="37"/>
      <c r="G22" s="37">
        <f>[1]касові!$C$10+[1]касові!$C$23+[1]касові!$C$27</f>
        <v>1879165.35</v>
      </c>
      <c r="H22" s="37">
        <f>[1]касові!$D$10+[1]касові!$D$23+[1]касові!$D$27</f>
        <v>1539506.2129875</v>
      </c>
      <c r="I22" s="37">
        <f t="shared" si="1"/>
        <v>339659.13701250008</v>
      </c>
    </row>
    <row r="23" spans="1:9" x14ac:dyDescent="0.3">
      <c r="A23" s="19" t="s">
        <v>43</v>
      </c>
      <c r="B23" s="20">
        <v>2112</v>
      </c>
      <c r="C23" s="33" t="s">
        <v>44</v>
      </c>
      <c r="D23" s="37"/>
      <c r="E23" s="37"/>
      <c r="F23" s="37"/>
      <c r="G23" s="37"/>
      <c r="H23" s="37">
        <f t="shared" ref="H23:H62" si="5">SUM(G23)</f>
        <v>0</v>
      </c>
      <c r="I23" s="37">
        <f t="shared" si="1"/>
        <v>0</v>
      </c>
    </row>
    <row r="24" spans="1:9" s="3" customFormat="1" x14ac:dyDescent="0.3">
      <c r="A24" s="16" t="s">
        <v>45</v>
      </c>
      <c r="B24" s="17">
        <v>2120</v>
      </c>
      <c r="C24" s="32" t="s">
        <v>46</v>
      </c>
      <c r="D24" s="36">
        <v>1754498</v>
      </c>
      <c r="E24" s="36">
        <v>418089</v>
      </c>
      <c r="F24" s="36"/>
      <c r="G24" s="36">
        <f>[1]касові!$E$10+[1]касові!$E$23+[1]касові!$E$27</f>
        <v>401389.71875999996</v>
      </c>
      <c r="H24" s="37">
        <f>[1]касові!$F$10+[1]касові!$F$23+[1]касові!$F$27</f>
        <v>332230.27021765197</v>
      </c>
      <c r="I24" s="36">
        <f t="shared" si="1"/>
        <v>69159.448542347993</v>
      </c>
    </row>
    <row r="25" spans="1:9" s="2" customFormat="1" x14ac:dyDescent="0.3">
      <c r="A25" s="13" t="s">
        <v>47</v>
      </c>
      <c r="B25" s="14">
        <v>2200</v>
      </c>
      <c r="C25" s="31" t="s">
        <v>48</v>
      </c>
      <c r="D25" s="35">
        <f>SUM(D26:D32,D39)</f>
        <v>1244573</v>
      </c>
      <c r="E25" s="35">
        <f>SUM(E26:E32,E39)</f>
        <v>274234</v>
      </c>
      <c r="F25" s="35"/>
      <c r="G25" s="35">
        <f t="shared" ref="G25" si="6">SUM(G26:G32,G39)</f>
        <v>203591.78999999998</v>
      </c>
      <c r="H25" s="37">
        <f t="shared" si="5"/>
        <v>203591.78999999998</v>
      </c>
      <c r="I25" s="35">
        <f t="shared" si="1"/>
        <v>0</v>
      </c>
    </row>
    <row r="26" spans="1:9" s="3" customFormat="1" x14ac:dyDescent="0.3">
      <c r="A26" s="16" t="s">
        <v>49</v>
      </c>
      <c r="B26" s="17">
        <v>2210</v>
      </c>
      <c r="C26" s="32" t="s">
        <v>50</v>
      </c>
      <c r="D26" s="36">
        <v>32933</v>
      </c>
      <c r="E26" s="36">
        <v>8067</v>
      </c>
      <c r="F26" s="36"/>
      <c r="G26" s="36">
        <f>[1]касові!$G$10+[1]касові!$G$23</f>
        <v>2615</v>
      </c>
      <c r="H26" s="37">
        <f t="shared" si="5"/>
        <v>2615</v>
      </c>
      <c r="I26" s="18">
        <f t="shared" si="1"/>
        <v>0</v>
      </c>
    </row>
    <row r="27" spans="1:9" s="3" customFormat="1" x14ac:dyDescent="0.3">
      <c r="A27" s="16" t="s">
        <v>51</v>
      </c>
      <c r="B27" s="17">
        <v>2220</v>
      </c>
      <c r="C27" s="32" t="s">
        <v>52</v>
      </c>
      <c r="D27" s="36"/>
      <c r="E27" s="36"/>
      <c r="F27" s="36"/>
      <c r="G27" s="36"/>
      <c r="H27" s="37">
        <f t="shared" si="5"/>
        <v>0</v>
      </c>
      <c r="I27" s="18">
        <f t="shared" si="1"/>
        <v>0</v>
      </c>
    </row>
    <row r="28" spans="1:9" s="3" customFormat="1" x14ac:dyDescent="0.3">
      <c r="A28" s="16" t="s">
        <v>53</v>
      </c>
      <c r="B28" s="17">
        <v>2230</v>
      </c>
      <c r="C28" s="32" t="s">
        <v>54</v>
      </c>
      <c r="D28" s="36">
        <v>598621</v>
      </c>
      <c r="E28" s="36">
        <v>127992</v>
      </c>
      <c r="F28" s="36"/>
      <c r="G28" s="36">
        <f>[1]касові!$H$10+[1]касові!$H$23</f>
        <v>101491.73999999999</v>
      </c>
      <c r="H28" s="37">
        <f t="shared" si="5"/>
        <v>101491.73999999999</v>
      </c>
      <c r="I28" s="18">
        <f t="shared" si="1"/>
        <v>0</v>
      </c>
    </row>
    <row r="29" spans="1:9" s="3" customFormat="1" x14ac:dyDescent="0.3">
      <c r="A29" s="16" t="s">
        <v>55</v>
      </c>
      <c r="B29" s="17">
        <v>2240</v>
      </c>
      <c r="C29" s="32" t="s">
        <v>56</v>
      </c>
      <c r="D29" s="36">
        <v>61650</v>
      </c>
      <c r="E29" s="36">
        <v>9421</v>
      </c>
      <c r="F29" s="36"/>
      <c r="G29" s="36">
        <f>[1]касові!$I$10+[1]касові!$I$23+[1]касові!$I$27</f>
        <v>5045.99</v>
      </c>
      <c r="H29" s="37">
        <f t="shared" si="5"/>
        <v>5045.99</v>
      </c>
      <c r="I29" s="18">
        <f t="shared" si="1"/>
        <v>0</v>
      </c>
    </row>
    <row r="30" spans="1:9" s="3" customFormat="1" x14ac:dyDescent="0.3">
      <c r="A30" s="16" t="s">
        <v>57</v>
      </c>
      <c r="B30" s="17">
        <v>2250</v>
      </c>
      <c r="C30" s="32" t="s">
        <v>58</v>
      </c>
      <c r="D30" s="36">
        <v>17579</v>
      </c>
      <c r="E30" s="36">
        <v>8730</v>
      </c>
      <c r="F30" s="36"/>
      <c r="G30" s="36">
        <f>[1]касові!$J$10</f>
        <v>754</v>
      </c>
      <c r="H30" s="37">
        <f t="shared" si="5"/>
        <v>754</v>
      </c>
      <c r="I30" s="18">
        <f t="shared" si="1"/>
        <v>0</v>
      </c>
    </row>
    <row r="31" spans="1:9" s="3" customFormat="1" x14ac:dyDescent="0.3">
      <c r="A31" s="16" t="s">
        <v>59</v>
      </c>
      <c r="B31" s="17">
        <v>2260</v>
      </c>
      <c r="C31" s="32" t="s">
        <v>60</v>
      </c>
      <c r="D31" s="36">
        <v>0</v>
      </c>
      <c r="E31" s="36"/>
      <c r="F31" s="36"/>
      <c r="G31" s="36">
        <v>0</v>
      </c>
      <c r="H31" s="37">
        <f t="shared" si="5"/>
        <v>0</v>
      </c>
      <c r="I31" s="18">
        <f t="shared" si="1"/>
        <v>0</v>
      </c>
    </row>
    <row r="32" spans="1:9" s="3" customFormat="1" x14ac:dyDescent="0.3">
      <c r="A32" s="16" t="s">
        <v>61</v>
      </c>
      <c r="B32" s="17">
        <v>2270</v>
      </c>
      <c r="C32" s="32" t="s">
        <v>62</v>
      </c>
      <c r="D32" s="36">
        <f>SUM(D33:D38)</f>
        <v>533790</v>
      </c>
      <c r="E32" s="36">
        <f>SUM(E33:E38)</f>
        <v>120024</v>
      </c>
      <c r="F32" s="36"/>
      <c r="G32" s="36">
        <f t="shared" ref="G32" si="7">SUM(G33:G38)</f>
        <v>93685.06</v>
      </c>
      <c r="H32" s="37">
        <f t="shared" si="5"/>
        <v>93685.06</v>
      </c>
      <c r="I32" s="18">
        <f t="shared" si="1"/>
        <v>0</v>
      </c>
    </row>
    <row r="33" spans="1:9" x14ac:dyDescent="0.3">
      <c r="A33" s="19" t="s">
        <v>63</v>
      </c>
      <c r="B33" s="20">
        <v>2271</v>
      </c>
      <c r="C33" s="33" t="s">
        <v>64</v>
      </c>
      <c r="D33" s="37">
        <f>'[1] кошт рік'!$I$8</f>
        <v>0</v>
      </c>
      <c r="E33" s="37"/>
      <c r="F33" s="37"/>
      <c r="G33" s="37">
        <v>0</v>
      </c>
      <c r="H33" s="37">
        <f t="shared" si="5"/>
        <v>0</v>
      </c>
      <c r="I33" s="21">
        <f t="shared" si="1"/>
        <v>0</v>
      </c>
    </row>
    <row r="34" spans="1:9" x14ac:dyDescent="0.3">
      <c r="A34" s="19" t="s">
        <v>65</v>
      </c>
      <c r="B34" s="20">
        <v>2272</v>
      </c>
      <c r="C34" s="33" t="s">
        <v>66</v>
      </c>
      <c r="D34" s="37">
        <f>'[1] кошт рік'!$J$8</f>
        <v>0</v>
      </c>
      <c r="E34" s="37"/>
      <c r="F34" s="37"/>
      <c r="G34" s="37">
        <f>[1]касові!$L$10</f>
        <v>0</v>
      </c>
      <c r="H34" s="37">
        <f t="shared" si="5"/>
        <v>0</v>
      </c>
      <c r="I34" s="21">
        <f t="shared" si="1"/>
        <v>0</v>
      </c>
    </row>
    <row r="35" spans="1:9" x14ac:dyDescent="0.3">
      <c r="A35" s="19" t="s">
        <v>67</v>
      </c>
      <c r="B35" s="20">
        <v>2273</v>
      </c>
      <c r="C35" s="33" t="s">
        <v>68</v>
      </c>
      <c r="D35" s="37">
        <v>96000</v>
      </c>
      <c r="E35" s="37">
        <v>40500</v>
      </c>
      <c r="F35" s="37"/>
      <c r="G35" s="37">
        <f>[1]касові!$M$10</f>
        <v>18344.760000000002</v>
      </c>
      <c r="H35" s="37">
        <f t="shared" si="5"/>
        <v>18344.760000000002</v>
      </c>
      <c r="I35" s="21">
        <f t="shared" si="1"/>
        <v>0</v>
      </c>
    </row>
    <row r="36" spans="1:9" x14ac:dyDescent="0.3">
      <c r="A36" s="19" t="s">
        <v>69</v>
      </c>
      <c r="B36" s="20">
        <v>2274</v>
      </c>
      <c r="C36" s="33" t="s">
        <v>70</v>
      </c>
      <c r="D36" s="37">
        <v>236090</v>
      </c>
      <c r="E36" s="37">
        <v>79524</v>
      </c>
      <c r="F36" s="37"/>
      <c r="G36" s="37">
        <f>[1]касові!$N$10</f>
        <v>75340.3</v>
      </c>
      <c r="H36" s="37">
        <f t="shared" si="5"/>
        <v>75340.3</v>
      </c>
      <c r="I36" s="21">
        <f t="shared" si="1"/>
        <v>0</v>
      </c>
    </row>
    <row r="37" spans="1:9" x14ac:dyDescent="0.3">
      <c r="A37" s="19" t="s">
        <v>71</v>
      </c>
      <c r="B37" s="20">
        <v>2275</v>
      </c>
      <c r="C37" s="33" t="s">
        <v>72</v>
      </c>
      <c r="D37" s="37">
        <v>201700</v>
      </c>
      <c r="E37" s="37">
        <v>0</v>
      </c>
      <c r="F37" s="37"/>
      <c r="G37" s="37">
        <f>[1]касові!$O$10</f>
        <v>0</v>
      </c>
      <c r="H37" s="37">
        <f t="shared" si="5"/>
        <v>0</v>
      </c>
      <c r="I37" s="21">
        <f t="shared" si="1"/>
        <v>0</v>
      </c>
    </row>
    <row r="38" spans="1:9" x14ac:dyDescent="0.3">
      <c r="A38" s="19" t="s">
        <v>73</v>
      </c>
      <c r="B38" s="20">
        <v>2276</v>
      </c>
      <c r="C38" s="33" t="s">
        <v>74</v>
      </c>
      <c r="D38" s="21"/>
      <c r="E38" s="21"/>
      <c r="F38" s="21"/>
      <c r="G38" s="21">
        <v>0</v>
      </c>
      <c r="H38" s="37">
        <f t="shared" si="5"/>
        <v>0</v>
      </c>
      <c r="I38" s="21">
        <f t="shared" si="1"/>
        <v>0</v>
      </c>
    </row>
    <row r="39" spans="1:9" s="3" customFormat="1" ht="27" x14ac:dyDescent="0.3">
      <c r="A39" s="16" t="s">
        <v>75</v>
      </c>
      <c r="B39" s="17">
        <v>2280</v>
      </c>
      <c r="C39" s="32" t="s">
        <v>76</v>
      </c>
      <c r="D39" s="18">
        <f>SUM(D40:D41)</f>
        <v>0</v>
      </c>
      <c r="E39" s="18"/>
      <c r="F39" s="18"/>
      <c r="G39" s="18">
        <f t="shared" ref="G39" si="8">SUM(G40:G41)</f>
        <v>0</v>
      </c>
      <c r="H39" s="37">
        <f t="shared" si="5"/>
        <v>0</v>
      </c>
      <c r="I39" s="18">
        <f t="shared" si="1"/>
        <v>0</v>
      </c>
    </row>
    <row r="40" spans="1:9" ht="27" x14ac:dyDescent="0.3">
      <c r="A40" s="19" t="s">
        <v>77</v>
      </c>
      <c r="B40" s="20">
        <v>2281</v>
      </c>
      <c r="C40" s="33" t="s">
        <v>78</v>
      </c>
      <c r="D40" s="21">
        <v>0</v>
      </c>
      <c r="E40" s="21">
        <v>0</v>
      </c>
      <c r="F40" s="21"/>
      <c r="G40" s="21">
        <v>0</v>
      </c>
      <c r="H40" s="37">
        <f t="shared" si="5"/>
        <v>0</v>
      </c>
      <c r="I40" s="21">
        <f t="shared" si="1"/>
        <v>0</v>
      </c>
    </row>
    <row r="41" spans="1:9" ht="27" x14ac:dyDescent="0.3">
      <c r="A41" s="19" t="s">
        <v>79</v>
      </c>
      <c r="B41" s="20">
        <v>2282</v>
      </c>
      <c r="C41" s="33" t="s">
        <v>80</v>
      </c>
      <c r="D41" s="21"/>
      <c r="E41" s="21"/>
      <c r="F41" s="21"/>
      <c r="G41" s="21"/>
      <c r="H41" s="37">
        <f t="shared" si="5"/>
        <v>0</v>
      </c>
      <c r="I41" s="21">
        <f t="shared" si="1"/>
        <v>0</v>
      </c>
    </row>
    <row r="42" spans="1:9" s="2" customFormat="1" x14ac:dyDescent="0.3">
      <c r="A42" s="13" t="s">
        <v>81</v>
      </c>
      <c r="B42" s="14">
        <v>2400</v>
      </c>
      <c r="C42" s="31" t="s">
        <v>82</v>
      </c>
      <c r="D42" s="15">
        <v>0</v>
      </c>
      <c r="E42" s="15"/>
      <c r="F42" s="15"/>
      <c r="G42" s="15">
        <v>0</v>
      </c>
      <c r="H42" s="37">
        <f t="shared" si="5"/>
        <v>0</v>
      </c>
      <c r="I42" s="15">
        <f t="shared" si="1"/>
        <v>0</v>
      </c>
    </row>
    <row r="43" spans="1:9" s="3" customFormat="1" x14ac:dyDescent="0.3">
      <c r="A43" s="16" t="s">
        <v>83</v>
      </c>
      <c r="B43" s="17">
        <v>2410</v>
      </c>
      <c r="C43" s="32" t="s">
        <v>84</v>
      </c>
      <c r="D43" s="18">
        <v>0</v>
      </c>
      <c r="E43" s="18"/>
      <c r="F43" s="18"/>
      <c r="G43" s="18">
        <v>0</v>
      </c>
      <c r="H43" s="37">
        <f t="shared" si="5"/>
        <v>0</v>
      </c>
      <c r="I43" s="18">
        <f t="shared" si="1"/>
        <v>0</v>
      </c>
    </row>
    <row r="44" spans="1:9" s="3" customFormat="1" x14ac:dyDescent="0.3">
      <c r="A44" s="16" t="s">
        <v>85</v>
      </c>
      <c r="B44" s="17">
        <v>2420</v>
      </c>
      <c r="C44" s="32" t="s">
        <v>86</v>
      </c>
      <c r="D44" s="18">
        <v>0</v>
      </c>
      <c r="E44" s="18"/>
      <c r="F44" s="18"/>
      <c r="G44" s="18">
        <v>0</v>
      </c>
      <c r="H44" s="37">
        <f t="shared" si="5"/>
        <v>0</v>
      </c>
      <c r="I44" s="18">
        <f t="shared" si="1"/>
        <v>0</v>
      </c>
    </row>
    <row r="45" spans="1:9" s="2" customFormat="1" x14ac:dyDescent="0.3">
      <c r="A45" s="13" t="s">
        <v>87</v>
      </c>
      <c r="B45" s="14">
        <v>2600</v>
      </c>
      <c r="C45" s="31" t="s">
        <v>88</v>
      </c>
      <c r="D45" s="15">
        <v>0</v>
      </c>
      <c r="E45" s="15"/>
      <c r="F45" s="15"/>
      <c r="G45" s="15">
        <v>0</v>
      </c>
      <c r="H45" s="37">
        <f t="shared" si="5"/>
        <v>0</v>
      </c>
      <c r="I45" s="15">
        <f t="shared" si="1"/>
        <v>0</v>
      </c>
    </row>
    <row r="46" spans="1:9" s="3" customFormat="1" ht="27" x14ac:dyDescent="0.3">
      <c r="A46" s="16" t="s">
        <v>89</v>
      </c>
      <c r="B46" s="17">
        <v>2610</v>
      </c>
      <c r="C46" s="32" t="s">
        <v>90</v>
      </c>
      <c r="D46" s="18">
        <v>0</v>
      </c>
      <c r="E46" s="18"/>
      <c r="F46" s="18"/>
      <c r="G46" s="18">
        <v>0</v>
      </c>
      <c r="H46" s="37">
        <f t="shared" si="5"/>
        <v>0</v>
      </c>
      <c r="I46" s="18">
        <f t="shared" si="1"/>
        <v>0</v>
      </c>
    </row>
    <row r="47" spans="1:9" s="3" customFormat="1" x14ac:dyDescent="0.3">
      <c r="A47" s="16" t="s">
        <v>91</v>
      </c>
      <c r="B47" s="17">
        <v>2620</v>
      </c>
      <c r="C47" s="32" t="s">
        <v>92</v>
      </c>
      <c r="D47" s="18">
        <v>0</v>
      </c>
      <c r="E47" s="18"/>
      <c r="F47" s="18"/>
      <c r="G47" s="18">
        <v>0</v>
      </c>
      <c r="H47" s="37">
        <f t="shared" si="5"/>
        <v>0</v>
      </c>
      <c r="I47" s="18">
        <f t="shared" si="1"/>
        <v>0</v>
      </c>
    </row>
    <row r="48" spans="1:9" s="3" customFormat="1" ht="27" x14ac:dyDescent="0.3">
      <c r="A48" s="16" t="s">
        <v>93</v>
      </c>
      <c r="B48" s="17">
        <v>2630</v>
      </c>
      <c r="C48" s="32" t="s">
        <v>94</v>
      </c>
      <c r="D48" s="18">
        <v>0</v>
      </c>
      <c r="E48" s="18"/>
      <c r="F48" s="18"/>
      <c r="G48" s="18">
        <v>0</v>
      </c>
      <c r="H48" s="37">
        <f t="shared" si="5"/>
        <v>0</v>
      </c>
      <c r="I48" s="18">
        <f t="shared" si="1"/>
        <v>0</v>
      </c>
    </row>
    <row r="49" spans="1:9" s="2" customFormat="1" x14ac:dyDescent="0.3">
      <c r="A49" s="13" t="s">
        <v>95</v>
      </c>
      <c r="B49" s="14">
        <v>2700</v>
      </c>
      <c r="C49" s="31" t="s">
        <v>96</v>
      </c>
      <c r="D49" s="15">
        <f>SUM(D50:D52)</f>
        <v>0</v>
      </c>
      <c r="E49" s="15"/>
      <c r="F49" s="15"/>
      <c r="G49" s="15">
        <f t="shared" ref="G49" si="9">SUM(G50:G52)</f>
        <v>0</v>
      </c>
      <c r="H49" s="37">
        <f t="shared" si="5"/>
        <v>0</v>
      </c>
      <c r="I49" s="15">
        <f t="shared" si="1"/>
        <v>0</v>
      </c>
    </row>
    <row r="50" spans="1:9" s="3" customFormat="1" x14ac:dyDescent="0.3">
      <c r="A50" s="16" t="s">
        <v>97</v>
      </c>
      <c r="B50" s="17">
        <v>2710</v>
      </c>
      <c r="C50" s="32" t="s">
        <v>98</v>
      </c>
      <c r="D50" s="18">
        <v>0</v>
      </c>
      <c r="E50" s="18"/>
      <c r="F50" s="18"/>
      <c r="G50" s="18">
        <v>0</v>
      </c>
      <c r="H50" s="37">
        <f t="shared" si="5"/>
        <v>0</v>
      </c>
      <c r="I50" s="18">
        <f t="shared" ref="I50:I80" si="10">G50-H50</f>
        <v>0</v>
      </c>
    </row>
    <row r="51" spans="1:9" s="3" customFormat="1" x14ac:dyDescent="0.3">
      <c r="A51" s="16" t="s">
        <v>99</v>
      </c>
      <c r="B51" s="17">
        <v>2720</v>
      </c>
      <c r="C51" s="32" t="s">
        <v>100</v>
      </c>
      <c r="D51" s="18">
        <v>0</v>
      </c>
      <c r="E51" s="18"/>
      <c r="F51" s="18"/>
      <c r="G51" s="18">
        <v>0</v>
      </c>
      <c r="H51" s="37">
        <f t="shared" si="5"/>
        <v>0</v>
      </c>
      <c r="I51" s="18">
        <f t="shared" si="10"/>
        <v>0</v>
      </c>
    </row>
    <row r="52" spans="1:9" s="3" customFormat="1" x14ac:dyDescent="0.3">
      <c r="A52" s="16" t="s">
        <v>101</v>
      </c>
      <c r="B52" s="17">
        <v>2730</v>
      </c>
      <c r="C52" s="32" t="s">
        <v>102</v>
      </c>
      <c r="D52" s="18"/>
      <c r="E52" s="18"/>
      <c r="F52" s="18"/>
      <c r="G52" s="18"/>
      <c r="H52" s="37">
        <f t="shared" si="5"/>
        <v>0</v>
      </c>
      <c r="I52" s="18">
        <f t="shared" si="10"/>
        <v>0</v>
      </c>
    </row>
    <row r="53" spans="1:9" s="2" customFormat="1" x14ac:dyDescent="0.3">
      <c r="A53" s="13" t="s">
        <v>103</v>
      </c>
      <c r="B53" s="14">
        <v>2800</v>
      </c>
      <c r="C53" s="31" t="s">
        <v>104</v>
      </c>
      <c r="D53" s="15"/>
      <c r="E53" s="15"/>
      <c r="F53" s="15"/>
      <c r="G53" s="15"/>
      <c r="H53" s="37">
        <f t="shared" si="5"/>
        <v>0</v>
      </c>
      <c r="I53" s="15">
        <f t="shared" si="10"/>
        <v>0</v>
      </c>
    </row>
    <row r="54" spans="1:9" s="2" customFormat="1" x14ac:dyDescent="0.3">
      <c r="A54" s="13" t="s">
        <v>105</v>
      </c>
      <c r="B54" s="14">
        <v>3000</v>
      </c>
      <c r="C54" s="31" t="s">
        <v>106</v>
      </c>
      <c r="D54" s="15">
        <v>0</v>
      </c>
      <c r="E54" s="15"/>
      <c r="F54" s="15"/>
      <c r="G54" s="15">
        <v>0</v>
      </c>
      <c r="H54" s="37">
        <f t="shared" si="5"/>
        <v>0</v>
      </c>
      <c r="I54" s="15">
        <f t="shared" si="10"/>
        <v>0</v>
      </c>
    </row>
    <row r="55" spans="1:9" s="2" customFormat="1" x14ac:dyDescent="0.3">
      <c r="A55" s="13" t="s">
        <v>107</v>
      </c>
      <c r="B55" s="14">
        <v>3100</v>
      </c>
      <c r="C55" s="31" t="s">
        <v>108</v>
      </c>
      <c r="D55" s="15">
        <v>0</v>
      </c>
      <c r="E55" s="15"/>
      <c r="F55" s="15"/>
      <c r="G55" s="15">
        <v>0</v>
      </c>
      <c r="H55" s="37">
        <f t="shared" si="5"/>
        <v>0</v>
      </c>
      <c r="I55" s="15">
        <f t="shared" si="10"/>
        <v>0</v>
      </c>
    </row>
    <row r="56" spans="1:9" s="3" customFormat="1" x14ac:dyDescent="0.3">
      <c r="A56" s="16" t="s">
        <v>109</v>
      </c>
      <c r="B56" s="17">
        <v>3110</v>
      </c>
      <c r="C56" s="32" t="s">
        <v>110</v>
      </c>
      <c r="D56" s="18">
        <v>0</v>
      </c>
      <c r="E56" s="18"/>
      <c r="F56" s="18"/>
      <c r="G56" s="18">
        <v>0</v>
      </c>
      <c r="H56" s="37">
        <f t="shared" si="5"/>
        <v>0</v>
      </c>
      <c r="I56" s="18">
        <f t="shared" si="10"/>
        <v>0</v>
      </c>
    </row>
    <row r="57" spans="1:9" s="3" customFormat="1" x14ac:dyDescent="0.3">
      <c r="A57" s="16" t="s">
        <v>111</v>
      </c>
      <c r="B57" s="17">
        <v>3120</v>
      </c>
      <c r="C57" s="32" t="s">
        <v>112</v>
      </c>
      <c r="D57" s="18">
        <v>0</v>
      </c>
      <c r="E57" s="18"/>
      <c r="F57" s="18"/>
      <c r="G57" s="18">
        <v>0</v>
      </c>
      <c r="H57" s="37">
        <f t="shared" si="5"/>
        <v>0</v>
      </c>
      <c r="I57" s="18">
        <f t="shared" si="10"/>
        <v>0</v>
      </c>
    </row>
    <row r="58" spans="1:9" x14ac:dyDescent="0.3">
      <c r="A58" s="19" t="s">
        <v>113</v>
      </c>
      <c r="B58" s="20">
        <v>3121</v>
      </c>
      <c r="C58" s="33" t="s">
        <v>114</v>
      </c>
      <c r="D58" s="21">
        <v>0</v>
      </c>
      <c r="E58" s="21"/>
      <c r="F58" s="21"/>
      <c r="G58" s="21">
        <v>0</v>
      </c>
      <c r="H58" s="37">
        <f t="shared" si="5"/>
        <v>0</v>
      </c>
      <c r="I58" s="21">
        <f t="shared" si="10"/>
        <v>0</v>
      </c>
    </row>
    <row r="59" spans="1:9" x14ac:dyDescent="0.3">
      <c r="A59" s="19" t="s">
        <v>115</v>
      </c>
      <c r="B59" s="20">
        <v>3122</v>
      </c>
      <c r="C59" s="33" t="s">
        <v>116</v>
      </c>
      <c r="D59" s="21">
        <v>0</v>
      </c>
      <c r="E59" s="21"/>
      <c r="F59" s="21"/>
      <c r="G59" s="21">
        <v>0</v>
      </c>
      <c r="H59" s="37">
        <f t="shared" si="5"/>
        <v>0</v>
      </c>
      <c r="I59" s="21">
        <f t="shared" si="10"/>
        <v>0</v>
      </c>
    </row>
    <row r="60" spans="1:9" s="3" customFormat="1" x14ac:dyDescent="0.3">
      <c r="A60" s="16" t="s">
        <v>117</v>
      </c>
      <c r="B60" s="17">
        <v>3130</v>
      </c>
      <c r="C60" s="32" t="s">
        <v>118</v>
      </c>
      <c r="D60" s="18">
        <v>0</v>
      </c>
      <c r="E60" s="18"/>
      <c r="F60" s="18"/>
      <c r="G60" s="18">
        <v>0</v>
      </c>
      <c r="H60" s="37">
        <f t="shared" si="5"/>
        <v>0</v>
      </c>
      <c r="I60" s="18">
        <f t="shared" si="10"/>
        <v>0</v>
      </c>
    </row>
    <row r="61" spans="1:9" x14ac:dyDescent="0.3">
      <c r="A61" s="19" t="s">
        <v>119</v>
      </c>
      <c r="B61" s="20">
        <v>3131</v>
      </c>
      <c r="C61" s="33" t="s">
        <v>120</v>
      </c>
      <c r="D61" s="21">
        <v>0</v>
      </c>
      <c r="E61" s="21"/>
      <c r="F61" s="21"/>
      <c r="G61" s="21">
        <v>0</v>
      </c>
      <c r="H61" s="37">
        <f t="shared" si="5"/>
        <v>0</v>
      </c>
      <c r="I61" s="21">
        <f t="shared" si="10"/>
        <v>0</v>
      </c>
    </row>
    <row r="62" spans="1:9" x14ac:dyDescent="0.3">
      <c r="A62" s="19" t="s">
        <v>121</v>
      </c>
      <c r="B62" s="20">
        <v>3132</v>
      </c>
      <c r="C62" s="33" t="s">
        <v>122</v>
      </c>
      <c r="D62" s="21">
        <v>0</v>
      </c>
      <c r="E62" s="21"/>
      <c r="F62" s="21"/>
      <c r="G62" s="21">
        <v>0</v>
      </c>
      <c r="H62" s="37">
        <f t="shared" si="5"/>
        <v>0</v>
      </c>
      <c r="I62" s="21">
        <f t="shared" si="10"/>
        <v>0</v>
      </c>
    </row>
    <row r="63" spans="1:9" s="3" customFormat="1" x14ac:dyDescent="0.3">
      <c r="A63" s="16" t="s">
        <v>123</v>
      </c>
      <c r="B63" s="17">
        <v>3140</v>
      </c>
      <c r="C63" s="32" t="s">
        <v>124</v>
      </c>
      <c r="D63" s="18">
        <v>0</v>
      </c>
      <c r="E63" s="18"/>
      <c r="F63" s="18"/>
      <c r="G63" s="18">
        <v>0</v>
      </c>
      <c r="H63" s="18">
        <v>0</v>
      </c>
      <c r="I63" s="18">
        <f t="shared" si="10"/>
        <v>0</v>
      </c>
    </row>
    <row r="64" spans="1:9" x14ac:dyDescent="0.3">
      <c r="A64" s="19" t="s">
        <v>125</v>
      </c>
      <c r="B64" s="20">
        <v>3141</v>
      </c>
      <c r="C64" s="33" t="s">
        <v>126</v>
      </c>
      <c r="D64" s="21">
        <v>0</v>
      </c>
      <c r="E64" s="21"/>
      <c r="F64" s="21"/>
      <c r="G64" s="21">
        <v>0</v>
      </c>
      <c r="H64" s="21">
        <v>0</v>
      </c>
      <c r="I64" s="21">
        <f t="shared" si="10"/>
        <v>0</v>
      </c>
    </row>
    <row r="65" spans="1:9" x14ac:dyDescent="0.3">
      <c r="A65" s="19" t="s">
        <v>127</v>
      </c>
      <c r="B65" s="20">
        <v>3142</v>
      </c>
      <c r="C65" s="33" t="s">
        <v>128</v>
      </c>
      <c r="D65" s="21">
        <v>0</v>
      </c>
      <c r="E65" s="21"/>
      <c r="F65" s="21"/>
      <c r="G65" s="21">
        <v>0</v>
      </c>
      <c r="H65" s="21">
        <v>0</v>
      </c>
      <c r="I65" s="21">
        <f t="shared" si="10"/>
        <v>0</v>
      </c>
    </row>
    <row r="66" spans="1:9" x14ac:dyDescent="0.3">
      <c r="A66" s="19" t="s">
        <v>129</v>
      </c>
      <c r="B66" s="20">
        <v>3143</v>
      </c>
      <c r="C66" s="33" t="s">
        <v>130</v>
      </c>
      <c r="D66" s="21">
        <v>0</v>
      </c>
      <c r="E66" s="21"/>
      <c r="F66" s="21"/>
      <c r="G66" s="21">
        <v>0</v>
      </c>
      <c r="H66" s="21">
        <v>0</v>
      </c>
      <c r="I66" s="21">
        <f t="shared" si="10"/>
        <v>0</v>
      </c>
    </row>
    <row r="67" spans="1:9" s="3" customFormat="1" x14ac:dyDescent="0.3">
      <c r="A67" s="16" t="s">
        <v>131</v>
      </c>
      <c r="B67" s="17">
        <v>3150</v>
      </c>
      <c r="C67" s="32" t="s">
        <v>132</v>
      </c>
      <c r="D67" s="18">
        <v>0</v>
      </c>
      <c r="E67" s="18"/>
      <c r="F67" s="18"/>
      <c r="G67" s="18">
        <v>0</v>
      </c>
      <c r="H67" s="18">
        <v>0</v>
      </c>
      <c r="I67" s="18">
        <f t="shared" si="10"/>
        <v>0</v>
      </c>
    </row>
    <row r="68" spans="1:9" s="3" customFormat="1" x14ac:dyDescent="0.3">
      <c r="A68" s="16" t="s">
        <v>133</v>
      </c>
      <c r="B68" s="17">
        <v>3160</v>
      </c>
      <c r="C68" s="32" t="s">
        <v>134</v>
      </c>
      <c r="D68" s="18">
        <v>0</v>
      </c>
      <c r="E68" s="18"/>
      <c r="F68" s="18"/>
      <c r="G68" s="18">
        <v>0</v>
      </c>
      <c r="H68" s="18">
        <v>0</v>
      </c>
      <c r="I68" s="18">
        <f t="shared" si="10"/>
        <v>0</v>
      </c>
    </row>
    <row r="69" spans="1:9" s="2" customFormat="1" x14ac:dyDescent="0.3">
      <c r="A69" s="13" t="s">
        <v>135</v>
      </c>
      <c r="B69" s="14">
        <v>3200</v>
      </c>
      <c r="C69" s="31" t="s">
        <v>136</v>
      </c>
      <c r="D69" s="15">
        <v>0</v>
      </c>
      <c r="E69" s="15"/>
      <c r="F69" s="15"/>
      <c r="G69" s="15">
        <v>0</v>
      </c>
      <c r="H69" s="15">
        <v>0</v>
      </c>
      <c r="I69" s="15">
        <f t="shared" si="10"/>
        <v>0</v>
      </c>
    </row>
    <row r="70" spans="1:9" s="3" customFormat="1" x14ac:dyDescent="0.3">
      <c r="A70" s="16" t="s">
        <v>137</v>
      </c>
      <c r="B70" s="17">
        <v>3210</v>
      </c>
      <c r="C70" s="32" t="s">
        <v>138</v>
      </c>
      <c r="D70" s="18">
        <v>0</v>
      </c>
      <c r="E70" s="18"/>
      <c r="F70" s="18"/>
      <c r="G70" s="18">
        <v>0</v>
      </c>
      <c r="H70" s="18">
        <v>0</v>
      </c>
      <c r="I70" s="18">
        <f t="shared" si="10"/>
        <v>0</v>
      </c>
    </row>
    <row r="71" spans="1:9" s="3" customFormat="1" x14ac:dyDescent="0.3">
      <c r="A71" s="16" t="s">
        <v>139</v>
      </c>
      <c r="B71" s="17">
        <v>3220</v>
      </c>
      <c r="C71" s="32" t="s">
        <v>140</v>
      </c>
      <c r="D71" s="18">
        <v>0</v>
      </c>
      <c r="E71" s="18"/>
      <c r="F71" s="18"/>
      <c r="G71" s="18">
        <v>0</v>
      </c>
      <c r="H71" s="18">
        <v>0</v>
      </c>
      <c r="I71" s="18">
        <f t="shared" si="10"/>
        <v>0</v>
      </c>
    </row>
    <row r="72" spans="1:9" s="3" customFormat="1" ht="27" x14ac:dyDescent="0.3">
      <c r="A72" s="16" t="s">
        <v>141</v>
      </c>
      <c r="B72" s="17">
        <v>3230</v>
      </c>
      <c r="C72" s="32" t="s">
        <v>142</v>
      </c>
      <c r="D72" s="18">
        <v>0</v>
      </c>
      <c r="E72" s="18"/>
      <c r="F72" s="18"/>
      <c r="G72" s="18">
        <v>0</v>
      </c>
      <c r="H72" s="18">
        <v>0</v>
      </c>
      <c r="I72" s="18">
        <f t="shared" si="10"/>
        <v>0</v>
      </c>
    </row>
    <row r="73" spans="1:9" s="3" customFormat="1" x14ac:dyDescent="0.3">
      <c r="A73" s="16" t="s">
        <v>143</v>
      </c>
      <c r="B73" s="17">
        <v>3240</v>
      </c>
      <c r="C73" s="32" t="s">
        <v>144</v>
      </c>
      <c r="D73" s="18">
        <v>0</v>
      </c>
      <c r="E73" s="18"/>
      <c r="F73" s="18"/>
      <c r="G73" s="18">
        <v>0</v>
      </c>
      <c r="H73" s="18">
        <v>0</v>
      </c>
      <c r="I73" s="18">
        <f t="shared" si="10"/>
        <v>0</v>
      </c>
    </row>
    <row r="74" spans="1:9" s="2" customFormat="1" x14ac:dyDescent="0.3">
      <c r="A74" s="13" t="s">
        <v>145</v>
      </c>
      <c r="B74" s="14">
        <v>4100</v>
      </c>
      <c r="C74" s="31" t="s">
        <v>146</v>
      </c>
      <c r="D74" s="15">
        <v>0</v>
      </c>
      <c r="E74" s="15"/>
      <c r="F74" s="15"/>
      <c r="G74" s="15">
        <v>0</v>
      </c>
      <c r="H74" s="15">
        <v>0</v>
      </c>
      <c r="I74" s="15">
        <f t="shared" si="10"/>
        <v>0</v>
      </c>
    </row>
    <row r="75" spans="1:9" s="3" customFormat="1" x14ac:dyDescent="0.3">
      <c r="A75" s="16" t="s">
        <v>147</v>
      </c>
      <c r="B75" s="17">
        <v>4110</v>
      </c>
      <c r="C75" s="32" t="s">
        <v>148</v>
      </c>
      <c r="D75" s="18">
        <v>0</v>
      </c>
      <c r="E75" s="18"/>
      <c r="F75" s="18"/>
      <c r="G75" s="18">
        <v>0</v>
      </c>
      <c r="H75" s="18">
        <v>0</v>
      </c>
      <c r="I75" s="18">
        <f t="shared" si="10"/>
        <v>0</v>
      </c>
    </row>
    <row r="76" spans="1:9" x14ac:dyDescent="0.3">
      <c r="A76" s="19" t="s">
        <v>149</v>
      </c>
      <c r="B76" s="20">
        <v>4111</v>
      </c>
      <c r="C76" s="33" t="s">
        <v>150</v>
      </c>
      <c r="D76" s="21">
        <v>0</v>
      </c>
      <c r="E76" s="21"/>
      <c r="F76" s="21"/>
      <c r="G76" s="21">
        <v>0</v>
      </c>
      <c r="H76" s="21">
        <v>0</v>
      </c>
      <c r="I76" s="21">
        <f t="shared" si="10"/>
        <v>0</v>
      </c>
    </row>
    <row r="77" spans="1:9" x14ac:dyDescent="0.3">
      <c r="A77" s="19" t="s">
        <v>151</v>
      </c>
      <c r="B77" s="20">
        <v>4112</v>
      </c>
      <c r="C77" s="33" t="s">
        <v>152</v>
      </c>
      <c r="D77" s="21">
        <v>0</v>
      </c>
      <c r="E77" s="21"/>
      <c r="F77" s="21"/>
      <c r="G77" s="21">
        <v>0</v>
      </c>
      <c r="H77" s="21">
        <v>0</v>
      </c>
      <c r="I77" s="21">
        <f t="shared" si="10"/>
        <v>0</v>
      </c>
    </row>
    <row r="78" spans="1:9" x14ac:dyDescent="0.3">
      <c r="A78" s="19" t="s">
        <v>153</v>
      </c>
      <c r="B78" s="20">
        <v>4113</v>
      </c>
      <c r="C78" s="33" t="s">
        <v>154</v>
      </c>
      <c r="D78" s="21">
        <v>0</v>
      </c>
      <c r="E78" s="21"/>
      <c r="F78" s="21"/>
      <c r="G78" s="21">
        <v>0</v>
      </c>
      <c r="H78" s="21">
        <v>0</v>
      </c>
      <c r="I78" s="21">
        <f t="shared" si="10"/>
        <v>0</v>
      </c>
    </row>
    <row r="79" spans="1:9" s="2" customFormat="1" x14ac:dyDescent="0.3">
      <c r="A79" s="13" t="s">
        <v>155</v>
      </c>
      <c r="B79" s="14">
        <v>4200</v>
      </c>
      <c r="C79" s="31" t="s">
        <v>156</v>
      </c>
      <c r="D79" s="15">
        <v>0</v>
      </c>
      <c r="E79" s="15"/>
      <c r="F79" s="15"/>
      <c r="G79" s="15">
        <v>0</v>
      </c>
      <c r="H79" s="15">
        <v>0</v>
      </c>
      <c r="I79" s="15">
        <f t="shared" si="10"/>
        <v>0</v>
      </c>
    </row>
    <row r="80" spans="1:9" s="3" customFormat="1" x14ac:dyDescent="0.3">
      <c r="A80" s="16" t="s">
        <v>157</v>
      </c>
      <c r="B80" s="17">
        <v>4210</v>
      </c>
      <c r="C80" s="32" t="s">
        <v>158</v>
      </c>
      <c r="D80" s="18">
        <v>0</v>
      </c>
      <c r="E80" s="18"/>
      <c r="F80" s="18"/>
      <c r="G80" s="18">
        <v>0</v>
      </c>
      <c r="H80" s="18">
        <v>0</v>
      </c>
      <c r="I80" s="18">
        <f t="shared" si="10"/>
        <v>0</v>
      </c>
    </row>
    <row r="81" spans="1:9" s="2" customFormat="1" x14ac:dyDescent="0.3">
      <c r="A81" s="13" t="s">
        <v>159</v>
      </c>
      <c r="B81" s="14">
        <v>5000</v>
      </c>
      <c r="C81" s="31" t="s">
        <v>160</v>
      </c>
      <c r="D81" s="15" t="s">
        <v>33</v>
      </c>
      <c r="E81" s="15">
        <f>SUM(E18-E21-E24-E28-E32-E49)</f>
        <v>26218</v>
      </c>
      <c r="F81" s="15" t="s">
        <v>33</v>
      </c>
      <c r="G81" s="15" t="s">
        <v>33</v>
      </c>
      <c r="H81" s="15" t="s">
        <v>33</v>
      </c>
      <c r="I81" s="15" t="s">
        <v>33</v>
      </c>
    </row>
    <row r="82" spans="1:9" s="2" customFormat="1" x14ac:dyDescent="0.3">
      <c r="A82" s="13" t="s">
        <v>161</v>
      </c>
      <c r="B82" s="14">
        <v>9000</v>
      </c>
      <c r="C82" s="31" t="s">
        <v>162</v>
      </c>
      <c r="D82" s="15">
        <v>0</v>
      </c>
      <c r="E82" s="15"/>
      <c r="F82" s="15"/>
      <c r="G82" s="15">
        <v>0</v>
      </c>
      <c r="H82" s="15">
        <v>0</v>
      </c>
      <c r="I82" s="15">
        <f>G82-H82</f>
        <v>0</v>
      </c>
    </row>
    <row r="83" spans="1:9" x14ac:dyDescent="0.3">
      <c r="A83" s="24" t="s">
        <v>163</v>
      </c>
      <c r="B83" s="4"/>
      <c r="C83" s="4"/>
      <c r="D83" s="25"/>
      <c r="E83" s="25"/>
      <c r="F83" s="25"/>
      <c r="G83" s="25"/>
      <c r="H83" s="25"/>
      <c r="I83" s="25"/>
    </row>
    <row r="84" spans="1:9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3">
      <c r="A85" s="4" t="s">
        <v>164</v>
      </c>
      <c r="B85" s="4"/>
      <c r="C85" s="4"/>
      <c r="D85" s="26"/>
      <c r="E85" s="4"/>
      <c r="F85" s="50" t="s">
        <v>165</v>
      </c>
      <c r="G85" s="50"/>
      <c r="H85" s="4"/>
      <c r="I85" s="4"/>
    </row>
    <row r="86" spans="1:9" x14ac:dyDescent="0.3">
      <c r="A86" s="4"/>
      <c r="B86" s="4"/>
      <c r="C86" s="4"/>
      <c r="D86" s="27" t="s">
        <v>166</v>
      </c>
      <c r="E86" s="4"/>
      <c r="F86" s="51" t="s">
        <v>167</v>
      </c>
      <c r="G86" s="52"/>
      <c r="H86" s="4"/>
      <c r="I86" s="4"/>
    </row>
    <row r="87" spans="1:9" x14ac:dyDescent="0.3">
      <c r="A87" s="4" t="s">
        <v>168</v>
      </c>
      <c r="B87" s="4"/>
      <c r="C87" s="4"/>
      <c r="D87" s="26"/>
      <c r="E87" s="4"/>
      <c r="F87" s="50" t="s">
        <v>169</v>
      </c>
      <c r="G87" s="50"/>
      <c r="H87" s="4"/>
      <c r="I87" s="4"/>
    </row>
    <row r="88" spans="1:9" x14ac:dyDescent="0.3">
      <c r="A88" s="4"/>
      <c r="B88" s="4"/>
      <c r="C88" s="4"/>
      <c r="D88" s="27" t="s">
        <v>166</v>
      </c>
      <c r="E88" s="4"/>
      <c r="F88" s="51" t="s">
        <v>167</v>
      </c>
      <c r="G88" s="52"/>
      <c r="H88" s="4"/>
      <c r="I88" s="4"/>
    </row>
    <row r="89" spans="1:9" x14ac:dyDescent="0.3">
      <c r="A89" s="4" t="s">
        <v>171</v>
      </c>
      <c r="B89" s="4"/>
      <c r="C89" s="4"/>
      <c r="D89" s="4"/>
      <c r="E89" s="4"/>
      <c r="F89" s="4"/>
      <c r="G89" s="4"/>
      <c r="H89" s="4"/>
      <c r="I89" s="4"/>
    </row>
    <row r="90" spans="1:9" x14ac:dyDescent="0.3">
      <c r="A90" s="28"/>
      <c r="B90" s="28"/>
      <c r="C90" s="28"/>
      <c r="D90" s="28"/>
      <c r="E90" s="28"/>
      <c r="F90" s="28"/>
      <c r="G90" s="28"/>
      <c r="H90" s="28"/>
      <c r="I90" s="28"/>
    </row>
    <row r="91" spans="1:9" x14ac:dyDescent="0.3">
      <c r="A91" s="28"/>
      <c r="B91" s="28"/>
      <c r="C91" s="28"/>
      <c r="D91" s="28"/>
      <c r="E91" s="28"/>
      <c r="F91" s="28"/>
      <c r="G91" s="28"/>
      <c r="H91" s="28"/>
      <c r="I91" s="28"/>
    </row>
  </sheetData>
  <mergeCells count="15">
    <mergeCell ref="D14:F14"/>
    <mergeCell ref="F85:G85"/>
    <mergeCell ref="F86:G86"/>
    <mergeCell ref="F87:G87"/>
    <mergeCell ref="F88:G88"/>
    <mergeCell ref="A10:G10"/>
    <mergeCell ref="A11:B11"/>
    <mergeCell ref="C11:I11"/>
    <mergeCell ref="A12:B12"/>
    <mergeCell ref="D12:I12"/>
    <mergeCell ref="G1:I1"/>
    <mergeCell ref="G2:I2"/>
    <mergeCell ref="A7:G7"/>
    <mergeCell ref="A8:G8"/>
    <mergeCell ref="A9:G9"/>
  </mergeCells>
  <pageMargins left="0.59027777777777801" right="0.59027777777777801" top="0" bottom="0" header="0" footer="0"/>
  <pageSetup paperSize="9" scale="84" fitToHeight="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3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3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2018-04-11T05:32:00Z</cp:lastPrinted>
  <dcterms:created xsi:type="dcterms:W3CDTF">2018-04-11T05:13:00Z</dcterms:created>
  <dcterms:modified xsi:type="dcterms:W3CDTF">2020-05-05T06:52:49Z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