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600" windowHeight="8910" activeTab="2"/>
  </bookViews>
  <sheets>
    <sheet name="стаж" sheetId="4" r:id="rId1"/>
    <sheet name="обложка" sheetId="5" r:id="rId2"/>
    <sheet name="тарифікація на 01.09.2017" sheetId="6" r:id="rId3"/>
  </sheets>
  <definedNames>
    <definedName name="_xlnm.Print_Titles" localSheetId="0">стаж!$A:$B,стаж!$2:$2</definedName>
    <definedName name="_xlnm.Print_Titles" localSheetId="2">'тарифікація на 01.09.2017'!$6:$9</definedName>
  </definedNames>
  <calcPr calcId="125725"/>
</workbook>
</file>

<file path=xl/calcChain.xml><?xml version="1.0" encoding="utf-8"?>
<calcChain xmlns="http://schemas.openxmlformats.org/spreadsheetml/2006/main">
  <c r="J134" i="6"/>
  <c r="T58"/>
  <c r="N134" l="1"/>
  <c r="R134"/>
  <c r="V132"/>
  <c r="V131"/>
  <c r="T131"/>
  <c r="V65"/>
  <c r="T65"/>
  <c r="K134" l="1"/>
  <c r="T128" l="1"/>
  <c r="T127"/>
  <c r="T125"/>
  <c r="T123"/>
  <c r="T124"/>
  <c r="T122"/>
  <c r="T117"/>
  <c r="T115"/>
  <c r="T114"/>
  <c r="T113"/>
  <c r="T112"/>
  <c r="T110"/>
  <c r="T109"/>
  <c r="T106"/>
  <c r="T105"/>
  <c r="T104"/>
  <c r="T103"/>
  <c r="T102"/>
  <c r="T101"/>
  <c r="T100"/>
  <c r="T99"/>
  <c r="T98"/>
  <c r="T97"/>
  <c r="T96"/>
  <c r="T93"/>
  <c r="T92"/>
  <c r="T88"/>
  <c r="T85"/>
  <c r="T82"/>
  <c r="T81"/>
  <c r="T80"/>
  <c r="T75"/>
  <c r="T72"/>
  <c r="T71"/>
  <c r="T69"/>
  <c r="T66"/>
  <c r="T64"/>
  <c r="T63"/>
  <c r="T60"/>
  <c r="T55"/>
  <c r="T53"/>
  <c r="T51"/>
  <c r="T52"/>
  <c r="T50"/>
  <c r="T49"/>
  <c r="T46"/>
  <c r="T45"/>
  <c r="T43"/>
  <c r="T42"/>
  <c r="T40"/>
  <c r="T37"/>
  <c r="T35"/>
  <c r="T32"/>
  <c r="T31"/>
  <c r="T30"/>
  <c r="T29"/>
  <c r="T28"/>
  <c r="T27"/>
  <c r="T25"/>
  <c r="T23"/>
  <c r="T20"/>
  <c r="T19"/>
  <c r="T16"/>
  <c r="T15"/>
  <c r="T11"/>
  <c r="T10"/>
  <c r="M134"/>
  <c r="L134"/>
  <c r="H134"/>
  <c r="G134"/>
  <c r="V49"/>
  <c r="V80"/>
  <c r="V64"/>
  <c r="V63"/>
  <c r="V105"/>
  <c r="V60"/>
  <c r="V59"/>
  <c r="V58"/>
  <c r="V70"/>
  <c r="V69"/>
  <c r="V22"/>
  <c r="V34"/>
  <c r="V33"/>
  <c r="V74"/>
  <c r="V91"/>
  <c r="V12"/>
  <c r="V88"/>
  <c r="V125"/>
  <c r="V126"/>
  <c r="T57"/>
  <c r="V57"/>
  <c r="V11"/>
  <c r="V14"/>
  <c r="V15"/>
  <c r="V16"/>
  <c r="V17"/>
  <c r="V18"/>
  <c r="V127"/>
  <c r="V95"/>
  <c r="T95"/>
  <c r="V25" l="1"/>
  <c r="V62"/>
  <c r="V30" l="1"/>
  <c r="V19" l="1"/>
  <c r="V20"/>
  <c r="V21"/>
  <c r="V23"/>
  <c r="V24"/>
  <c r="V28"/>
  <c r="V29"/>
  <c r="V31"/>
  <c r="V32"/>
  <c r="V35"/>
  <c r="V36"/>
  <c r="V37"/>
  <c r="V39"/>
  <c r="V40"/>
  <c r="V41"/>
  <c r="V42"/>
  <c r="V43"/>
  <c r="V44"/>
  <c r="V45"/>
  <c r="V47"/>
  <c r="V50"/>
  <c r="V51"/>
  <c r="V52"/>
  <c r="V53"/>
  <c r="V54"/>
  <c r="V55"/>
  <c r="V56"/>
  <c r="V61"/>
  <c r="V66"/>
  <c r="V67"/>
  <c r="V68"/>
  <c r="V71"/>
  <c r="V72"/>
  <c r="V73"/>
  <c r="V75"/>
  <c r="V76"/>
  <c r="V77"/>
  <c r="V78"/>
  <c r="V79"/>
  <c r="V81"/>
  <c r="V82"/>
  <c r="V83"/>
  <c r="V84"/>
  <c r="V85"/>
  <c r="V86"/>
  <c r="V87"/>
  <c r="V89"/>
  <c r="V90"/>
  <c r="V92"/>
  <c r="V93"/>
  <c r="V94"/>
  <c r="V96"/>
  <c r="V97"/>
  <c r="V98"/>
  <c r="V99"/>
  <c r="V100"/>
  <c r="V101"/>
  <c r="V102"/>
  <c r="V103"/>
  <c r="V104"/>
  <c r="V106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8"/>
  <c r="V130"/>
  <c r="I134"/>
  <c r="O134"/>
  <c r="S134"/>
  <c r="V134" l="1"/>
  <c r="T56" l="1"/>
  <c r="W136" l="1"/>
  <c r="D150" l="1"/>
  <c r="T90" l="1"/>
  <c r="T17"/>
  <c r="V10"/>
  <c r="T67"/>
  <c r="D3" i="4"/>
  <c r="E3" s="1"/>
  <c r="F3" s="1"/>
  <c r="J3"/>
  <c r="M3"/>
  <c r="N3" s="1"/>
  <c r="O3"/>
  <c r="P3"/>
  <c r="Q3"/>
  <c r="T3"/>
  <c r="U3"/>
  <c r="V3"/>
  <c r="W3"/>
  <c r="Z3"/>
  <c r="AA3"/>
  <c r="AB3"/>
  <c r="AC3"/>
  <c r="AF3"/>
  <c r="AG3"/>
  <c r="AH3"/>
  <c r="AI3"/>
  <c r="AL3"/>
  <c r="AM3"/>
  <c r="AN3"/>
  <c r="AO3"/>
  <c r="AR3"/>
  <c r="AS3"/>
  <c r="AT3"/>
  <c r="AU3"/>
  <c r="AX3"/>
  <c r="AY3"/>
  <c r="AZ3"/>
  <c r="BA3"/>
  <c r="BD3"/>
  <c r="BE3"/>
  <c r="BF3"/>
  <c r="BG3"/>
  <c r="BL3"/>
  <c r="D4"/>
  <c r="E4" s="1"/>
  <c r="F4" s="1"/>
  <c r="G4" s="1"/>
  <c r="J4"/>
  <c r="M4"/>
  <c r="N4" s="1"/>
  <c r="T4"/>
  <c r="U4"/>
  <c r="V4"/>
  <c r="W4"/>
  <c r="Z4"/>
  <c r="AA4"/>
  <c r="AB4"/>
  <c r="AC4"/>
  <c r="AF4"/>
  <c r="AG4"/>
  <c r="AH4"/>
  <c r="AI4"/>
  <c r="AL4"/>
  <c r="AM4"/>
  <c r="AN4"/>
  <c r="AO4"/>
  <c r="AR4"/>
  <c r="AS4"/>
  <c r="AT4"/>
  <c r="AU4"/>
  <c r="AX4"/>
  <c r="AY4"/>
  <c r="AZ4"/>
  <c r="BA4"/>
  <c r="BD4"/>
  <c r="BE4"/>
  <c r="BF4"/>
  <c r="BG4"/>
  <c r="D5"/>
  <c r="E5" s="1"/>
  <c r="J5"/>
  <c r="N5"/>
  <c r="O5"/>
  <c r="P5"/>
  <c r="Q5"/>
  <c r="S5"/>
  <c r="U5" s="1"/>
  <c r="Z5"/>
  <c r="AA5"/>
  <c r="AB5"/>
  <c r="AC5"/>
  <c r="AF5"/>
  <c r="AG5"/>
  <c r="AH5"/>
  <c r="AI5"/>
  <c r="AL5"/>
  <c r="AM5"/>
  <c r="AN5"/>
  <c r="AO5"/>
  <c r="AR5"/>
  <c r="AS5"/>
  <c r="AT5"/>
  <c r="AU5"/>
  <c r="AX5"/>
  <c r="AY5"/>
  <c r="AZ5"/>
  <c r="BA5"/>
  <c r="BD5"/>
  <c r="BE5"/>
  <c r="BF5"/>
  <c r="BG5"/>
  <c r="D6"/>
  <c r="E6" s="1"/>
  <c r="J6"/>
  <c r="M6"/>
  <c r="N6" s="1"/>
  <c r="T6"/>
  <c r="U6"/>
  <c r="V6"/>
  <c r="W6"/>
  <c r="Z6"/>
  <c r="AA6"/>
  <c r="AB6"/>
  <c r="AC6"/>
  <c r="AF6"/>
  <c r="AG6"/>
  <c r="AH6"/>
  <c r="AI6"/>
  <c r="AL6"/>
  <c r="AM6"/>
  <c r="AN6"/>
  <c r="AO6"/>
  <c r="AR6"/>
  <c r="AS6"/>
  <c r="AT6"/>
  <c r="AU6"/>
  <c r="AX6"/>
  <c r="AY6"/>
  <c r="AZ6"/>
  <c r="BA6"/>
  <c r="BD6"/>
  <c r="BE6"/>
  <c r="BF6"/>
  <c r="BG6"/>
  <c r="D7"/>
  <c r="E7" s="1"/>
  <c r="F7" s="1"/>
  <c r="G7" s="1"/>
  <c r="J7"/>
  <c r="M7"/>
  <c r="N7" s="1"/>
  <c r="T7"/>
  <c r="U7"/>
  <c r="V7"/>
  <c r="W7"/>
  <c r="Z7"/>
  <c r="AA7"/>
  <c r="AB7"/>
  <c r="AC7"/>
  <c r="AF7"/>
  <c r="AG7"/>
  <c r="AH7"/>
  <c r="AI7"/>
  <c r="AL7"/>
  <c r="AM7"/>
  <c r="AN7"/>
  <c r="AO7"/>
  <c r="AR7"/>
  <c r="AS7"/>
  <c r="AT7"/>
  <c r="AU7"/>
  <c r="AX7"/>
  <c r="AY7"/>
  <c r="AZ7"/>
  <c r="BA7"/>
  <c r="BD7"/>
  <c r="BE7"/>
  <c r="BF7"/>
  <c r="BG7"/>
  <c r="D8"/>
  <c r="E8" s="1"/>
  <c r="F8" s="1"/>
  <c r="G8" s="1"/>
  <c r="J8"/>
  <c r="M8"/>
  <c r="Q8" s="1"/>
  <c r="T8"/>
  <c r="U8"/>
  <c r="V8"/>
  <c r="W8"/>
  <c r="Z8"/>
  <c r="AA8"/>
  <c r="AB8"/>
  <c r="AC8"/>
  <c r="AF8"/>
  <c r="AG8"/>
  <c r="AH8"/>
  <c r="AI8"/>
  <c r="AL8"/>
  <c r="AM8"/>
  <c r="AN8"/>
  <c r="AO8"/>
  <c r="AR8"/>
  <c r="AS8"/>
  <c r="AT8"/>
  <c r="AU8"/>
  <c r="AX8"/>
  <c r="AY8"/>
  <c r="AZ8"/>
  <c r="BA8"/>
  <c r="BD8"/>
  <c r="BE8"/>
  <c r="BF8"/>
  <c r="BG8"/>
  <c r="D9"/>
  <c r="E9" s="1"/>
  <c r="J9"/>
  <c r="M9"/>
  <c r="N9" s="1"/>
  <c r="T9"/>
  <c r="U9"/>
  <c r="V9"/>
  <c r="W9"/>
  <c r="Z9"/>
  <c r="AA9"/>
  <c r="AB9"/>
  <c r="AC9"/>
  <c r="AF9"/>
  <c r="AG9"/>
  <c r="AH9"/>
  <c r="AI9"/>
  <c r="AL9"/>
  <c r="AM9"/>
  <c r="AN9"/>
  <c r="AO9"/>
  <c r="AR9"/>
  <c r="AS9"/>
  <c r="AT9"/>
  <c r="AU9"/>
  <c r="AX9"/>
  <c r="AY9"/>
  <c r="AZ9"/>
  <c r="BA9"/>
  <c r="BD9"/>
  <c r="BE9"/>
  <c r="BF9"/>
  <c r="BG9"/>
  <c r="D10"/>
  <c r="E10" s="1"/>
  <c r="J10"/>
  <c r="N10"/>
  <c r="O10"/>
  <c r="P10"/>
  <c r="Q10"/>
  <c r="S10"/>
  <c r="BL10" s="1"/>
  <c r="Z10"/>
  <c r="AA10"/>
  <c r="AB10"/>
  <c r="AC10"/>
  <c r="AF10"/>
  <c r="AG10"/>
  <c r="AH10"/>
  <c r="AI10"/>
  <c r="AL10"/>
  <c r="AM10"/>
  <c r="AN10"/>
  <c r="AO10"/>
  <c r="AR10"/>
  <c r="AS10"/>
  <c r="AT10"/>
  <c r="AU10"/>
  <c r="AX10"/>
  <c r="AY10"/>
  <c r="AZ10"/>
  <c r="BA10"/>
  <c r="BD10"/>
  <c r="BE10"/>
  <c r="BF10"/>
  <c r="BG10"/>
  <c r="D11"/>
  <c r="E11" s="1"/>
  <c r="J11"/>
  <c r="N11"/>
  <c r="O11"/>
  <c r="P11"/>
  <c r="Q11"/>
  <c r="S11"/>
  <c r="BL11" s="1"/>
  <c r="Z11"/>
  <c r="AA11"/>
  <c r="AB11"/>
  <c r="AC11"/>
  <c r="AF11"/>
  <c r="AG11"/>
  <c r="AH11"/>
  <c r="AI11"/>
  <c r="AL11"/>
  <c r="AM11"/>
  <c r="AN11"/>
  <c r="AO11"/>
  <c r="AR11"/>
  <c r="AS11"/>
  <c r="AT11"/>
  <c r="AU11"/>
  <c r="AX11"/>
  <c r="AY11"/>
  <c r="AZ11"/>
  <c r="BA11"/>
  <c r="BD11"/>
  <c r="BE11"/>
  <c r="BF11"/>
  <c r="BG11"/>
  <c r="D12"/>
  <c r="E12" s="1"/>
  <c r="J12"/>
  <c r="N12"/>
  <c r="O12"/>
  <c r="P12"/>
  <c r="Q12"/>
  <c r="S12"/>
  <c r="W12" s="1"/>
  <c r="Z12"/>
  <c r="AA12"/>
  <c r="AB12"/>
  <c r="AC12"/>
  <c r="AF12"/>
  <c r="AG12"/>
  <c r="AH12"/>
  <c r="AI12"/>
  <c r="AL12"/>
  <c r="AM12"/>
  <c r="AN12"/>
  <c r="AO12"/>
  <c r="AR12"/>
  <c r="AS12"/>
  <c r="AT12"/>
  <c r="AU12"/>
  <c r="AX12"/>
  <c r="AY12"/>
  <c r="AZ12"/>
  <c r="BA12"/>
  <c r="BD12"/>
  <c r="BE12"/>
  <c r="BF12"/>
  <c r="BG12"/>
  <c r="D13"/>
  <c r="E13" s="1"/>
  <c r="J13"/>
  <c r="N13"/>
  <c r="O13"/>
  <c r="P13"/>
  <c r="Q13"/>
  <c r="S13"/>
  <c r="BL13" s="1"/>
  <c r="Z13"/>
  <c r="AA13"/>
  <c r="AB13"/>
  <c r="AC13"/>
  <c r="AF13"/>
  <c r="AG13"/>
  <c r="AH13"/>
  <c r="AI13"/>
  <c r="AL13"/>
  <c r="AM13"/>
  <c r="AN13"/>
  <c r="AO13"/>
  <c r="AR13"/>
  <c r="AS13"/>
  <c r="AT13"/>
  <c r="AU13"/>
  <c r="AX13"/>
  <c r="AY13"/>
  <c r="AZ13"/>
  <c r="BA13"/>
  <c r="BD13"/>
  <c r="BE13"/>
  <c r="BF13"/>
  <c r="BG13"/>
  <c r="D14"/>
  <c r="E14" s="1"/>
  <c r="F14" s="1"/>
  <c r="G14" s="1"/>
  <c r="J14"/>
  <c r="N14"/>
  <c r="O14"/>
  <c r="P14"/>
  <c r="Q14"/>
  <c r="S14"/>
  <c r="W14" s="1"/>
  <c r="Z14"/>
  <c r="AA14"/>
  <c r="AB14"/>
  <c r="AC14"/>
  <c r="AF14"/>
  <c r="AG14"/>
  <c r="AH14"/>
  <c r="AI14"/>
  <c r="AL14"/>
  <c r="AM14"/>
  <c r="AN14"/>
  <c r="AO14"/>
  <c r="AR14"/>
  <c r="AS14"/>
  <c r="AT14"/>
  <c r="AU14"/>
  <c r="AX14"/>
  <c r="AY14"/>
  <c r="AZ14"/>
  <c r="BA14"/>
  <c r="BD14"/>
  <c r="BE14"/>
  <c r="BF14"/>
  <c r="BG14"/>
  <c r="D15"/>
  <c r="E15" s="1"/>
  <c r="F15" s="1"/>
  <c r="G15" s="1"/>
  <c r="H15" s="1"/>
  <c r="J15"/>
  <c r="M15"/>
  <c r="BL15" s="1"/>
  <c r="T15"/>
  <c r="U15"/>
  <c r="V15"/>
  <c r="W15"/>
  <c r="Z15"/>
  <c r="AA15"/>
  <c r="AB15"/>
  <c r="AC15"/>
  <c r="AF15"/>
  <c r="AG15"/>
  <c r="AH15"/>
  <c r="AI15"/>
  <c r="AL15"/>
  <c r="AM15"/>
  <c r="AN15"/>
  <c r="AO15"/>
  <c r="AR15"/>
  <c r="AS15"/>
  <c r="AT15"/>
  <c r="AU15"/>
  <c r="AX15"/>
  <c r="AY15"/>
  <c r="AZ15"/>
  <c r="BA15"/>
  <c r="BD15"/>
  <c r="BE15"/>
  <c r="BF15"/>
  <c r="BG15"/>
  <c r="D16"/>
  <c r="E16" s="1"/>
  <c r="F16" s="1"/>
  <c r="G16" s="1"/>
  <c r="H16" s="1"/>
  <c r="I16" s="1"/>
  <c r="J16"/>
  <c r="N16"/>
  <c r="O16"/>
  <c r="P16"/>
  <c r="Q16"/>
  <c r="S16"/>
  <c r="BL16" s="1"/>
  <c r="Z16"/>
  <c r="AA16"/>
  <c r="AB16"/>
  <c r="AC16"/>
  <c r="AF16"/>
  <c r="AG16"/>
  <c r="AH16"/>
  <c r="AI16"/>
  <c r="AL16"/>
  <c r="AM16"/>
  <c r="AN16"/>
  <c r="AO16"/>
  <c r="AR16"/>
  <c r="AS16"/>
  <c r="AT16"/>
  <c r="AU16"/>
  <c r="AX16"/>
  <c r="AY16"/>
  <c r="AZ16"/>
  <c r="BA16"/>
  <c r="BD16"/>
  <c r="BE16"/>
  <c r="BF16"/>
  <c r="BG16"/>
  <c r="D17"/>
  <c r="E17" s="1"/>
  <c r="J17"/>
  <c r="N17"/>
  <c r="O17"/>
  <c r="P17"/>
  <c r="Q17"/>
  <c r="S17"/>
  <c r="Z17"/>
  <c r="AA17"/>
  <c r="AB17"/>
  <c r="AC17"/>
  <c r="AF17"/>
  <c r="AG17"/>
  <c r="AH17"/>
  <c r="AI17"/>
  <c r="AL17"/>
  <c r="AM17"/>
  <c r="AN17"/>
  <c r="AO17"/>
  <c r="AR17"/>
  <c r="AS17"/>
  <c r="AT17"/>
  <c r="AU17"/>
  <c r="AX17"/>
  <c r="AY17"/>
  <c r="AZ17"/>
  <c r="BA17"/>
  <c r="BD17"/>
  <c r="BE17"/>
  <c r="BF17"/>
  <c r="BG17"/>
  <c r="D18"/>
  <c r="E18" s="1"/>
  <c r="J18"/>
  <c r="M18"/>
  <c r="N18" s="1"/>
  <c r="T18"/>
  <c r="U18"/>
  <c r="V18"/>
  <c r="W18"/>
  <c r="Z18"/>
  <c r="AA18"/>
  <c r="AB18"/>
  <c r="AC18"/>
  <c r="AF18"/>
  <c r="AG18"/>
  <c r="AH18"/>
  <c r="AI18"/>
  <c r="AL18"/>
  <c r="AM18"/>
  <c r="AN18"/>
  <c r="AO18"/>
  <c r="AR18"/>
  <c r="AS18"/>
  <c r="AT18"/>
  <c r="AU18"/>
  <c r="AX18"/>
  <c r="AY18"/>
  <c r="AZ18"/>
  <c r="BA18"/>
  <c r="BD18"/>
  <c r="BE18"/>
  <c r="BF18"/>
  <c r="BG18"/>
  <c r="D19"/>
  <c r="E19" s="1"/>
  <c r="F19" s="1"/>
  <c r="G19" s="1"/>
  <c r="H19" s="1"/>
  <c r="I19" s="1"/>
  <c r="J19"/>
  <c r="N19"/>
  <c r="O19"/>
  <c r="P19"/>
  <c r="Q19"/>
  <c r="S19"/>
  <c r="T19" s="1"/>
  <c r="Z19"/>
  <c r="AA19"/>
  <c r="AB19"/>
  <c r="AC19"/>
  <c r="AF19"/>
  <c r="AG19"/>
  <c r="AH19"/>
  <c r="AI19"/>
  <c r="AL19"/>
  <c r="AM19"/>
  <c r="AN19"/>
  <c r="AO19"/>
  <c r="AR19"/>
  <c r="AS19"/>
  <c r="AT19"/>
  <c r="AU19"/>
  <c r="AX19"/>
  <c r="AY19"/>
  <c r="AZ19"/>
  <c r="BA19"/>
  <c r="BD19"/>
  <c r="BE19"/>
  <c r="BF19"/>
  <c r="BG19"/>
  <c r="D20"/>
  <c r="E20" s="1"/>
  <c r="J20"/>
  <c r="N20"/>
  <c r="O20"/>
  <c r="P20"/>
  <c r="Q20"/>
  <c r="T20"/>
  <c r="U20"/>
  <c r="V20"/>
  <c r="W20"/>
  <c r="Z20"/>
  <c r="AA20"/>
  <c r="AB20"/>
  <c r="AC20"/>
  <c r="AF20"/>
  <c r="AG20"/>
  <c r="AH20"/>
  <c r="AI20"/>
  <c r="AL20"/>
  <c r="AM20"/>
  <c r="AN20"/>
  <c r="AO20"/>
  <c r="AR20"/>
  <c r="AS20"/>
  <c r="AT20"/>
  <c r="AU20"/>
  <c r="AX20"/>
  <c r="AY20"/>
  <c r="AZ20"/>
  <c r="BA20"/>
  <c r="BC20"/>
  <c r="BD20" s="1"/>
  <c r="BH20" s="1"/>
  <c r="D21"/>
  <c r="E21" s="1"/>
  <c r="J21"/>
  <c r="M21"/>
  <c r="N21" s="1"/>
  <c r="T21"/>
  <c r="U21"/>
  <c r="V21"/>
  <c r="W21"/>
  <c r="Z21"/>
  <c r="AA21"/>
  <c r="AB21"/>
  <c r="AC21"/>
  <c r="AF21"/>
  <c r="AG21"/>
  <c r="AH21"/>
  <c r="AI21"/>
  <c r="AL21"/>
  <c r="AM21"/>
  <c r="AN21"/>
  <c r="AO21"/>
  <c r="AR21"/>
  <c r="AS21"/>
  <c r="AT21"/>
  <c r="AU21"/>
  <c r="AX21"/>
  <c r="AY21"/>
  <c r="AZ21"/>
  <c r="BA21"/>
  <c r="BD21"/>
  <c r="BE21"/>
  <c r="BF21"/>
  <c r="BG21"/>
  <c r="D22"/>
  <c r="E22" s="1"/>
  <c r="J22"/>
  <c r="N22"/>
  <c r="O22"/>
  <c r="P22"/>
  <c r="Q22"/>
  <c r="T22"/>
  <c r="U22"/>
  <c r="V22"/>
  <c r="W22"/>
  <c r="Y22"/>
  <c r="AB22" s="1"/>
  <c r="AF22"/>
  <c r="AG22"/>
  <c r="AH22"/>
  <c r="AI22"/>
  <c r="AL22"/>
  <c r="AM22"/>
  <c r="AN22"/>
  <c r="AO22"/>
  <c r="AR22"/>
  <c r="AS22"/>
  <c r="AT22"/>
  <c r="AU22"/>
  <c r="AX22"/>
  <c r="AY22"/>
  <c r="AZ22"/>
  <c r="BA22"/>
  <c r="BD22"/>
  <c r="BE22"/>
  <c r="BF22"/>
  <c r="BG22"/>
  <c r="D23"/>
  <c r="E23" s="1"/>
  <c r="F23" s="1"/>
  <c r="G23" s="1"/>
  <c r="H23" s="1"/>
  <c r="I23" s="1"/>
  <c r="J23"/>
  <c r="M23"/>
  <c r="O23" s="1"/>
  <c r="T23"/>
  <c r="U23"/>
  <c r="V23"/>
  <c r="W23"/>
  <c r="Z23"/>
  <c r="AA23"/>
  <c r="AB23"/>
  <c r="AC23"/>
  <c r="AF23"/>
  <c r="AG23"/>
  <c r="AH23"/>
  <c r="AI23"/>
  <c r="AL23"/>
  <c r="AM23"/>
  <c r="AN23"/>
  <c r="AO23"/>
  <c r="AR23"/>
  <c r="AS23"/>
  <c r="AT23"/>
  <c r="AU23"/>
  <c r="AX23"/>
  <c r="AY23"/>
  <c r="AZ23"/>
  <c r="BA23"/>
  <c r="BD23"/>
  <c r="BE23"/>
  <c r="BF23"/>
  <c r="BG23"/>
  <c r="D24"/>
  <c r="E24" s="1"/>
  <c r="F24" s="1"/>
  <c r="J24"/>
  <c r="M24"/>
  <c r="N24" s="1"/>
  <c r="T24"/>
  <c r="U24"/>
  <c r="V24"/>
  <c r="W24"/>
  <c r="Z24"/>
  <c r="AA24"/>
  <c r="AB24"/>
  <c r="AC24"/>
  <c r="AF24"/>
  <c r="AG24"/>
  <c r="AH24"/>
  <c r="AI24"/>
  <c r="AL24"/>
  <c r="AM24"/>
  <c r="AN24"/>
  <c r="AO24"/>
  <c r="AR24"/>
  <c r="AS24"/>
  <c r="AT24"/>
  <c r="AU24"/>
  <c r="AX24"/>
  <c r="AY24"/>
  <c r="AZ24"/>
  <c r="BA24"/>
  <c r="BD24"/>
  <c r="BE24"/>
  <c r="BF24"/>
  <c r="BG24"/>
  <c r="D25"/>
  <c r="E25" s="1"/>
  <c r="F25" s="1"/>
  <c r="G25" s="1"/>
  <c r="H25" s="1"/>
  <c r="I25" s="1"/>
  <c r="J25"/>
  <c r="N25"/>
  <c r="O25"/>
  <c r="P25"/>
  <c r="Q25"/>
  <c r="S25"/>
  <c r="T25" s="1"/>
  <c r="Z25"/>
  <c r="AA25"/>
  <c r="AB25"/>
  <c r="AC25"/>
  <c r="AF25"/>
  <c r="AG25"/>
  <c r="AH25"/>
  <c r="AI25"/>
  <c r="AL25"/>
  <c r="AM25"/>
  <c r="AN25"/>
  <c r="AO25"/>
  <c r="AR25"/>
  <c r="AS25"/>
  <c r="AT25"/>
  <c r="AU25"/>
  <c r="AX25"/>
  <c r="AY25"/>
  <c r="AZ25"/>
  <c r="BA25"/>
  <c r="BD25"/>
  <c r="BE25"/>
  <c r="BF25"/>
  <c r="BG25"/>
  <c r="D26"/>
  <c r="E26" s="1"/>
  <c r="J26"/>
  <c r="M26"/>
  <c r="O26" s="1"/>
  <c r="T26"/>
  <c r="U26"/>
  <c r="V26"/>
  <c r="W26"/>
  <c r="Z26"/>
  <c r="AA26"/>
  <c r="AB26"/>
  <c r="AC26"/>
  <c r="AF26"/>
  <c r="AG26"/>
  <c r="AH26"/>
  <c r="AI26"/>
  <c r="AL26"/>
  <c r="AM26"/>
  <c r="AN26"/>
  <c r="AO26"/>
  <c r="AR26"/>
  <c r="AS26"/>
  <c r="AT26"/>
  <c r="AU26"/>
  <c r="AX26"/>
  <c r="AY26"/>
  <c r="AZ26"/>
  <c r="BA26"/>
  <c r="BD26"/>
  <c r="BE26"/>
  <c r="BF26"/>
  <c r="BG26"/>
  <c r="D27"/>
  <c r="E27" s="1"/>
  <c r="F27" s="1"/>
  <c r="J27"/>
  <c r="N27"/>
  <c r="O27"/>
  <c r="P27"/>
  <c r="Q27"/>
  <c r="T27"/>
  <c r="U27"/>
  <c r="V27"/>
  <c r="W27"/>
  <c r="Y27"/>
  <c r="AA27" s="1"/>
  <c r="AF27"/>
  <c r="AG27"/>
  <c r="AH27"/>
  <c r="AI27"/>
  <c r="AL27"/>
  <c r="AM27"/>
  <c r="AN27"/>
  <c r="AO27"/>
  <c r="AR27"/>
  <c r="AS27"/>
  <c r="AT27"/>
  <c r="AU27"/>
  <c r="AX27"/>
  <c r="AY27"/>
  <c r="AZ27"/>
  <c r="BA27"/>
  <c r="BD27"/>
  <c r="BE27"/>
  <c r="BF27"/>
  <c r="BG27"/>
  <c r="D28"/>
  <c r="E28" s="1"/>
  <c r="F28" s="1"/>
  <c r="G28" s="1"/>
  <c r="J28"/>
  <c r="N28"/>
  <c r="O28"/>
  <c r="P28"/>
  <c r="Q28"/>
  <c r="T28"/>
  <c r="U28"/>
  <c r="V28"/>
  <c r="W28"/>
  <c r="Y28"/>
  <c r="AA28" s="1"/>
  <c r="AF28"/>
  <c r="AG28"/>
  <c r="AH28"/>
  <c r="AI28"/>
  <c r="AL28"/>
  <c r="AM28"/>
  <c r="AN28"/>
  <c r="AO28"/>
  <c r="AR28"/>
  <c r="AS28"/>
  <c r="AT28"/>
  <c r="AU28"/>
  <c r="AX28"/>
  <c r="AY28"/>
  <c r="AZ28"/>
  <c r="BA28"/>
  <c r="BD28"/>
  <c r="BE28"/>
  <c r="BF28"/>
  <c r="BG28"/>
  <c r="D29"/>
  <c r="E29" s="1"/>
  <c r="F29" s="1"/>
  <c r="G29" s="1"/>
  <c r="H29" s="1"/>
  <c r="I29" s="1"/>
  <c r="J29"/>
  <c r="M29"/>
  <c r="O29" s="1"/>
  <c r="T29"/>
  <c r="U29"/>
  <c r="V29"/>
  <c r="W29"/>
  <c r="Z29"/>
  <c r="AA29"/>
  <c r="AB29"/>
  <c r="AC29"/>
  <c r="AF29"/>
  <c r="AG29"/>
  <c r="AH29"/>
  <c r="AI29"/>
  <c r="AL29"/>
  <c r="AM29"/>
  <c r="AN29"/>
  <c r="AO29"/>
  <c r="AR29"/>
  <c r="AS29"/>
  <c r="AT29"/>
  <c r="AU29"/>
  <c r="AX29"/>
  <c r="AY29"/>
  <c r="AZ29"/>
  <c r="BA29"/>
  <c r="BD29"/>
  <c r="BE29"/>
  <c r="BF29"/>
  <c r="BG29"/>
  <c r="BL29"/>
  <c r="D30"/>
  <c r="E30" s="1"/>
  <c r="J30"/>
  <c r="N30"/>
  <c r="O30"/>
  <c r="P30"/>
  <c r="Q30"/>
  <c r="S30"/>
  <c r="U30" s="1"/>
  <c r="Z30"/>
  <c r="AA30"/>
  <c r="AB30"/>
  <c r="AC30"/>
  <c r="AF30"/>
  <c r="AG30"/>
  <c r="AH30"/>
  <c r="AI30"/>
  <c r="AL30"/>
  <c r="AM30"/>
  <c r="AN30"/>
  <c r="AO30"/>
  <c r="AR30"/>
  <c r="AS30"/>
  <c r="AT30"/>
  <c r="AU30"/>
  <c r="AX30"/>
  <c r="AY30"/>
  <c r="AZ30"/>
  <c r="BA30"/>
  <c r="BD30"/>
  <c r="BE30"/>
  <c r="BF30"/>
  <c r="BG30"/>
  <c r="D31"/>
  <c r="E31" s="1"/>
  <c r="J31"/>
  <c r="N31"/>
  <c r="O31"/>
  <c r="P31"/>
  <c r="Q31"/>
  <c r="T31"/>
  <c r="U31"/>
  <c r="V31"/>
  <c r="W31"/>
  <c r="Z31"/>
  <c r="AA31"/>
  <c r="AB31"/>
  <c r="AC31"/>
  <c r="AF31"/>
  <c r="AG31"/>
  <c r="AH31"/>
  <c r="AI31"/>
  <c r="AK31"/>
  <c r="AM31" s="1"/>
  <c r="AR31"/>
  <c r="AS31"/>
  <c r="AT31"/>
  <c r="AU31"/>
  <c r="AX31"/>
  <c r="AY31"/>
  <c r="AZ31"/>
  <c r="BA31"/>
  <c r="BD31"/>
  <c r="BE31"/>
  <c r="BF31"/>
  <c r="BG31"/>
  <c r="N32"/>
  <c r="O32"/>
  <c r="P32"/>
  <c r="Q32"/>
  <c r="T32"/>
  <c r="U32"/>
  <c r="V32"/>
  <c r="W32"/>
  <c r="Y32"/>
  <c r="AA32" s="1"/>
  <c r="D33"/>
  <c r="E33" s="1"/>
  <c r="F33" s="1"/>
  <c r="G33" s="1"/>
  <c r="H33" s="1"/>
  <c r="J33"/>
  <c r="N33"/>
  <c r="O33"/>
  <c r="P33"/>
  <c r="Q33"/>
  <c r="T33"/>
  <c r="U33"/>
  <c r="V33"/>
  <c r="W33"/>
  <c r="Z33"/>
  <c r="AA33"/>
  <c r="AB33"/>
  <c r="AC33"/>
  <c r="AF33"/>
  <c r="AG33"/>
  <c r="AH33"/>
  <c r="AI33"/>
  <c r="AL33"/>
  <c r="AM33"/>
  <c r="AN33"/>
  <c r="AO33"/>
  <c r="AR33"/>
  <c r="AS33"/>
  <c r="AT33"/>
  <c r="AU33"/>
  <c r="AX33"/>
  <c r="AY33"/>
  <c r="AZ33"/>
  <c r="BA33"/>
  <c r="BD33"/>
  <c r="BE33"/>
  <c r="BF33"/>
  <c r="BG33"/>
  <c r="BH33"/>
  <c r="BI33"/>
  <c r="BJ33"/>
  <c r="BL33"/>
  <c r="D34"/>
  <c r="E34" s="1"/>
  <c r="J34"/>
  <c r="N34"/>
  <c r="O34"/>
  <c r="P34"/>
  <c r="Q34"/>
  <c r="S34"/>
  <c r="V34" s="1"/>
  <c r="Z34"/>
  <c r="AA34"/>
  <c r="AB34"/>
  <c r="AC34"/>
  <c r="AF34"/>
  <c r="AG34"/>
  <c r="AH34"/>
  <c r="AI34"/>
  <c r="AL34"/>
  <c r="AM34"/>
  <c r="AN34"/>
  <c r="AO34"/>
  <c r="AR34"/>
  <c r="AS34"/>
  <c r="AT34"/>
  <c r="AU34"/>
  <c r="AX34"/>
  <c r="AY34"/>
  <c r="AZ34"/>
  <c r="BA34"/>
  <c r="BD34"/>
  <c r="BE34"/>
  <c r="BF34"/>
  <c r="BG34"/>
  <c r="D35"/>
  <c r="E35" s="1"/>
  <c r="J35"/>
  <c r="N35"/>
  <c r="O35"/>
  <c r="P35"/>
  <c r="Q35"/>
  <c r="T35"/>
  <c r="U35"/>
  <c r="V35"/>
  <c r="W35"/>
  <c r="Z35"/>
  <c r="AA35"/>
  <c r="AB35"/>
  <c r="AC35"/>
  <c r="AF35"/>
  <c r="AG35"/>
  <c r="AH35"/>
  <c r="AI35"/>
  <c r="AL35"/>
  <c r="AM35"/>
  <c r="AN35"/>
  <c r="AO35"/>
  <c r="AQ35"/>
  <c r="AR35" s="1"/>
  <c r="AX35"/>
  <c r="AY35"/>
  <c r="AZ35"/>
  <c r="BA35"/>
  <c r="BD35"/>
  <c r="BE35"/>
  <c r="BF35"/>
  <c r="BG35"/>
  <c r="D36"/>
  <c r="E36" s="1"/>
  <c r="J36"/>
  <c r="N36"/>
  <c r="O36"/>
  <c r="P36"/>
  <c r="Q36"/>
  <c r="S36"/>
  <c r="T36" s="1"/>
  <c r="Z36"/>
  <c r="AA36"/>
  <c r="AB36"/>
  <c r="AC36"/>
  <c r="AF36"/>
  <c r="AG36"/>
  <c r="AH36"/>
  <c r="AI36"/>
  <c r="AL36"/>
  <c r="AM36"/>
  <c r="AN36"/>
  <c r="AO36"/>
  <c r="AR36"/>
  <c r="AS36"/>
  <c r="AT36"/>
  <c r="AU36"/>
  <c r="AX36"/>
  <c r="AY36"/>
  <c r="AZ36"/>
  <c r="BA36"/>
  <c r="BD36"/>
  <c r="BE36"/>
  <c r="BF36"/>
  <c r="BG36"/>
  <c r="D38"/>
  <c r="E38" s="1"/>
  <c r="J38"/>
  <c r="M38"/>
  <c r="N38" s="1"/>
  <c r="T38"/>
  <c r="U38"/>
  <c r="V38"/>
  <c r="W38"/>
  <c r="Z38"/>
  <c r="AA38"/>
  <c r="AB38"/>
  <c r="AC38"/>
  <c r="AF38"/>
  <c r="AG38"/>
  <c r="AH38"/>
  <c r="AI38"/>
  <c r="AL38"/>
  <c r="AM38"/>
  <c r="AN38"/>
  <c r="AO38"/>
  <c r="AR38"/>
  <c r="AS38"/>
  <c r="AT38"/>
  <c r="AU38"/>
  <c r="AX38"/>
  <c r="AY38"/>
  <c r="AZ38"/>
  <c r="BA38"/>
  <c r="BD38"/>
  <c r="BE38"/>
  <c r="BF38"/>
  <c r="BG38"/>
  <c r="D39"/>
  <c r="E39" s="1"/>
  <c r="F39" s="1"/>
  <c r="G39" s="1"/>
  <c r="J39"/>
  <c r="N39"/>
  <c r="O39"/>
  <c r="P39"/>
  <c r="Q39"/>
  <c r="S39"/>
  <c r="T39" s="1"/>
  <c r="Z39"/>
  <c r="AA39"/>
  <c r="AB39"/>
  <c r="AC39"/>
  <c r="AF39"/>
  <c r="AG39"/>
  <c r="AH39"/>
  <c r="AI39"/>
  <c r="AL39"/>
  <c r="AM39"/>
  <c r="AN39"/>
  <c r="AO39"/>
  <c r="AR39"/>
  <c r="AS39"/>
  <c r="AT39"/>
  <c r="AU39"/>
  <c r="AX39"/>
  <c r="AY39"/>
  <c r="AZ39"/>
  <c r="BA39"/>
  <c r="BD39"/>
  <c r="BE39"/>
  <c r="BF39"/>
  <c r="BG39"/>
  <c r="D40"/>
  <c r="E40" s="1"/>
  <c r="F40" s="1"/>
  <c r="G40" s="1"/>
  <c r="J40"/>
  <c r="N40"/>
  <c r="O40"/>
  <c r="P40"/>
  <c r="Q40"/>
  <c r="S40"/>
  <c r="T40" s="1"/>
  <c r="Z40"/>
  <c r="AA40"/>
  <c r="AB40"/>
  <c r="AC40"/>
  <c r="AF40"/>
  <c r="AG40"/>
  <c r="AH40"/>
  <c r="AI40"/>
  <c r="AL40"/>
  <c r="AM40"/>
  <c r="AN40"/>
  <c r="AO40"/>
  <c r="AR40"/>
  <c r="AS40"/>
  <c r="AT40"/>
  <c r="AU40"/>
  <c r="AX40"/>
  <c r="AY40"/>
  <c r="AZ40"/>
  <c r="BA40"/>
  <c r="BD40"/>
  <c r="BE40"/>
  <c r="BF40"/>
  <c r="BG40"/>
  <c r="D41"/>
  <c r="E41" s="1"/>
  <c r="J41"/>
  <c r="N41"/>
  <c r="O41"/>
  <c r="P41"/>
  <c r="Q41"/>
  <c r="S41"/>
  <c r="T41" s="1"/>
  <c r="Z41"/>
  <c r="AA41"/>
  <c r="AB41"/>
  <c r="AC41"/>
  <c r="AF41"/>
  <c r="AG41"/>
  <c r="AH41"/>
  <c r="AI41"/>
  <c r="AL41"/>
  <c r="AM41"/>
  <c r="AN41"/>
  <c r="AO41"/>
  <c r="AR41"/>
  <c r="AS41"/>
  <c r="AT41"/>
  <c r="AU41"/>
  <c r="AX41"/>
  <c r="AY41"/>
  <c r="AZ41"/>
  <c r="BA41"/>
  <c r="BD41"/>
  <c r="BE41"/>
  <c r="BF41"/>
  <c r="BG41"/>
  <c r="D42"/>
  <c r="E42" s="1"/>
  <c r="J42"/>
  <c r="M42"/>
  <c r="N42" s="1"/>
  <c r="T42"/>
  <c r="U42"/>
  <c r="V42"/>
  <c r="W42"/>
  <c r="Z42"/>
  <c r="AA42"/>
  <c r="AB42"/>
  <c r="AC42"/>
  <c r="AF42"/>
  <c r="AG42"/>
  <c r="AH42"/>
  <c r="AI42"/>
  <c r="AL42"/>
  <c r="AM42"/>
  <c r="AN42"/>
  <c r="AO42"/>
  <c r="AR42"/>
  <c r="AS42"/>
  <c r="AT42"/>
  <c r="AU42"/>
  <c r="AX42"/>
  <c r="AY42"/>
  <c r="AZ42"/>
  <c r="BA42"/>
  <c r="BD42"/>
  <c r="BE42"/>
  <c r="BF42"/>
  <c r="BG42"/>
  <c r="D43"/>
  <c r="E43" s="1"/>
  <c r="J43"/>
  <c r="M43"/>
  <c r="Q43" s="1"/>
  <c r="T43"/>
  <c r="U43"/>
  <c r="V43"/>
  <c r="W43"/>
  <c r="Z43"/>
  <c r="AA43"/>
  <c r="AB43"/>
  <c r="AC43"/>
  <c r="AF43"/>
  <c r="AG43"/>
  <c r="AH43"/>
  <c r="AI43"/>
  <c r="AL43"/>
  <c r="AM43"/>
  <c r="AN43"/>
  <c r="AO43"/>
  <c r="AR43"/>
  <c r="AS43"/>
  <c r="AT43"/>
  <c r="AU43"/>
  <c r="AX43"/>
  <c r="AY43"/>
  <c r="AZ43"/>
  <c r="BA43"/>
  <c r="BD43"/>
  <c r="BE43"/>
  <c r="BF43"/>
  <c r="BG43"/>
  <c r="D44"/>
  <c r="E44" s="1"/>
  <c r="J44"/>
  <c r="M44"/>
  <c r="N44" s="1"/>
  <c r="T44"/>
  <c r="U44"/>
  <c r="V44"/>
  <c r="W44"/>
  <c r="Z44"/>
  <c r="AA44"/>
  <c r="AB44"/>
  <c r="AC44"/>
  <c r="AF44"/>
  <c r="AG44"/>
  <c r="AH44"/>
  <c r="AI44"/>
  <c r="AL44"/>
  <c r="AM44"/>
  <c r="AN44"/>
  <c r="AO44"/>
  <c r="AR44"/>
  <c r="AS44"/>
  <c r="AT44"/>
  <c r="AU44"/>
  <c r="AX44"/>
  <c r="AY44"/>
  <c r="AZ44"/>
  <c r="BA44"/>
  <c r="BD44"/>
  <c r="BE44"/>
  <c r="BF44"/>
  <c r="BG44"/>
  <c r="BN44"/>
  <c r="D45"/>
  <c r="E45" s="1"/>
  <c r="F45" s="1"/>
  <c r="G45" s="1"/>
  <c r="H45" s="1"/>
  <c r="J45"/>
  <c r="N45"/>
  <c r="O45"/>
  <c r="P45"/>
  <c r="Q45"/>
  <c r="S45"/>
  <c r="T45" s="1"/>
  <c r="Z45"/>
  <c r="AA45"/>
  <c r="AB45"/>
  <c r="AC45"/>
  <c r="AF45"/>
  <c r="AG45"/>
  <c r="AH45"/>
  <c r="AI45"/>
  <c r="AL45"/>
  <c r="AM45"/>
  <c r="AN45"/>
  <c r="AO45"/>
  <c r="AR45"/>
  <c r="AS45"/>
  <c r="AT45"/>
  <c r="AU45"/>
  <c r="AX45"/>
  <c r="AY45"/>
  <c r="AZ45"/>
  <c r="BA45"/>
  <c r="BD45"/>
  <c r="BE45"/>
  <c r="BF45"/>
  <c r="BG45"/>
  <c r="D46"/>
  <c r="E46" s="1"/>
  <c r="J46"/>
  <c r="N46"/>
  <c r="O46"/>
  <c r="P46"/>
  <c r="Q46"/>
  <c r="S46"/>
  <c r="T46" s="1"/>
  <c r="Z46"/>
  <c r="AA46"/>
  <c r="AB46"/>
  <c r="AC46"/>
  <c r="AF46"/>
  <c r="AG46"/>
  <c r="AH46"/>
  <c r="AI46"/>
  <c r="AL46"/>
  <c r="AM46"/>
  <c r="AN46"/>
  <c r="AO46"/>
  <c r="AR46"/>
  <c r="AS46"/>
  <c r="AT46"/>
  <c r="AU46"/>
  <c r="AX46"/>
  <c r="AY46"/>
  <c r="AZ46"/>
  <c r="BA46"/>
  <c r="BD46"/>
  <c r="BE46"/>
  <c r="BF46"/>
  <c r="BG46"/>
  <c r="D47"/>
  <c r="E47" s="1"/>
  <c r="F47" s="1"/>
  <c r="G47" s="1"/>
  <c r="J47"/>
  <c r="M47"/>
  <c r="N47" s="1"/>
  <c r="T47"/>
  <c r="U47"/>
  <c r="V47"/>
  <c r="W47"/>
  <c r="Z47"/>
  <c r="AA47"/>
  <c r="AB47"/>
  <c r="AC47"/>
  <c r="AF47"/>
  <c r="AG47"/>
  <c r="AH47"/>
  <c r="AI47"/>
  <c r="AL47"/>
  <c r="AM47"/>
  <c r="AN47"/>
  <c r="AO47"/>
  <c r="AR47"/>
  <c r="AS47"/>
  <c r="AT47"/>
  <c r="AU47"/>
  <c r="AX47"/>
  <c r="AY47"/>
  <c r="AZ47"/>
  <c r="BA47"/>
  <c r="BD47"/>
  <c r="BE47"/>
  <c r="BF47"/>
  <c r="BG47"/>
  <c r="D48"/>
  <c r="E48" s="1"/>
  <c r="J48"/>
  <c r="N48"/>
  <c r="O48"/>
  <c r="P48"/>
  <c r="Q48"/>
  <c r="T48"/>
  <c r="U48"/>
  <c r="V48"/>
  <c r="W48"/>
  <c r="Y48"/>
  <c r="AC48" s="1"/>
  <c r="AF48"/>
  <c r="AG48"/>
  <c r="AH48"/>
  <c r="AI48"/>
  <c r="AL48"/>
  <c r="AM48"/>
  <c r="AN48"/>
  <c r="AO48"/>
  <c r="AR48"/>
  <c r="AS48"/>
  <c r="AT48"/>
  <c r="AU48"/>
  <c r="AX48"/>
  <c r="AY48"/>
  <c r="AZ48"/>
  <c r="BA48"/>
  <c r="BD48"/>
  <c r="BE48"/>
  <c r="BF48"/>
  <c r="BG48"/>
  <c r="D49"/>
  <c r="E49" s="1"/>
  <c r="J49"/>
  <c r="M49"/>
  <c r="N49" s="1"/>
  <c r="T49"/>
  <c r="U49"/>
  <c r="V49"/>
  <c r="W49"/>
  <c r="Z49"/>
  <c r="AA49"/>
  <c r="AB49"/>
  <c r="AC49"/>
  <c r="AF49"/>
  <c r="AG49"/>
  <c r="AH49"/>
  <c r="AI49"/>
  <c r="AL49"/>
  <c r="AM49"/>
  <c r="AN49"/>
  <c r="AO49"/>
  <c r="AR49"/>
  <c r="AS49"/>
  <c r="AT49"/>
  <c r="AU49"/>
  <c r="AX49"/>
  <c r="AY49"/>
  <c r="AZ49"/>
  <c r="BA49"/>
  <c r="BD49"/>
  <c r="BE49"/>
  <c r="BF49"/>
  <c r="BG49"/>
  <c r="D50"/>
  <c r="E50" s="1"/>
  <c r="F50" s="1"/>
  <c r="G50" s="1"/>
  <c r="J50"/>
  <c r="M50"/>
  <c r="N50" s="1"/>
  <c r="T50"/>
  <c r="U50"/>
  <c r="V50"/>
  <c r="W50"/>
  <c r="Z50"/>
  <c r="AA50"/>
  <c r="AB50"/>
  <c r="AC50"/>
  <c r="AF50"/>
  <c r="AG50"/>
  <c r="AH50"/>
  <c r="AI50"/>
  <c r="AL50"/>
  <c r="AM50"/>
  <c r="AN50"/>
  <c r="AO50"/>
  <c r="AR50"/>
  <c r="AS50"/>
  <c r="AT50"/>
  <c r="AU50"/>
  <c r="AX50"/>
  <c r="AY50"/>
  <c r="AZ50"/>
  <c r="BA50"/>
  <c r="BD50"/>
  <c r="BE50"/>
  <c r="BF50"/>
  <c r="BG50"/>
  <c r="D51"/>
  <c r="E51" s="1"/>
  <c r="J51"/>
  <c r="N51"/>
  <c r="O51"/>
  <c r="P51"/>
  <c r="Q51"/>
  <c r="T51"/>
  <c r="U51"/>
  <c r="V51"/>
  <c r="W51"/>
  <c r="Z51"/>
  <c r="AA51"/>
  <c r="AB51"/>
  <c r="AC51"/>
  <c r="AE51"/>
  <c r="AG51" s="1"/>
  <c r="AL51"/>
  <c r="AM51"/>
  <c r="AN51"/>
  <c r="AO51"/>
  <c r="AR51"/>
  <c r="AS51"/>
  <c r="AT51"/>
  <c r="AU51"/>
  <c r="AX51"/>
  <c r="AY51"/>
  <c r="AZ51"/>
  <c r="BA51"/>
  <c r="BD51"/>
  <c r="BE51"/>
  <c r="BF51"/>
  <c r="BG51"/>
  <c r="D52"/>
  <c r="E52" s="1"/>
  <c r="F52" s="1"/>
  <c r="J52"/>
  <c r="M52"/>
  <c r="N52" s="1"/>
  <c r="T52"/>
  <c r="U52"/>
  <c r="V52"/>
  <c r="W52"/>
  <c r="Z52"/>
  <c r="AA52"/>
  <c r="AB52"/>
  <c r="AC52"/>
  <c r="AF52"/>
  <c r="AG52"/>
  <c r="AH52"/>
  <c r="AI52"/>
  <c r="AL52"/>
  <c r="AM52"/>
  <c r="AN52"/>
  <c r="AO52"/>
  <c r="AR52"/>
  <c r="AS52"/>
  <c r="AT52"/>
  <c r="AU52"/>
  <c r="AX52"/>
  <c r="AY52"/>
  <c r="AZ52"/>
  <c r="BA52"/>
  <c r="BD52"/>
  <c r="BE52"/>
  <c r="BF52"/>
  <c r="BG52"/>
  <c r="D53"/>
  <c r="E53" s="1"/>
  <c r="F53" s="1"/>
  <c r="G53" s="1"/>
  <c r="J53"/>
  <c r="M53"/>
  <c r="N53" s="1"/>
  <c r="T53"/>
  <c r="U53"/>
  <c r="V53"/>
  <c r="W53"/>
  <c r="Z53"/>
  <c r="AA53"/>
  <c r="AB53"/>
  <c r="AC53"/>
  <c r="AF53"/>
  <c r="AG53"/>
  <c r="AH53"/>
  <c r="AI53"/>
  <c r="AL53"/>
  <c r="AM53"/>
  <c r="AN53"/>
  <c r="AO53"/>
  <c r="AR53"/>
  <c r="AS53"/>
  <c r="AT53"/>
  <c r="AU53"/>
  <c r="AX53"/>
  <c r="AY53"/>
  <c r="AZ53"/>
  <c r="BA53"/>
  <c r="BD53"/>
  <c r="BE53"/>
  <c r="BF53"/>
  <c r="BG53"/>
  <c r="D54"/>
  <c r="E54" s="1"/>
  <c r="F54" s="1"/>
  <c r="G54" s="1"/>
  <c r="J54"/>
  <c r="M54"/>
  <c r="N54" s="1"/>
  <c r="T54"/>
  <c r="U54"/>
  <c r="V54"/>
  <c r="W54"/>
  <c r="Z54"/>
  <c r="AA54"/>
  <c r="AB54"/>
  <c r="AC54"/>
  <c r="AF54"/>
  <c r="AG54"/>
  <c r="AH54"/>
  <c r="AI54"/>
  <c r="AL54"/>
  <c r="AM54"/>
  <c r="AN54"/>
  <c r="AO54"/>
  <c r="AR54"/>
  <c r="AS54"/>
  <c r="AT54"/>
  <c r="AU54"/>
  <c r="AX54"/>
  <c r="AY54"/>
  <c r="AZ54"/>
  <c r="BA54"/>
  <c r="BD54"/>
  <c r="BE54"/>
  <c r="BF54"/>
  <c r="BG54"/>
  <c r="D55"/>
  <c r="E55" s="1"/>
  <c r="J55"/>
  <c r="N55"/>
  <c r="O55"/>
  <c r="P55"/>
  <c r="Q55"/>
  <c r="T55"/>
  <c r="U55"/>
  <c r="V55"/>
  <c r="W55"/>
  <c r="Z55"/>
  <c r="AA55"/>
  <c r="AB55"/>
  <c r="AC55"/>
  <c r="AF55"/>
  <c r="AG55"/>
  <c r="AH55"/>
  <c r="AI55"/>
  <c r="AL55"/>
  <c r="AM55"/>
  <c r="AN55"/>
  <c r="AO55"/>
  <c r="AR55"/>
  <c r="AS55"/>
  <c r="AT55"/>
  <c r="AU55"/>
  <c r="AX55"/>
  <c r="AY55"/>
  <c r="AZ55"/>
  <c r="BA55"/>
  <c r="BD55"/>
  <c r="BE55"/>
  <c r="BF55"/>
  <c r="BG55"/>
  <c r="BH55"/>
  <c r="BI55"/>
  <c r="BJ55"/>
  <c r="BL55"/>
  <c r="D56"/>
  <c r="E56" s="1"/>
  <c r="J56"/>
  <c r="N56"/>
  <c r="O56"/>
  <c r="P56"/>
  <c r="Q56"/>
  <c r="T56"/>
  <c r="U56"/>
  <c r="V56"/>
  <c r="W56"/>
  <c r="Z56"/>
  <c r="AA56"/>
  <c r="AB56"/>
  <c r="AC56"/>
  <c r="AF56"/>
  <c r="AG56"/>
  <c r="AH56"/>
  <c r="AI56"/>
  <c r="AK56"/>
  <c r="AO56" s="1"/>
  <c r="AR56"/>
  <c r="AS56"/>
  <c r="AT56"/>
  <c r="AU56"/>
  <c r="AX56"/>
  <c r="AY56"/>
  <c r="AZ56"/>
  <c r="BA56"/>
  <c r="BD56"/>
  <c r="BE56"/>
  <c r="BF56"/>
  <c r="BG56"/>
  <c r="D57"/>
  <c r="E57" s="1"/>
  <c r="F57" s="1"/>
  <c r="J57"/>
  <c r="M57"/>
  <c r="N57" s="1"/>
  <c r="T57"/>
  <c r="U57"/>
  <c r="V57"/>
  <c r="W57"/>
  <c r="Z57"/>
  <c r="AA57"/>
  <c r="AB57"/>
  <c r="AC57"/>
  <c r="AF57"/>
  <c r="AG57"/>
  <c r="AH57"/>
  <c r="AI57"/>
  <c r="AL57"/>
  <c r="AM57"/>
  <c r="AN57"/>
  <c r="AO57"/>
  <c r="AR57"/>
  <c r="AS57"/>
  <c r="AT57"/>
  <c r="AU57"/>
  <c r="AX57"/>
  <c r="AY57"/>
  <c r="AZ57"/>
  <c r="BA57"/>
  <c r="BD57"/>
  <c r="BE57"/>
  <c r="BF57"/>
  <c r="BG57"/>
  <c r="D58"/>
  <c r="E58" s="1"/>
  <c r="F58" s="1"/>
  <c r="J58"/>
  <c r="M58"/>
  <c r="Q58" s="1"/>
  <c r="T58"/>
  <c r="U58"/>
  <c r="V58"/>
  <c r="W58"/>
  <c r="Z58"/>
  <c r="AA58"/>
  <c r="AB58"/>
  <c r="AC58"/>
  <c r="AF58"/>
  <c r="AG58"/>
  <c r="AH58"/>
  <c r="AI58"/>
  <c r="AL58"/>
  <c r="AM58"/>
  <c r="AN58"/>
  <c r="AO58"/>
  <c r="AR58"/>
  <c r="AS58"/>
  <c r="AT58"/>
  <c r="AU58"/>
  <c r="AX58"/>
  <c r="AY58"/>
  <c r="AZ58"/>
  <c r="BA58"/>
  <c r="BD58"/>
  <c r="BE58"/>
  <c r="BF58"/>
  <c r="BG58"/>
  <c r="BL58"/>
  <c r="D59"/>
  <c r="E59" s="1"/>
  <c r="F59" s="1"/>
  <c r="G59" s="1"/>
  <c r="J59"/>
  <c r="M59"/>
  <c r="BL59" s="1"/>
  <c r="T59"/>
  <c r="U59"/>
  <c r="V59"/>
  <c r="W59"/>
  <c r="Z59"/>
  <c r="AA59"/>
  <c r="AB59"/>
  <c r="AC59"/>
  <c r="AF59"/>
  <c r="AG59"/>
  <c r="AH59"/>
  <c r="AI59"/>
  <c r="AL59"/>
  <c r="AM59"/>
  <c r="AN59"/>
  <c r="AO59"/>
  <c r="AR59"/>
  <c r="AS59"/>
  <c r="AT59"/>
  <c r="AU59"/>
  <c r="AX59"/>
  <c r="AY59"/>
  <c r="AZ59"/>
  <c r="BA59"/>
  <c r="BD59"/>
  <c r="BE59"/>
  <c r="BF59"/>
  <c r="BG59"/>
  <c r="D60"/>
  <c r="E60" s="1"/>
  <c r="F60" s="1"/>
  <c r="J60"/>
  <c r="M60"/>
  <c r="Q60" s="1"/>
  <c r="T60"/>
  <c r="U60"/>
  <c r="V60"/>
  <c r="W60"/>
  <c r="Z60"/>
  <c r="AA60"/>
  <c r="AB60"/>
  <c r="AC60"/>
  <c r="AF60"/>
  <c r="AG60"/>
  <c r="AH60"/>
  <c r="AI60"/>
  <c r="AL60"/>
  <c r="AM60"/>
  <c r="AN60"/>
  <c r="AO60"/>
  <c r="AR60"/>
  <c r="AS60"/>
  <c r="AT60"/>
  <c r="AU60"/>
  <c r="AX60"/>
  <c r="AY60"/>
  <c r="AZ60"/>
  <c r="BA60"/>
  <c r="BD60"/>
  <c r="BE60"/>
  <c r="BF60"/>
  <c r="BG60"/>
  <c r="D61"/>
  <c r="E61" s="1"/>
  <c r="F61" s="1"/>
  <c r="J61"/>
  <c r="M61"/>
  <c r="BL61" s="1"/>
  <c r="T61"/>
  <c r="U61"/>
  <c r="V61"/>
  <c r="W61"/>
  <c r="Z61"/>
  <c r="AA61"/>
  <c r="AB61"/>
  <c r="AC61"/>
  <c r="AF61"/>
  <c r="AG61"/>
  <c r="AH61"/>
  <c r="AI61"/>
  <c r="AL61"/>
  <c r="AM61"/>
  <c r="AN61"/>
  <c r="AO61"/>
  <c r="AR61"/>
  <c r="AS61"/>
  <c r="AT61"/>
  <c r="AU61"/>
  <c r="AX61"/>
  <c r="AY61"/>
  <c r="AZ61"/>
  <c r="BA61"/>
  <c r="BD61"/>
  <c r="BE61"/>
  <c r="BF61"/>
  <c r="BG61"/>
  <c r="D62"/>
  <c r="E62" s="1"/>
  <c r="F62" s="1"/>
  <c r="J62"/>
  <c r="N62"/>
  <c r="O62"/>
  <c r="P62"/>
  <c r="Q62"/>
  <c r="T62"/>
  <c r="U62"/>
  <c r="V62"/>
  <c r="W62"/>
  <c r="Z62"/>
  <c r="AA62"/>
  <c r="AB62"/>
  <c r="AC62"/>
  <c r="AF62"/>
  <c r="AG62"/>
  <c r="AH62"/>
  <c r="AI62"/>
  <c r="AK62"/>
  <c r="BL62" s="1"/>
  <c r="AR62"/>
  <c r="AS62"/>
  <c r="AT62"/>
  <c r="AU62"/>
  <c r="AX62"/>
  <c r="AY62"/>
  <c r="AZ62"/>
  <c r="BA62"/>
  <c r="BD62"/>
  <c r="BE62"/>
  <c r="BF62"/>
  <c r="BG62"/>
  <c r="D63"/>
  <c r="E63" s="1"/>
  <c r="F63" s="1"/>
  <c r="J63"/>
  <c r="M63"/>
  <c r="T63"/>
  <c r="U63"/>
  <c r="V63"/>
  <c r="W63"/>
  <c r="Z63"/>
  <c r="AA63"/>
  <c r="AB63"/>
  <c r="AC63"/>
  <c r="AF63"/>
  <c r="AG63"/>
  <c r="AH63"/>
  <c r="AI63"/>
  <c r="AL63"/>
  <c r="AM63"/>
  <c r="AN63"/>
  <c r="AO63"/>
  <c r="AR63"/>
  <c r="AS63"/>
  <c r="AT63"/>
  <c r="AU63"/>
  <c r="AX63"/>
  <c r="AY63"/>
  <c r="AZ63"/>
  <c r="BA63"/>
  <c r="BD63"/>
  <c r="BE63"/>
  <c r="BF63"/>
  <c r="BG63"/>
  <c r="D64"/>
  <c r="E64" s="1"/>
  <c r="J64"/>
  <c r="N64"/>
  <c r="O64"/>
  <c r="P64"/>
  <c r="Q64"/>
  <c r="S64"/>
  <c r="BL64" s="1"/>
  <c r="Z64"/>
  <c r="AA64"/>
  <c r="AB64"/>
  <c r="AC64"/>
  <c r="AF64"/>
  <c r="AG64"/>
  <c r="AH64"/>
  <c r="AI64"/>
  <c r="AL64"/>
  <c r="AM64"/>
  <c r="AN64"/>
  <c r="AO64"/>
  <c r="AR64"/>
  <c r="AS64"/>
  <c r="AT64"/>
  <c r="AU64"/>
  <c r="AX64"/>
  <c r="AY64"/>
  <c r="AZ64"/>
  <c r="BA64"/>
  <c r="BD64"/>
  <c r="BE64"/>
  <c r="BF64"/>
  <c r="BG64"/>
  <c r="D65"/>
  <c r="E65" s="1"/>
  <c r="F65" s="1"/>
  <c r="J65"/>
  <c r="N65"/>
  <c r="O65"/>
  <c r="P65"/>
  <c r="Q65"/>
  <c r="T65"/>
  <c r="U65"/>
  <c r="V65"/>
  <c r="W65"/>
  <c r="Z65"/>
  <c r="AA65"/>
  <c r="AB65"/>
  <c r="AC65"/>
  <c r="AF65"/>
  <c r="AG65"/>
  <c r="AH65"/>
  <c r="AI65"/>
  <c r="AK65"/>
  <c r="BL65" s="1"/>
  <c r="AR65"/>
  <c r="AS65"/>
  <c r="AT65"/>
  <c r="AU65"/>
  <c r="AX65"/>
  <c r="AY65"/>
  <c r="AZ65"/>
  <c r="BA65"/>
  <c r="BD65"/>
  <c r="BE65"/>
  <c r="BF65"/>
  <c r="BG65"/>
  <c r="D66"/>
  <c r="E66" s="1"/>
  <c r="F66" s="1"/>
  <c r="G66" s="1"/>
  <c r="J66"/>
  <c r="M66"/>
  <c r="Q66" s="1"/>
  <c r="T66"/>
  <c r="U66"/>
  <c r="V66"/>
  <c r="W66"/>
  <c r="Z66"/>
  <c r="AA66"/>
  <c r="AB66"/>
  <c r="AC66"/>
  <c r="AF66"/>
  <c r="AG66"/>
  <c r="AH66"/>
  <c r="AI66"/>
  <c r="AL66"/>
  <c r="AM66"/>
  <c r="AN66"/>
  <c r="AO66"/>
  <c r="AR66"/>
  <c r="AS66"/>
  <c r="AT66"/>
  <c r="AU66"/>
  <c r="AX66"/>
  <c r="AY66"/>
  <c r="AZ66"/>
  <c r="BA66"/>
  <c r="BD66"/>
  <c r="BE66"/>
  <c r="BF66"/>
  <c r="BG66"/>
  <c r="D67"/>
  <c r="E67" s="1"/>
  <c r="F67" s="1"/>
  <c r="G67" s="1"/>
  <c r="J67"/>
  <c r="M67"/>
  <c r="BL67" s="1"/>
  <c r="T67"/>
  <c r="U67"/>
  <c r="V67"/>
  <c r="W67"/>
  <c r="Z67"/>
  <c r="AA67"/>
  <c r="AB67"/>
  <c r="AC67"/>
  <c r="AF67"/>
  <c r="AG67"/>
  <c r="AH67"/>
  <c r="AI67"/>
  <c r="AL67"/>
  <c r="AM67"/>
  <c r="AN67"/>
  <c r="AO67"/>
  <c r="AR67"/>
  <c r="AS67"/>
  <c r="AT67"/>
  <c r="AU67"/>
  <c r="AX67"/>
  <c r="AY67"/>
  <c r="AZ67"/>
  <c r="BA67"/>
  <c r="BD67"/>
  <c r="BE67"/>
  <c r="BF67"/>
  <c r="BG67"/>
  <c r="D68"/>
  <c r="E68" s="1"/>
  <c r="J68"/>
  <c r="M68"/>
  <c r="Q68" s="1"/>
  <c r="T68"/>
  <c r="U68"/>
  <c r="V68"/>
  <c r="W68"/>
  <c r="Z68"/>
  <c r="AA68"/>
  <c r="AB68"/>
  <c r="AC68"/>
  <c r="AF68"/>
  <c r="AG68"/>
  <c r="AH68"/>
  <c r="AI68"/>
  <c r="AL68"/>
  <c r="AM68"/>
  <c r="AN68"/>
  <c r="AO68"/>
  <c r="AR68"/>
  <c r="AS68"/>
  <c r="AT68"/>
  <c r="AU68"/>
  <c r="AX68"/>
  <c r="AY68"/>
  <c r="AZ68"/>
  <c r="BA68"/>
  <c r="BD68"/>
  <c r="BE68"/>
  <c r="BF68"/>
  <c r="BG68"/>
  <c r="D69"/>
  <c r="E69" s="1"/>
  <c r="J69"/>
  <c r="N69"/>
  <c r="O69"/>
  <c r="P69"/>
  <c r="Q69"/>
  <c r="S69"/>
  <c r="V69" s="1"/>
  <c r="Z69"/>
  <c r="AA69"/>
  <c r="AB69"/>
  <c r="AC69"/>
  <c r="AF69"/>
  <c r="AG69"/>
  <c r="AH69"/>
  <c r="AI69"/>
  <c r="AL69"/>
  <c r="AM69"/>
  <c r="AN69"/>
  <c r="AO69"/>
  <c r="AR69"/>
  <c r="AS69"/>
  <c r="AT69"/>
  <c r="AU69"/>
  <c r="AX69"/>
  <c r="AY69"/>
  <c r="AZ69"/>
  <c r="BA69"/>
  <c r="BD69"/>
  <c r="BE69"/>
  <c r="BF69"/>
  <c r="BG69"/>
  <c r="D70"/>
  <c r="E70" s="1"/>
  <c r="F70" s="1"/>
  <c r="G70" s="1"/>
  <c r="H70" s="1"/>
  <c r="J70"/>
  <c r="M70"/>
  <c r="BL70" s="1"/>
  <c r="T70"/>
  <c r="U70"/>
  <c r="V70"/>
  <c r="W70"/>
  <c r="Z70"/>
  <c r="AA70"/>
  <c r="AB70"/>
  <c r="AC70"/>
  <c r="AF70"/>
  <c r="AG70"/>
  <c r="AH70"/>
  <c r="AI70"/>
  <c r="AL70"/>
  <c r="AM70"/>
  <c r="AN70"/>
  <c r="AO70"/>
  <c r="AR70"/>
  <c r="AS70"/>
  <c r="AT70"/>
  <c r="AU70"/>
  <c r="AX70"/>
  <c r="AY70"/>
  <c r="AZ70"/>
  <c r="BA70"/>
  <c r="BD70"/>
  <c r="BE70"/>
  <c r="BF70"/>
  <c r="BG70"/>
  <c r="D71"/>
  <c r="E71" s="1"/>
  <c r="F71" s="1"/>
  <c r="J71"/>
  <c r="N71"/>
  <c r="O71"/>
  <c r="P71"/>
  <c r="Q71"/>
  <c r="T71"/>
  <c r="U71"/>
  <c r="V71"/>
  <c r="W71"/>
  <c r="Z71"/>
  <c r="AA71"/>
  <c r="AB71"/>
  <c r="AC71"/>
  <c r="AE71"/>
  <c r="AG71" s="1"/>
  <c r="AL71"/>
  <c r="AM71"/>
  <c r="AN71"/>
  <c r="AO71"/>
  <c r="AR71"/>
  <c r="AS71"/>
  <c r="AT71"/>
  <c r="AU71"/>
  <c r="AX71"/>
  <c r="AY71"/>
  <c r="AZ71"/>
  <c r="BA71"/>
  <c r="BD71"/>
  <c r="BE71"/>
  <c r="BF71"/>
  <c r="BG71"/>
  <c r="D72"/>
  <c r="E72" s="1"/>
  <c r="F72" s="1"/>
  <c r="J72"/>
  <c r="M72"/>
  <c r="BL72" s="1"/>
  <c r="T72"/>
  <c r="U72"/>
  <c r="V72"/>
  <c r="W72"/>
  <c r="Z72"/>
  <c r="AA72"/>
  <c r="AB72"/>
  <c r="AC72"/>
  <c r="AF72"/>
  <c r="AG72"/>
  <c r="AH72"/>
  <c r="AI72"/>
  <c r="AL72"/>
  <c r="AM72"/>
  <c r="AN72"/>
  <c r="AO72"/>
  <c r="AR72"/>
  <c r="AS72"/>
  <c r="AT72"/>
  <c r="AU72"/>
  <c r="AX72"/>
  <c r="AY72"/>
  <c r="AZ72"/>
  <c r="BA72"/>
  <c r="BD72"/>
  <c r="BE72"/>
  <c r="BF72"/>
  <c r="BG72"/>
  <c r="D73"/>
  <c r="E73" s="1"/>
  <c r="F73" s="1"/>
  <c r="J73"/>
  <c r="N73"/>
  <c r="O73"/>
  <c r="P73"/>
  <c r="Q73"/>
  <c r="T73"/>
  <c r="U73"/>
  <c r="V73"/>
  <c r="W73"/>
  <c r="Z73"/>
  <c r="AA73"/>
  <c r="AB73"/>
  <c r="AC73"/>
  <c r="AF73"/>
  <c r="AG73"/>
  <c r="AH73"/>
  <c r="AI73"/>
  <c r="AL73"/>
  <c r="AM73"/>
  <c r="AN73"/>
  <c r="AO73"/>
  <c r="AQ73"/>
  <c r="AS73" s="1"/>
  <c r="AX73"/>
  <c r="AY73"/>
  <c r="AZ73"/>
  <c r="BA73"/>
  <c r="BD73"/>
  <c r="BE73"/>
  <c r="BF73"/>
  <c r="BG73"/>
  <c r="D75"/>
  <c r="E75" s="1"/>
  <c r="F75" s="1"/>
  <c r="J75"/>
  <c r="N75"/>
  <c r="O75"/>
  <c r="P75"/>
  <c r="Q75"/>
  <c r="T75"/>
  <c r="U75"/>
  <c r="V75"/>
  <c r="W75"/>
  <c r="Z75"/>
  <c r="AA75"/>
  <c r="AB75"/>
  <c r="AC75"/>
  <c r="AF75"/>
  <c r="AG75"/>
  <c r="AH75"/>
  <c r="AI75"/>
  <c r="AL75"/>
  <c r="AM75"/>
  <c r="AN75"/>
  <c r="AO75"/>
  <c r="AR75"/>
  <c r="AS75"/>
  <c r="AT75"/>
  <c r="AU75"/>
  <c r="AX75"/>
  <c r="AY75"/>
  <c r="AZ75"/>
  <c r="BA75"/>
  <c r="BD75"/>
  <c r="BE75"/>
  <c r="BI75" s="1"/>
  <c r="BF75"/>
  <c r="BG75"/>
  <c r="BH75"/>
  <c r="BL75"/>
  <c r="AN65"/>
  <c r="N63"/>
  <c r="P63"/>
  <c r="AN62"/>
  <c r="BH40"/>
  <c r="G24"/>
  <c r="H24" s="1"/>
  <c r="T17"/>
  <c r="V17"/>
  <c r="BJ17" s="1"/>
  <c r="U17"/>
  <c r="BI17" s="1"/>
  <c r="BL17"/>
  <c r="BH17"/>
  <c r="N15"/>
  <c r="BH15" s="1"/>
  <c r="P15"/>
  <c r="BJ15" s="1"/>
  <c r="O15"/>
  <c r="BI15" s="1"/>
  <c r="T13"/>
  <c r="BH13" s="1"/>
  <c r="V13"/>
  <c r="BJ13" s="1"/>
  <c r="U13"/>
  <c r="BI13" s="1"/>
  <c r="F12"/>
  <c r="T11"/>
  <c r="BH11" s="1"/>
  <c r="V11"/>
  <c r="BJ11" s="1"/>
  <c r="U11"/>
  <c r="BI11" s="1"/>
  <c r="P58"/>
  <c r="P44"/>
  <c r="BJ44" s="1"/>
  <c r="P43"/>
  <c r="BJ43" s="1"/>
  <c r="P42"/>
  <c r="BJ42" s="1"/>
  <c r="V41"/>
  <c r="BJ41" s="1"/>
  <c r="V40"/>
  <c r="BJ40" s="1"/>
  <c r="V39"/>
  <c r="BJ39" s="1"/>
  <c r="Z32"/>
  <c r="BH32" s="1"/>
  <c r="AB32"/>
  <c r="BJ32" s="1"/>
  <c r="G27"/>
  <c r="H27" s="1"/>
  <c r="W17"/>
  <c r="F17"/>
  <c r="T16"/>
  <c r="BH16" s="1"/>
  <c r="V16"/>
  <c r="BJ16" s="1"/>
  <c r="U16"/>
  <c r="BI16" s="1"/>
  <c r="Q15"/>
  <c r="T14"/>
  <c r="BH14" s="1"/>
  <c r="V14"/>
  <c r="BJ14" s="1"/>
  <c r="U14"/>
  <c r="BI14" s="1"/>
  <c r="W13"/>
  <c r="F13"/>
  <c r="T12"/>
  <c r="BH12" s="1"/>
  <c r="V12"/>
  <c r="BJ12" s="1"/>
  <c r="U12"/>
  <c r="BI12" s="1"/>
  <c r="W11"/>
  <c r="V10"/>
  <c r="BJ10" s="1"/>
  <c r="P9"/>
  <c r="BJ9" s="1"/>
  <c r="P8"/>
  <c r="BJ8" s="1"/>
  <c r="P7"/>
  <c r="BJ7" s="1"/>
  <c r="P6"/>
  <c r="BJ6" s="1"/>
  <c r="V5"/>
  <c r="BJ5" s="1"/>
  <c r="P4"/>
  <c r="BJ4" s="1"/>
  <c r="G3"/>
  <c r="H3" s="1"/>
  <c r="P72"/>
  <c r="BJ72" s="1"/>
  <c r="P68"/>
  <c r="BJ68" s="1"/>
  <c r="N61"/>
  <c r="BH61" s="1"/>
  <c r="N59"/>
  <c r="BH59" s="1"/>
  <c r="N58"/>
  <c r="O58"/>
  <c r="G58"/>
  <c r="BL35"/>
  <c r="AT35"/>
  <c r="BJ35" s="1"/>
  <c r="AL31"/>
  <c r="BH31" s="1"/>
  <c r="AN31"/>
  <c r="BJ31" s="1"/>
  <c r="BL31"/>
  <c r="BI30"/>
  <c r="F6"/>
  <c r="G6" s="1"/>
  <c r="BL51"/>
  <c r="AH51"/>
  <c r="BJ51" s="1"/>
  <c r="BL48"/>
  <c r="BL46"/>
  <c r="V45"/>
  <c r="BJ45" s="1"/>
  <c r="O43"/>
  <c r="BI43" s="1"/>
  <c r="O42"/>
  <c r="BI42" s="1"/>
  <c r="W40"/>
  <c r="U39"/>
  <c r="BI39" s="1"/>
  <c r="T30"/>
  <c r="BH30" s="1"/>
  <c r="V30"/>
  <c r="BJ30" s="1"/>
  <c r="BL30"/>
  <c r="N29"/>
  <c r="BH29" s="1"/>
  <c r="P29"/>
  <c r="BJ29" s="1"/>
  <c r="BL28"/>
  <c r="AC28"/>
  <c r="AB28"/>
  <c r="BJ28" s="1"/>
  <c r="BL27"/>
  <c r="AC27"/>
  <c r="AB27"/>
  <c r="BJ27" s="1"/>
  <c r="P26"/>
  <c r="BJ26" s="1"/>
  <c r="BL25"/>
  <c r="V25"/>
  <c r="BJ25" s="1"/>
  <c r="P24"/>
  <c r="BJ24" s="1"/>
  <c r="P21"/>
  <c r="BJ21" s="1"/>
  <c r="BL20"/>
  <c r="BG20"/>
  <c r="BF20"/>
  <c r="BJ20" s="1"/>
  <c r="P18"/>
  <c r="BJ18" s="1"/>
  <c r="W10"/>
  <c r="O9"/>
  <c r="BI9" s="1"/>
  <c r="O8"/>
  <c r="BI8" s="1"/>
  <c r="BL5"/>
  <c r="W5"/>
  <c r="O4"/>
  <c r="BI4" s="1"/>
  <c r="T134" i="6" l="1"/>
  <c r="C150" s="1"/>
  <c r="F34" i="4"/>
  <c r="G34" s="1"/>
  <c r="Q29"/>
  <c r="P23"/>
  <c r="BJ23" s="1"/>
  <c r="BL12"/>
  <c r="BL23"/>
  <c r="Q23"/>
  <c r="N23"/>
  <c r="BH23" s="1"/>
  <c r="AC22"/>
  <c r="BL6"/>
  <c r="BH18"/>
  <c r="BL14"/>
  <c r="BL9"/>
  <c r="BL8"/>
  <c r="O6"/>
  <c r="BI6" s="1"/>
  <c r="BJ3"/>
  <c r="BI23"/>
  <c r="P57"/>
  <c r="BJ57" s="1"/>
  <c r="N60"/>
  <c r="BH60" s="1"/>
  <c r="BJ58"/>
  <c r="BJ63"/>
  <c r="U45"/>
  <c r="BL43"/>
  <c r="BL42"/>
  <c r="Q42"/>
  <c r="BH58"/>
  <c r="V64"/>
  <c r="BL36"/>
  <c r="BJ75"/>
  <c r="Q72"/>
  <c r="W69"/>
  <c r="BL68"/>
  <c r="BL53"/>
  <c r="AF51"/>
  <c r="BH51" s="1"/>
  <c r="BL50"/>
  <c r="BL49"/>
  <c r="U36"/>
  <c r="BI36" s="1"/>
  <c r="BH35"/>
  <c r="N8"/>
  <c r="BL7"/>
  <c r="F48"/>
  <c r="G48" s="1"/>
  <c r="F22"/>
  <c r="G22" s="1"/>
  <c r="F55"/>
  <c r="G55" s="1"/>
  <c r="H55" s="1"/>
  <c r="I55" s="1"/>
  <c r="H7"/>
  <c r="I7" s="1"/>
  <c r="G52"/>
  <c r="H52" s="1"/>
  <c r="I52" s="1"/>
  <c r="BI45"/>
  <c r="Q44"/>
  <c r="BI28"/>
  <c r="Q26"/>
  <c r="BJ22"/>
  <c r="BH21"/>
  <c r="W19"/>
  <c r="Q9"/>
  <c r="BH6"/>
  <c r="BH4"/>
  <c r="BL54"/>
  <c r="BL52"/>
  <c r="O49"/>
  <c r="BL47"/>
  <c r="N43"/>
  <c r="BH43" s="1"/>
  <c r="U41"/>
  <c r="U40"/>
  <c r="BL39"/>
  <c r="Q38"/>
  <c r="W34"/>
  <c r="BI27"/>
  <c r="BI3"/>
  <c r="C154" i="6"/>
  <c r="F11" i="4"/>
  <c r="G11" s="1"/>
  <c r="H39"/>
  <c r="I39" s="1"/>
  <c r="BH54"/>
  <c r="BH52"/>
  <c r="BH50"/>
  <c r="BH46"/>
  <c r="O44"/>
  <c r="BI44" s="1"/>
  <c r="BL45"/>
  <c r="V46"/>
  <c r="BJ46" s="1"/>
  <c r="AB48"/>
  <c r="BJ48" s="1"/>
  <c r="AN56"/>
  <c r="BJ56" s="1"/>
  <c r="BI58"/>
  <c r="O59"/>
  <c r="BI59" s="1"/>
  <c r="O60"/>
  <c r="BI60" s="1"/>
  <c r="O61"/>
  <c r="BI61" s="1"/>
  <c r="P66"/>
  <c r="BJ66" s="1"/>
  <c r="P67"/>
  <c r="BJ67" s="1"/>
  <c r="P70"/>
  <c r="BJ70" s="1"/>
  <c r="I3"/>
  <c r="AL62"/>
  <c r="BH63"/>
  <c r="T64"/>
  <c r="BH64" s="1"/>
  <c r="AL65"/>
  <c r="AU73"/>
  <c r="AI71"/>
  <c r="BJ69"/>
  <c r="Q67"/>
  <c r="BH57"/>
  <c r="BL56"/>
  <c r="Q54"/>
  <c r="Q53"/>
  <c r="Q52"/>
  <c r="O50"/>
  <c r="BI50" s="1"/>
  <c r="BH49"/>
  <c r="BH47"/>
  <c r="W46"/>
  <c r="W45"/>
  <c r="BL44"/>
  <c r="BL38"/>
  <c r="O38"/>
  <c r="BI38" s="1"/>
  <c r="BL34"/>
  <c r="U34"/>
  <c r="BI31"/>
  <c r="BI29"/>
  <c r="Z28"/>
  <c r="BH28" s="1"/>
  <c r="Z27"/>
  <c r="BH27" s="1"/>
  <c r="BL26"/>
  <c r="N26"/>
  <c r="BL24"/>
  <c r="AA22"/>
  <c r="BI22" s="1"/>
  <c r="U19"/>
  <c r="BH8"/>
  <c r="BH53"/>
  <c r="BI49"/>
  <c r="BI26"/>
  <c r="T10"/>
  <c r="BH10" s="1"/>
  <c r="Q7"/>
  <c r="Q6"/>
  <c r="BH3"/>
  <c r="F38"/>
  <c r="G38" s="1"/>
  <c r="F26"/>
  <c r="G26" s="1"/>
  <c r="H26" s="1"/>
  <c r="I26" s="1"/>
  <c r="F20"/>
  <c r="G20" s="1"/>
  <c r="H20" s="1"/>
  <c r="I20" s="1"/>
  <c r="H6"/>
  <c r="I6" s="1"/>
  <c r="F51"/>
  <c r="G51" s="1"/>
  <c r="F41"/>
  <c r="G41" s="1"/>
  <c r="H40"/>
  <c r="I40" s="1"/>
  <c r="F36"/>
  <c r="G36" s="1"/>
  <c r="F31"/>
  <c r="G31" s="1"/>
  <c r="H31" s="1"/>
  <c r="I31" s="1"/>
  <c r="H4"/>
  <c r="I4" s="1"/>
  <c r="F49"/>
  <c r="G49" s="1"/>
  <c r="H14"/>
  <c r="I14" s="1"/>
  <c r="F64"/>
  <c r="G64" s="1"/>
  <c r="H50"/>
  <c r="I50" s="1"/>
  <c r="BJ34"/>
  <c r="H28"/>
  <c r="I28" s="1"/>
  <c r="H8"/>
  <c r="I8" s="1"/>
  <c r="Q70"/>
  <c r="U69"/>
  <c r="BI69" s="1"/>
  <c r="G63"/>
  <c r="BL57"/>
  <c r="AM56"/>
  <c r="BI56" s="1"/>
  <c r="AI51"/>
  <c r="AA48"/>
  <c r="Q47"/>
  <c r="BH44"/>
  <c r="BH42"/>
  <c r="BH39"/>
  <c r="BH38"/>
  <c r="AU35"/>
  <c r="T34"/>
  <c r="BH34" s="1"/>
  <c r="BL32"/>
  <c r="AO31"/>
  <c r="Q24"/>
  <c r="BL22"/>
  <c r="Z22"/>
  <c r="BH22" s="1"/>
  <c r="V19"/>
  <c r="BJ19" s="1"/>
  <c r="Q18"/>
  <c r="W16"/>
  <c r="U10"/>
  <c r="BI10" s="1"/>
  <c r="BH7"/>
  <c r="T5"/>
  <c r="BH5" s="1"/>
  <c r="BL4"/>
  <c r="H66"/>
  <c r="I66" s="1"/>
  <c r="G73"/>
  <c r="H73" s="1"/>
  <c r="I73" s="1"/>
  <c r="G71"/>
  <c r="BL69"/>
  <c r="T69"/>
  <c r="BH69" s="1"/>
  <c r="Q57"/>
  <c r="AL56"/>
  <c r="BH56" s="1"/>
  <c r="Q50"/>
  <c r="Q49"/>
  <c r="Z48"/>
  <c r="BH48" s="1"/>
  <c r="BI48"/>
  <c r="O47"/>
  <c r="BI47" s="1"/>
  <c r="BH45"/>
  <c r="BH41"/>
  <c r="BL40"/>
  <c r="AS35"/>
  <c r="BI35" s="1"/>
  <c r="AC32"/>
  <c r="BH26"/>
  <c r="BH24"/>
  <c r="BL21"/>
  <c r="BI19"/>
  <c r="BI5"/>
  <c r="BI51"/>
  <c r="BI41"/>
  <c r="BI40"/>
  <c r="W36"/>
  <c r="BI32"/>
  <c r="W30"/>
  <c r="W25"/>
  <c r="Q21"/>
  <c r="BL19"/>
  <c r="H58"/>
  <c r="I58" s="1"/>
  <c r="G75"/>
  <c r="H75" s="1"/>
  <c r="I75" s="1"/>
  <c r="G72"/>
  <c r="O54"/>
  <c r="BI54" s="1"/>
  <c r="O53"/>
  <c r="BI53" s="1"/>
  <c r="O52"/>
  <c r="BI52" s="1"/>
  <c r="BI34"/>
  <c r="BH25"/>
  <c r="BH19"/>
  <c r="BL18"/>
  <c r="BH9"/>
  <c r="H54"/>
  <c r="I54" s="1"/>
  <c r="H47"/>
  <c r="I47" s="1"/>
  <c r="H67"/>
  <c r="I67" s="1"/>
  <c r="H59"/>
  <c r="I59" s="1"/>
  <c r="H53"/>
  <c r="I53" s="1"/>
  <c r="N68"/>
  <c r="BH68" s="1"/>
  <c r="O68"/>
  <c r="BI68" s="1"/>
  <c r="F68"/>
  <c r="G68" s="1"/>
  <c r="N66"/>
  <c r="BH66" s="1"/>
  <c r="O66"/>
  <c r="BI66" s="1"/>
  <c r="Q63"/>
  <c r="O63"/>
  <c r="BI63" s="1"/>
  <c r="F46"/>
  <c r="G46" s="1"/>
  <c r="F44"/>
  <c r="G44" s="1"/>
  <c r="F43"/>
  <c r="G43" s="1"/>
  <c r="F42"/>
  <c r="G42" s="1"/>
  <c r="F35"/>
  <c r="G35" s="1"/>
  <c r="F30"/>
  <c r="G30" s="1"/>
  <c r="F21"/>
  <c r="G21" s="1"/>
  <c r="F18"/>
  <c r="G18" s="1"/>
  <c r="F5"/>
  <c r="I15"/>
  <c r="I24"/>
  <c r="BL73"/>
  <c r="BI73"/>
  <c r="BL71"/>
  <c r="BI71"/>
  <c r="G13"/>
  <c r="AR73"/>
  <c r="AT73"/>
  <c r="N72"/>
  <c r="BH72" s="1"/>
  <c r="O72"/>
  <c r="BI72" s="1"/>
  <c r="AF71"/>
  <c r="BH71" s="1"/>
  <c r="AH71"/>
  <c r="BJ71" s="1"/>
  <c r="N70"/>
  <c r="BH70" s="1"/>
  <c r="O70"/>
  <c r="BI70" s="1"/>
  <c r="F69"/>
  <c r="G69" s="1"/>
  <c r="N67"/>
  <c r="BH67" s="1"/>
  <c r="O67"/>
  <c r="BI67" s="1"/>
  <c r="AO65"/>
  <c r="AM65"/>
  <c r="BI65" s="1"/>
  <c r="W64"/>
  <c r="U64"/>
  <c r="BI64" s="1"/>
  <c r="AM62"/>
  <c r="BI62" s="1"/>
  <c r="AO62"/>
  <c r="Q61"/>
  <c r="P61"/>
  <c r="BJ61" s="1"/>
  <c r="BL60"/>
  <c r="P60"/>
  <c r="BJ60" s="1"/>
  <c r="Q59"/>
  <c r="P59"/>
  <c r="BJ59" s="1"/>
  <c r="F56"/>
  <c r="G56" s="1"/>
  <c r="F10"/>
  <c r="G10" s="1"/>
  <c r="F9"/>
  <c r="G9" s="1"/>
  <c r="I27"/>
  <c r="I45"/>
  <c r="I70"/>
  <c r="BJ73"/>
  <c r="BH73"/>
  <c r="BL66"/>
  <c r="BJ65"/>
  <c r="BH65"/>
  <c r="G65"/>
  <c r="BJ64"/>
  <c r="BL63"/>
  <c r="BJ62"/>
  <c r="BH62"/>
  <c r="G62"/>
  <c r="G61"/>
  <c r="G60"/>
  <c r="G57"/>
  <c r="BH36"/>
  <c r="I33"/>
  <c r="G17"/>
  <c r="G12"/>
  <c r="O7"/>
  <c r="BI7" s="1"/>
  <c r="O57"/>
  <c r="BI57" s="1"/>
  <c r="P54"/>
  <c r="BJ54" s="1"/>
  <c r="P53"/>
  <c r="BJ53" s="1"/>
  <c r="P52"/>
  <c r="BJ52" s="1"/>
  <c r="P50"/>
  <c r="BJ50" s="1"/>
  <c r="P49"/>
  <c r="BJ49" s="1"/>
  <c r="P47"/>
  <c r="BJ47" s="1"/>
  <c r="U46"/>
  <c r="BI46" s="1"/>
  <c r="BL41"/>
  <c r="W41"/>
  <c r="W39"/>
  <c r="P38"/>
  <c r="BJ38" s="1"/>
  <c r="V36"/>
  <c r="BJ36" s="1"/>
  <c r="U25"/>
  <c r="BI25" s="1"/>
  <c r="O24"/>
  <c r="BI24" s="1"/>
  <c r="O21"/>
  <c r="BI21" s="1"/>
  <c r="BE20"/>
  <c r="BI20" s="1"/>
  <c r="O18"/>
  <c r="BI18" s="1"/>
  <c r="Q4"/>
  <c r="H11" l="1"/>
  <c r="I11" s="1"/>
  <c r="H34"/>
  <c r="I34" s="1"/>
  <c r="H48"/>
  <c r="I48" s="1"/>
  <c r="H22"/>
  <c r="I22" s="1"/>
  <c r="F150" i="6"/>
  <c r="G150"/>
  <c r="H41" i="4"/>
  <c r="I41" s="1"/>
  <c r="H51"/>
  <c r="I51" s="1"/>
  <c r="H64"/>
  <c r="I64" s="1"/>
  <c r="H38"/>
  <c r="I38" s="1"/>
  <c r="H36"/>
  <c r="I36" s="1"/>
  <c r="H72"/>
  <c r="I72" s="1"/>
  <c r="H49"/>
  <c r="I49" s="1"/>
  <c r="H71"/>
  <c r="I71" s="1"/>
  <c r="H63"/>
  <c r="I63" s="1"/>
  <c r="H68"/>
  <c r="I68" s="1"/>
  <c r="H17"/>
  <c r="I17" s="1"/>
  <c r="H57"/>
  <c r="I57" s="1"/>
  <c r="H61"/>
  <c r="I61" s="1"/>
  <c r="H9"/>
  <c r="I9" s="1"/>
  <c r="H10"/>
  <c r="I10" s="1"/>
  <c r="H56"/>
  <c r="I56" s="1"/>
  <c r="H69"/>
  <c r="I69" s="1"/>
  <c r="H18"/>
  <c r="I18" s="1"/>
  <c r="H21"/>
  <c r="I21" s="1"/>
  <c r="H30"/>
  <c r="I30" s="1"/>
  <c r="H35"/>
  <c r="I35" s="1"/>
  <c r="H42"/>
  <c r="I42" s="1"/>
  <c r="H43"/>
  <c r="I43" s="1"/>
  <c r="H44"/>
  <c r="I44" s="1"/>
  <c r="H46"/>
  <c r="I46" s="1"/>
  <c r="F78"/>
  <c r="H12"/>
  <c r="I12" s="1"/>
  <c r="H60"/>
  <c r="I60" s="1"/>
  <c r="H62"/>
  <c r="I62" s="1"/>
  <c r="H65"/>
  <c r="I65" s="1"/>
  <c r="H13"/>
  <c r="I13" s="1"/>
  <c r="G5"/>
  <c r="H5" l="1"/>
  <c r="I5" s="1"/>
</calcChain>
</file>

<file path=xl/sharedStrings.xml><?xml version="1.0" encoding="utf-8"?>
<sst xmlns="http://schemas.openxmlformats.org/spreadsheetml/2006/main" count="649" uniqueCount="354">
  <si>
    <t>учитель</t>
  </si>
  <si>
    <t>1-А</t>
  </si>
  <si>
    <t>1-Г</t>
  </si>
  <si>
    <t>стаж</t>
  </si>
  <si>
    <t>ГПД</t>
  </si>
  <si>
    <t>Пономарчук Т.В.</t>
  </si>
  <si>
    <t>історія</t>
  </si>
  <si>
    <t>Дворядкіна І.Е.</t>
  </si>
  <si>
    <t>Колесник М.Г.</t>
  </si>
  <si>
    <t>Красовська Т.Д.</t>
  </si>
  <si>
    <t>рос мова</t>
  </si>
  <si>
    <t>Назаренко Г.В.</t>
  </si>
  <si>
    <t>Назаренко С.В.</t>
  </si>
  <si>
    <t>укр.мова</t>
  </si>
  <si>
    <t>Іванова Н.О.</t>
  </si>
  <si>
    <t>Полякова О.Г.</t>
  </si>
  <si>
    <t>Красновська Л.П.</t>
  </si>
  <si>
    <t>Кассай В.Ф.</t>
  </si>
  <si>
    <t>англ.мов</t>
  </si>
  <si>
    <t>Король Т.В.</t>
  </si>
  <si>
    <t>Зайцева Г.В.</t>
  </si>
  <si>
    <t>Мазур С.М.</t>
  </si>
  <si>
    <t>Чубарєва Л.М.</t>
  </si>
  <si>
    <t>Красновська К.В.</t>
  </si>
  <si>
    <t>1-В</t>
  </si>
  <si>
    <t>Стеценко Т.М.</t>
  </si>
  <si>
    <t>Попова С.Д.</t>
  </si>
  <si>
    <t>Фурса  І.П.</t>
  </si>
  <si>
    <t>Таран Л.В.</t>
  </si>
  <si>
    <t>Матусевич І.А.</t>
  </si>
  <si>
    <t>3-А</t>
  </si>
  <si>
    <t>Петрова О.П.</t>
  </si>
  <si>
    <t>3-Б</t>
  </si>
  <si>
    <t>Стоякіна В.Б.</t>
  </si>
  <si>
    <t>2-Г</t>
  </si>
  <si>
    <t>2-А</t>
  </si>
  <si>
    <t>д/в</t>
  </si>
  <si>
    <t>Ковальова І.М.</t>
  </si>
  <si>
    <t>хімія</t>
  </si>
  <si>
    <t>Мінасова Е.М.</t>
  </si>
  <si>
    <t>Новицька С.М.</t>
  </si>
  <si>
    <t>всього</t>
  </si>
  <si>
    <t>Білоусова С.О.</t>
  </si>
  <si>
    <t>Леус Г.Ф.</t>
  </si>
  <si>
    <t>Смірнова І.Г.</t>
  </si>
  <si>
    <t>фізика</t>
  </si>
  <si>
    <t>Григор’єва Л.Г.</t>
  </si>
  <si>
    <t>Шутова Л.В.</t>
  </si>
  <si>
    <t>Тітова С.В.</t>
  </si>
  <si>
    <t>Пономарчук В.В.</t>
  </si>
  <si>
    <t>Бакулєва Т.Л.</t>
  </si>
  <si>
    <t>Стульнюк О.Л.</t>
  </si>
  <si>
    <t>Дмитрохін Ю.І.</t>
  </si>
  <si>
    <t>Суліма М.В.</t>
  </si>
  <si>
    <t>Самуйлов О.П.</t>
  </si>
  <si>
    <t>Вербинська І.М.</t>
  </si>
  <si>
    <t>музика</t>
  </si>
  <si>
    <t>Приходько Т.П.</t>
  </si>
  <si>
    <t>1-4</t>
  </si>
  <si>
    <t>5-9</t>
  </si>
  <si>
    <t>10-11</t>
  </si>
  <si>
    <t>4-А</t>
  </si>
  <si>
    <t>4-Б</t>
  </si>
  <si>
    <t>Янєнко С.С.</t>
  </si>
  <si>
    <t>Папакіна О.Г.</t>
  </si>
  <si>
    <t>Тітова С.А.</t>
  </si>
  <si>
    <t>Ковальчук Л.Т.</t>
  </si>
  <si>
    <t>10-А</t>
  </si>
  <si>
    <t>Кульбашина Л.В.</t>
  </si>
  <si>
    <t>Гунько М.М.</t>
  </si>
  <si>
    <t>Брянцева Н.Т.</t>
  </si>
  <si>
    <t>5-Б</t>
  </si>
  <si>
    <t>2-В</t>
  </si>
  <si>
    <t>Гражданова Н.В.</t>
  </si>
  <si>
    <t>6-А</t>
  </si>
  <si>
    <t>6-Б</t>
  </si>
  <si>
    <t>Кучер Л.В.</t>
  </si>
  <si>
    <t>Токарєва А.А.</t>
  </si>
  <si>
    <t>7-А</t>
  </si>
  <si>
    <t>7-Б</t>
  </si>
  <si>
    <t>Галданова М.О.</t>
  </si>
  <si>
    <t>8-А</t>
  </si>
  <si>
    <t>8-Б</t>
  </si>
  <si>
    <t>3-В</t>
  </si>
  <si>
    <t>Семенова В.В.</t>
  </si>
  <si>
    <t>осн.здор</t>
  </si>
  <si>
    <t>Бойко І.О.</t>
  </si>
  <si>
    <t>Кравченко І.С.</t>
  </si>
  <si>
    <t>Філь С.І.</t>
  </si>
  <si>
    <t>Люта Т.М.</t>
  </si>
  <si>
    <t>Кеда С.В.</t>
  </si>
  <si>
    <t>11-А</t>
  </si>
  <si>
    <t>природозн.</t>
  </si>
  <si>
    <t>технології</t>
  </si>
  <si>
    <t>культ.жит.</t>
  </si>
  <si>
    <t>Грачова Л.Ю.</t>
  </si>
  <si>
    <t>Клітна Л.В.</t>
  </si>
  <si>
    <t xml:space="preserve">Крівченкова М.О. </t>
  </si>
  <si>
    <t>Праводєлова Е.Є.</t>
  </si>
  <si>
    <t>Слабшис Л.М.</t>
  </si>
  <si>
    <t>№ з/п</t>
  </si>
  <si>
    <t>ПІБ учителя</t>
  </si>
  <si>
    <t>дата народження</t>
  </si>
  <si>
    <t>возраст</t>
  </si>
  <si>
    <t>для отпуска</t>
  </si>
  <si>
    <t>нач</t>
  </si>
  <si>
    <t>конец</t>
  </si>
  <si>
    <t>начало</t>
  </si>
  <si>
    <t>Зав'ялова К.І.</t>
  </si>
  <si>
    <t>1-Б</t>
  </si>
  <si>
    <t>Сиревич Н.А.</t>
  </si>
  <si>
    <t>Цвірінько С.В.</t>
  </si>
  <si>
    <t>1 ставка</t>
  </si>
  <si>
    <t>Щукіна А.В.</t>
  </si>
  <si>
    <t>географія</t>
  </si>
  <si>
    <t>математика</t>
  </si>
  <si>
    <t>фіз.культура</t>
  </si>
  <si>
    <t>поч.школа</t>
  </si>
  <si>
    <t>інформатика</t>
  </si>
  <si>
    <t>англ.мова</t>
  </si>
  <si>
    <t>біологія</t>
  </si>
  <si>
    <t>заруб.літерат</t>
  </si>
  <si>
    <t>правознавств</t>
  </si>
  <si>
    <t>Сироткіна О.М.</t>
  </si>
  <si>
    <t>Кондратенко Ю.М.</t>
  </si>
  <si>
    <t>Пехтерєва О.О.</t>
  </si>
  <si>
    <t>Тарифікація вчителів</t>
  </si>
  <si>
    <t>Маріупольської загальноосвітньої школи І-ІІІ ступенів № 15</t>
  </si>
  <si>
    <t>Маріупольської загальноосвітньої</t>
  </si>
  <si>
    <t>школи І-ІІІ ступенів № 15</t>
  </si>
  <si>
    <t>____________Л.В.Кучер</t>
  </si>
  <si>
    <t>дней</t>
  </si>
  <si>
    <t>лет без округления</t>
  </si>
  <si>
    <t>лет</t>
  </si>
  <si>
    <t>месяцев без округления</t>
  </si>
  <si>
    <t>месяцев</t>
  </si>
  <si>
    <t>всего лет</t>
  </si>
  <si>
    <t>всего месяцев</t>
  </si>
  <si>
    <t>всего дней</t>
  </si>
  <si>
    <t>Реентович Ю.О.</t>
  </si>
  <si>
    <t>мес</t>
  </si>
  <si>
    <t xml:space="preserve">інстр 10% </t>
  </si>
  <si>
    <t>рос.мова, література</t>
  </si>
  <si>
    <t>ТАРИФІКАЦІЙНИЙ СПИСОК</t>
  </si>
  <si>
    <t>№ п/п</t>
  </si>
  <si>
    <t xml:space="preserve">Прізвище, ім'я та по батькові </t>
  </si>
  <si>
    <t>Посада</t>
  </si>
  <si>
    <t>Предмет</t>
  </si>
  <si>
    <t>Пед.стаж</t>
  </si>
  <si>
    <t>Розряд, звання</t>
  </si>
  <si>
    <t>Кількість годин на тиждень</t>
  </si>
  <si>
    <t>Керівник гуртку</t>
  </si>
  <si>
    <t xml:space="preserve">Разом </t>
  </si>
  <si>
    <t>Основні</t>
  </si>
  <si>
    <t>Факультативи</t>
  </si>
  <si>
    <t>Н/д</t>
  </si>
  <si>
    <t>вчитель</t>
  </si>
  <si>
    <t>11 р.</t>
  </si>
  <si>
    <t>9 р.</t>
  </si>
  <si>
    <t>10 р.</t>
  </si>
  <si>
    <t>ПЕДАГОГІЧНИХ ПРАЦІВНИКІВ ЗАГАЛЬНООСВІТНЬОЇ ШКОЛИ І-ІІІ СТУПЕНІВ №_15_</t>
  </si>
  <si>
    <t>12 р., уч.мет</t>
  </si>
  <si>
    <t>Класне керівництво</t>
  </si>
  <si>
    <t>2-Б</t>
  </si>
  <si>
    <t>заст.дир</t>
  </si>
  <si>
    <t>укр.мова, література</t>
  </si>
  <si>
    <t>пр.психол</t>
  </si>
  <si>
    <t>Завідування кабінетами, майстернями, бібл.фонд, інструкторські, мастер спорту, за ГПД</t>
  </si>
  <si>
    <t>12 р., ст.уч</t>
  </si>
  <si>
    <t>труд. навч</t>
  </si>
  <si>
    <t>12 р.</t>
  </si>
  <si>
    <t>8 р.</t>
  </si>
  <si>
    <t>фр. мова</t>
  </si>
  <si>
    <t>хімія  10%</t>
  </si>
  <si>
    <t>Михайлова М.О.</t>
  </si>
  <si>
    <t>12 р., ст.учит</t>
  </si>
  <si>
    <t>франц.мова</t>
  </si>
  <si>
    <t>Маркелова Н.В.</t>
  </si>
  <si>
    <t>5-Г</t>
  </si>
  <si>
    <t>зав.бібл</t>
  </si>
  <si>
    <t>Кургускіна В.В.</t>
  </si>
  <si>
    <t>укр.мова, літ</t>
  </si>
  <si>
    <t>світ літ</t>
  </si>
  <si>
    <t>Лугова Т.М.</t>
  </si>
  <si>
    <t>.</t>
  </si>
  <si>
    <t>Антикало М.І.</t>
  </si>
  <si>
    <t>Шушук І.А.</t>
  </si>
  <si>
    <t>Хісамутдінова Н.Р.</t>
  </si>
  <si>
    <t>Гридасова С.С.</t>
  </si>
  <si>
    <t>Гоменюк В.В.</t>
  </si>
  <si>
    <t>обслугов прац 10%</t>
  </si>
  <si>
    <t>Карпухіна Л.М.</t>
  </si>
  <si>
    <t>10р.</t>
  </si>
  <si>
    <t>Цукер В.В.</t>
  </si>
  <si>
    <t>поч шк</t>
  </si>
  <si>
    <t>Александрова О.Г.</t>
  </si>
  <si>
    <t>вихов ГПД</t>
  </si>
  <si>
    <t xml:space="preserve"> виховат</t>
  </si>
  <si>
    <t>12 р. ст уч</t>
  </si>
  <si>
    <t>9 р     ст уч.</t>
  </si>
  <si>
    <t>3-Г</t>
  </si>
  <si>
    <t xml:space="preserve">мультиме13% обсл ОТ 10% </t>
  </si>
  <si>
    <t>Ігнатенко І.А.</t>
  </si>
  <si>
    <t>англ мова</t>
  </si>
  <si>
    <t>Моісєєва М.А.</t>
  </si>
  <si>
    <t>Ящук А.С.</t>
  </si>
  <si>
    <t>Ткачук К.В.</t>
  </si>
  <si>
    <t>укр мова</t>
  </si>
  <si>
    <t>Золотько Л.А.</t>
  </si>
  <si>
    <t xml:space="preserve"> вчитель</t>
  </si>
  <si>
    <t>англ. мова</t>
  </si>
  <si>
    <t>стол.майст 10%</t>
  </si>
  <si>
    <t>Мінасова Є.М.</t>
  </si>
  <si>
    <t>Кургускина В.В.</t>
  </si>
  <si>
    <t>4-Г</t>
  </si>
  <si>
    <t>4-В</t>
  </si>
  <si>
    <t>Дегтярьова М.О.</t>
  </si>
  <si>
    <t>9  р.</t>
  </si>
  <si>
    <t>9р.</t>
  </si>
  <si>
    <t>Голубцова О.Г.</t>
  </si>
  <si>
    <t>захист Вітч</t>
  </si>
  <si>
    <t>Усова Ю.І.</t>
  </si>
  <si>
    <t>Шека О.А.</t>
  </si>
  <si>
    <t>9-В</t>
  </si>
  <si>
    <t>6-Г</t>
  </si>
  <si>
    <t>мист-во</t>
  </si>
  <si>
    <t>Кулагіна В.В.</t>
  </si>
  <si>
    <t>Головатюк Н.В.</t>
  </si>
  <si>
    <t xml:space="preserve"> д\в</t>
  </si>
  <si>
    <t>сходинки</t>
  </si>
  <si>
    <t>образ.мисте</t>
  </si>
  <si>
    <t>9-Б</t>
  </si>
  <si>
    <t>Стрельцова Н.Б.</t>
  </si>
  <si>
    <t>біб.фонд 10%</t>
  </si>
  <si>
    <t xml:space="preserve">інстр - 10%        </t>
  </si>
  <si>
    <t>8-В</t>
  </si>
  <si>
    <t>Самсонюк Л.С.</t>
  </si>
  <si>
    <t xml:space="preserve">Старікова Ю.В. </t>
  </si>
  <si>
    <t>фізкуль</t>
  </si>
  <si>
    <t>7-Г</t>
  </si>
  <si>
    <t>2-Д</t>
  </si>
  <si>
    <t>1-Д</t>
  </si>
  <si>
    <t>КульбашинаЛ.В.</t>
  </si>
  <si>
    <t>МеньшиковаС.В.</t>
  </si>
  <si>
    <t xml:space="preserve">1 класи - інформатика (вчителі 1-х класів);  індивідуальні, факультативи не внесені </t>
  </si>
  <si>
    <t>6а-3,5;6б-3,5;6в-3,5</t>
  </si>
  <si>
    <t>7а,б,в,г -8;8а,б-4;10а-1,5+0,5</t>
  </si>
  <si>
    <t>5в,д-8, 6а,в-8,7в-2+2,  9в-2</t>
  </si>
  <si>
    <t>7а-2, 8а-2+2,8б-2, 9б-2+2, 9б-2</t>
  </si>
  <si>
    <t>3а-0,5, 4в,д-1+1; 5а,б,в,г,д-5, 6а,б,в,г-4,7а,б,в,г-4</t>
  </si>
  <si>
    <t>6б-3,5+2; 6г-3,5;7б-2,5+2+2;9б-2+2+2+2+2</t>
  </si>
  <si>
    <t>4б,г-1+1,6а,б,в,г-4,7а,б,в,г-4,8а,б,в-6,10а-4,11а,б-1+1</t>
  </si>
  <si>
    <t>1д,2а,в,3а,4в,г-18</t>
  </si>
  <si>
    <t>8а,б-2+2,7а,б,в,г-2+2+2+2+2</t>
  </si>
  <si>
    <t xml:space="preserve">5а,д-2+2,5 (б+г)-2,5в-2,6а,в,г-2+2+2,7а,в-1+1, </t>
  </si>
  <si>
    <t>9а,б,в-1+1+1,10а-1,5, 11а,б-0,5+0,5</t>
  </si>
  <si>
    <t>5в-2,6а,б,в,г-2+2+2+2,7а,б,в,г-1+1+1+1, 8а,б,в-1+1+1,</t>
  </si>
  <si>
    <t>5(б+г)-2,9а,б-1+1,10а-1,5, 11а,б-0,5+0,5</t>
  </si>
  <si>
    <t>8а,б,в-3</t>
  </si>
  <si>
    <t>4в,г,д-1+1+1,5а,б,в,г,д-5,6а,б,в,г-4, 7а,б,в,г-4</t>
  </si>
  <si>
    <t>3а-2+2, 3б-2, 4б-2,7а,б,в,г-2+2+2+2,10а-3+1</t>
  </si>
  <si>
    <t>6б,в,г-2+2+2,7б,г-2+2, 8б,в-2+2,9б,в-2+2</t>
  </si>
  <si>
    <t>10а-2,11а,б-2+2,8б,в-1+1</t>
  </si>
  <si>
    <t>5б,в,г,д-12</t>
  </si>
  <si>
    <t>7а,б,в,г-1,5+1,5+1,5+1,5, 8а,б,в-2+2+2,</t>
  </si>
  <si>
    <t>5а,б,д-3+3+3,9в-2,11а-3,11б-3+1,1а-2+2,1д-2+2</t>
  </si>
  <si>
    <t>2б-2+2,2г-2+2,4в-2+2,4д2+2,8а-2+2,1в-2,1г-2+2</t>
  </si>
  <si>
    <t>8в-2+2+2,10а-4+(4+4)+3,9в-2+2</t>
  </si>
  <si>
    <t>5а,б,в,г,д-5,6а,б,в,г-4+4,7а,б,в,г-4+4,8в-1,5+1</t>
  </si>
  <si>
    <t>7в-2,5+2,5б-3,5+2,5г-3,5+2,8а-2+2+2,8б-2+2,</t>
  </si>
  <si>
    <t>9а,б,в-2+2+2,8в-2</t>
  </si>
  <si>
    <t>5г-4,8а-2+2,10а-3+1,11а-5+4</t>
  </si>
  <si>
    <t>6а-3,5+3,5+2</t>
  </si>
  <si>
    <t>5в-3+3,5г-3,6а-2+2,7а,в,г-2+2+2</t>
  </si>
  <si>
    <t>6а,б,в,г-12,7а,б,в,г-12</t>
  </si>
  <si>
    <t>5а,в-4+4,6б-4,6г-4+1,8в-2,11б-3+1</t>
  </si>
  <si>
    <t xml:space="preserve">8а,б-(1,5+1)+(1,5+1),9а,б,в-(1,5+1)х3=7,5,10а-(1,5+0,5)+1, </t>
  </si>
  <si>
    <t>11а-(1,5+0,5)+1,11б-(1,5+0,5)+1</t>
  </si>
  <si>
    <t>7г-2,5+2+2,8б-2,11б-3,</t>
  </si>
  <si>
    <t>6а,в-2+2,7а-2+2,7в-2,7г-2,9б-2,11а-2</t>
  </si>
  <si>
    <t>5а-3+2,5в-3+2,5д-3,7в-2,5+2,8б-2,8а-2+2,9в-2+2</t>
  </si>
  <si>
    <t>5д-3,5+2,5в3,5+2+3,5,7а,в,г-2,5х3=7,5,6б-2</t>
  </si>
  <si>
    <t>5а,б,в,г,д-1х5=5,8а-2,9б,в-2+2,10а-4,11а-1,11б-1,3а,б,в,г-1х4=4,4а,в,д-1х3=3</t>
  </si>
  <si>
    <t>5а,в,д-1х3=3,6а-1,7а,в-1+1,</t>
  </si>
  <si>
    <t>6а-2,7а,в,-2+2,8а,-2+1,9а-2+1,9в-0,5</t>
  </si>
  <si>
    <t>5а,б,в,г,д-1х5=5,6а,б,в,г-1х4=4,7а,б,в,г-1х4=4,8а,б,в-2х3=6,9а,б-2+2=4,3а,б,в,г-1х4=4</t>
  </si>
  <si>
    <t>9а-2+2+2=6,6г-2+3,5+2=7,5,5б,г-2+2=4</t>
  </si>
  <si>
    <t>7а,б,г-(2+2)х3=12,8б-2+2,9а,б,2+2</t>
  </si>
  <si>
    <t>1б-2+2,1в-2,2а,в,д-2х3=6,3в,г-(2+2)х2=8,8в-2,6б,г-2+2</t>
  </si>
  <si>
    <t>8в-2,9а,б,в-3х3=9,10а-3,11а,б-(2+0,5)х2=5</t>
  </si>
  <si>
    <t>4а-2+2, 4г-2, 6в-2+2, 8б-2, 9а-2+2, 9б-2+2</t>
  </si>
  <si>
    <t>директор</t>
  </si>
  <si>
    <t xml:space="preserve">інфор   13%    обсл ОТ 10% </t>
  </si>
  <si>
    <t>зар.літ</t>
  </si>
  <si>
    <t>зар. літ</t>
  </si>
  <si>
    <t>безпечн.простір</t>
  </si>
  <si>
    <t>особиста гідність</t>
  </si>
  <si>
    <t>безпека дор руху</t>
  </si>
  <si>
    <t>пожежна</t>
  </si>
  <si>
    <t>Горьова Ю.І</t>
  </si>
  <si>
    <t>5-В</t>
  </si>
  <si>
    <t>7-В</t>
  </si>
  <si>
    <t>9-А</t>
  </si>
  <si>
    <t>фізика  10%</t>
  </si>
  <si>
    <t>на 1 вересня  2018-2019 н.р.</t>
  </si>
  <si>
    <t>В.о. директора</t>
  </si>
  <si>
    <t>Красовська Т.Д</t>
  </si>
  <si>
    <t>Глебова Т.В.</t>
  </si>
  <si>
    <t>Лівінцева Н.І.</t>
  </si>
  <si>
    <t>Гензер В.В.</t>
  </si>
  <si>
    <t xml:space="preserve"> Директор</t>
  </si>
  <si>
    <t>Т.М.Лугова</t>
  </si>
  <si>
    <t>Пилипенко І.В.</t>
  </si>
  <si>
    <t>медсестра</t>
  </si>
  <si>
    <t>1,0 ставка</t>
  </si>
  <si>
    <t>Янакі В.С.</t>
  </si>
  <si>
    <t>станом на 01.09.2019р.</t>
  </si>
  <si>
    <t>НА 2019-2020 НАВЧАЛЬНИЙ РІК</t>
  </si>
  <si>
    <t>соц.педаг</t>
  </si>
  <si>
    <t>інстр - 10%       спорт зала 10%</t>
  </si>
  <si>
    <t>10-Б</t>
  </si>
  <si>
    <t>асистент учителя</t>
  </si>
  <si>
    <t>8-Г</t>
  </si>
  <si>
    <t>6-Д</t>
  </si>
  <si>
    <t>1-Є</t>
  </si>
  <si>
    <t>3-Д</t>
  </si>
  <si>
    <t>Ткач Катерина Олександрівна</t>
  </si>
  <si>
    <t>Луганченко Олена Іванівна</t>
  </si>
  <si>
    <t>Овчаренко Олена Валеріївна</t>
  </si>
  <si>
    <t>вихователь</t>
  </si>
  <si>
    <t>Ладна Ірина Леонідівна</t>
  </si>
  <si>
    <t>Яшарова Галина Олексіївна</t>
  </si>
  <si>
    <t>5-А</t>
  </si>
  <si>
    <t>Кохан Марина В'ячеславівна</t>
  </si>
  <si>
    <t>педагог-організатор</t>
  </si>
  <si>
    <t>Бломберг Ю.В.</t>
  </si>
  <si>
    <t>Крівченкова М.О.</t>
  </si>
  <si>
    <t>укр. мова, література</t>
  </si>
  <si>
    <t>гром.освіта</t>
  </si>
  <si>
    <t>природ</t>
  </si>
  <si>
    <t>Горнакова Т.О.</t>
  </si>
  <si>
    <t>креслення</t>
  </si>
  <si>
    <t>новогр.мова</t>
  </si>
  <si>
    <t>польська мова</t>
  </si>
  <si>
    <t>рос.моа і література</t>
  </si>
  <si>
    <t>укр. мова і література</t>
  </si>
  <si>
    <t>Мех С. О.</t>
  </si>
  <si>
    <t>фізична культ</t>
  </si>
  <si>
    <t>факультатив</t>
  </si>
  <si>
    <t>5-Д</t>
  </si>
  <si>
    <t>ГПД-5%</t>
  </si>
  <si>
    <t>Лєшков Павло Володимирович</t>
  </si>
  <si>
    <t>Вакансія</t>
  </si>
  <si>
    <t>англійська мова</t>
  </si>
</sst>
</file>

<file path=xl/styles.xml><?xml version="1.0" encoding="utf-8"?>
<styleSheet xmlns="http://schemas.openxmlformats.org/spreadsheetml/2006/main">
  <numFmts count="4">
    <numFmt numFmtId="164" formatCode="0.0"/>
    <numFmt numFmtId="165" formatCode="dd/mm/yy;@"/>
    <numFmt numFmtId="166" formatCode="d/m/yyyy;@"/>
    <numFmt numFmtId="167" formatCode="0.000"/>
  </numFmts>
  <fonts count="14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165" fontId="4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5" fontId="1" fillId="3" borderId="1" xfId="0" applyNumberFormat="1" applyFont="1" applyFill="1" applyBorder="1"/>
    <xf numFmtId="0" fontId="3" fillId="0" borderId="1" xfId="0" applyFont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Border="1" applyAlignment="1">
      <alignment horizontal="right" vertical="top" wrapText="1"/>
    </xf>
    <xf numFmtId="165" fontId="4" fillId="0" borderId="1" xfId="0" applyNumberFormat="1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0" xfId="0" applyFill="1"/>
    <xf numFmtId="165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66" fontId="6" fillId="0" borderId="3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8" fillId="0" borderId="0" xfId="0" applyFont="1"/>
    <xf numFmtId="0" fontId="0" fillId="4" borderId="0" xfId="0" applyFill="1"/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0" fillId="4" borderId="0" xfId="0" applyNumberFormat="1" applyFill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1" fontId="4" fillId="8" borderId="1" xfId="0" applyNumberFormat="1" applyFont="1" applyFill="1" applyBorder="1" applyAlignment="1">
      <alignment horizontal="center" vertical="top" wrapText="1"/>
    </xf>
    <xf numFmtId="165" fontId="2" fillId="0" borderId="0" xfId="0" applyNumberFormat="1" applyFont="1"/>
    <xf numFmtId="165" fontId="2" fillId="0" borderId="1" xfId="0" applyNumberFormat="1" applyFont="1" applyBorder="1"/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165" fontId="4" fillId="2" borderId="5" xfId="0" applyNumberFormat="1" applyFont="1" applyFill="1" applyBorder="1" applyAlignment="1">
      <alignment vertical="top" wrapText="1"/>
    </xf>
    <xf numFmtId="1" fontId="0" fillId="0" borderId="6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top" wrapText="1"/>
    </xf>
    <xf numFmtId="0" fontId="0" fillId="6" borderId="5" xfId="0" applyFill="1" applyBorder="1"/>
    <xf numFmtId="0" fontId="6" fillId="3" borderId="1" xfId="0" applyFont="1" applyFill="1" applyBorder="1" applyAlignment="1">
      <alignment horizontal="center" vertical="top" wrapText="1"/>
    </xf>
    <xf numFmtId="165" fontId="4" fillId="3" borderId="5" xfId="0" applyNumberFormat="1" applyFont="1" applyFill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vertical="top" wrapText="1"/>
    </xf>
    <xf numFmtId="0" fontId="0" fillId="7" borderId="5" xfId="0" applyFill="1" applyBorder="1"/>
    <xf numFmtId="0" fontId="0" fillId="5" borderId="5" xfId="0" applyFill="1" applyBorder="1"/>
    <xf numFmtId="165" fontId="4" fillId="0" borderId="5" xfId="0" applyNumberFormat="1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1" fontId="4" fillId="8" borderId="5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 textRotation="90" wrapText="1"/>
    </xf>
    <xf numFmtId="165" fontId="6" fillId="5" borderId="1" xfId="0" applyNumberFormat="1" applyFont="1" applyFill="1" applyBorder="1" applyAlignment="1">
      <alignment horizontal="center" textRotation="90" wrapText="1"/>
    </xf>
    <xf numFmtId="166" fontId="6" fillId="0" borderId="1" xfId="0" applyNumberFormat="1" applyFont="1" applyBorder="1" applyAlignment="1">
      <alignment horizontal="center" textRotation="90" wrapText="1"/>
    </xf>
    <xf numFmtId="0" fontId="6" fillId="5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6" fillId="8" borderId="1" xfId="0" applyFont="1" applyFill="1" applyBorder="1" applyAlignment="1">
      <alignment horizontal="left" textRotation="90" wrapText="1"/>
    </xf>
    <xf numFmtId="0" fontId="0" fillId="0" borderId="0" xfId="0" applyBorder="1"/>
    <xf numFmtId="0" fontId="0" fillId="4" borderId="0" xfId="0" applyFill="1" applyBorder="1"/>
    <xf numFmtId="1" fontId="0" fillId="4" borderId="0" xfId="0" applyNumberFormat="1" applyFill="1" applyBorder="1"/>
    <xf numFmtId="165" fontId="2" fillId="0" borderId="0" xfId="0" applyNumberFormat="1" applyFont="1" applyBorder="1"/>
    <xf numFmtId="166" fontId="4" fillId="10" borderId="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/>
    <xf numFmtId="0" fontId="3" fillId="0" borderId="8" xfId="0" applyFont="1" applyBorder="1" applyAlignment="1">
      <alignment horizontal="right" vertical="top" wrapText="1"/>
    </xf>
    <xf numFmtId="0" fontId="12" fillId="0" borderId="0" xfId="0" applyFont="1"/>
    <xf numFmtId="2" fontId="12" fillId="0" borderId="0" xfId="0" applyNumberFormat="1" applyFont="1"/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1" xfId="0" applyFont="1" applyBorder="1"/>
    <xf numFmtId="0" fontId="12" fillId="0" borderId="6" xfId="0" applyFont="1" applyBorder="1"/>
    <xf numFmtId="0" fontId="0" fillId="0" borderId="6" xfId="0" applyBorder="1"/>
    <xf numFmtId="0" fontId="12" fillId="0" borderId="12" xfId="0" applyFont="1" applyBorder="1"/>
    <xf numFmtId="0" fontId="0" fillId="0" borderId="12" xfId="0" applyBorder="1"/>
    <xf numFmtId="0" fontId="12" fillId="0" borderId="33" xfId="0" applyFont="1" applyBorder="1"/>
    <xf numFmtId="0" fontId="0" fillId="0" borderId="33" xfId="0" applyBorder="1"/>
    <xf numFmtId="0" fontId="12" fillId="0" borderId="3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0" xfId="0" applyFont="1"/>
    <xf numFmtId="0" fontId="0" fillId="0" borderId="0" xfId="0" applyFont="1"/>
    <xf numFmtId="0" fontId="13" fillId="0" borderId="0" xfId="0" applyFont="1" applyAlignment="1">
      <alignment horizontal="center" vertical="center"/>
    </xf>
    <xf numFmtId="0" fontId="13" fillId="11" borderId="0" xfId="0" applyFont="1" applyFill="1" applyAlignment="1">
      <alignment horizontal="left" vertical="center"/>
    </xf>
    <xf numFmtId="0" fontId="13" fillId="0" borderId="0" xfId="0" applyFont="1" applyAlignment="1"/>
    <xf numFmtId="167" fontId="13" fillId="0" borderId="0" xfId="0" applyNumberFormat="1" applyFont="1"/>
    <xf numFmtId="0" fontId="13" fillId="0" borderId="0" xfId="0" applyFont="1" applyAlignment="1">
      <alignment horizontal="center"/>
    </xf>
    <xf numFmtId="167" fontId="1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11" borderId="0" xfId="0" applyNumberFormat="1" applyFont="1" applyFill="1" applyAlignment="1">
      <alignment horizontal="left" vertical="center"/>
    </xf>
    <xf numFmtId="2" fontId="0" fillId="0" borderId="0" xfId="0" applyNumberFormat="1" applyFont="1" applyAlignment="1"/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/>
    <xf numFmtId="167" fontId="0" fillId="0" borderId="0" xfId="0" applyNumberFormat="1" applyFont="1"/>
    <xf numFmtId="0" fontId="0" fillId="0" borderId="0" xfId="0" applyFont="1" applyAlignment="1">
      <alignment horizontal="center"/>
    </xf>
    <xf numFmtId="167" fontId="0" fillId="0" borderId="0" xfId="0" applyNumberFormat="1" applyFont="1" applyFill="1" applyAlignment="1">
      <alignment horizontal="center" vertical="center"/>
    </xf>
    <xf numFmtId="0" fontId="0" fillId="11" borderId="0" xfId="0" applyFont="1" applyFill="1" applyAlignment="1">
      <alignment horizontal="left" vertical="center"/>
    </xf>
    <xf numFmtId="0" fontId="0" fillId="0" borderId="0" xfId="0" applyFont="1" applyAlignment="1"/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 wrapText="1"/>
    </xf>
    <xf numFmtId="167" fontId="13" fillId="0" borderId="1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1" fontId="13" fillId="11" borderId="1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horizontal="center" vertical="center"/>
    </xf>
    <xf numFmtId="49" fontId="13" fillId="11" borderId="1" xfId="0" applyNumberFormat="1" applyFont="1" applyFill="1" applyBorder="1" applyAlignment="1">
      <alignment horizontal="center" vertical="center" wrapText="1"/>
    </xf>
    <xf numFmtId="2" fontId="13" fillId="11" borderId="1" xfId="0" applyNumberFormat="1" applyFont="1" applyFill="1" applyBorder="1" applyAlignment="1">
      <alignment horizontal="center" wrapText="1"/>
    </xf>
    <xf numFmtId="167" fontId="13" fillId="11" borderId="1" xfId="0" applyNumberFormat="1" applyFont="1" applyFill="1" applyBorder="1" applyAlignment="1">
      <alignment horizontal="center" wrapText="1"/>
    </xf>
    <xf numFmtId="0" fontId="13" fillId="11" borderId="1" xfId="0" applyFont="1" applyFill="1" applyBorder="1" applyAlignment="1">
      <alignment horizontal="center" wrapText="1"/>
    </xf>
    <xf numFmtId="167" fontId="13" fillId="11" borderId="16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wrapText="1"/>
    </xf>
    <xf numFmtId="0" fontId="13" fillId="11" borderId="1" xfId="0" applyFont="1" applyFill="1" applyBorder="1" applyAlignment="1">
      <alignment horizontal="center" vertical="center" wrapText="1"/>
    </xf>
    <xf numFmtId="2" fontId="13" fillId="11" borderId="1" xfId="0" applyNumberFormat="1" applyFont="1" applyFill="1" applyBorder="1"/>
    <xf numFmtId="167" fontId="13" fillId="11" borderId="1" xfId="0" applyNumberFormat="1" applyFont="1" applyFill="1" applyBorder="1"/>
    <xf numFmtId="2" fontId="13" fillId="11" borderId="1" xfId="0" applyNumberFormat="1" applyFont="1" applyFill="1" applyBorder="1" applyAlignment="1">
      <alignment horizontal="left" vertical="center" wrapText="1"/>
    </xf>
    <xf numFmtId="0" fontId="13" fillId="11" borderId="1" xfId="0" applyFont="1" applyFill="1" applyBorder="1"/>
    <xf numFmtId="167" fontId="13" fillId="11" borderId="16" xfId="0" applyNumberFormat="1" applyFont="1" applyFill="1" applyBorder="1" applyAlignment="1">
      <alignment horizontal="center" vertical="center"/>
    </xf>
    <xf numFmtId="1" fontId="13" fillId="11" borderId="11" xfId="0" applyNumberFormat="1" applyFont="1" applyFill="1" applyBorder="1"/>
    <xf numFmtId="1" fontId="13" fillId="11" borderId="11" xfId="0" applyNumberFormat="1" applyFont="1" applyFill="1" applyBorder="1" applyAlignment="1">
      <alignment horizontal="center" vertical="center"/>
    </xf>
    <xf numFmtId="1" fontId="13" fillId="11" borderId="1" xfId="0" applyNumberFormat="1" applyFont="1" applyFill="1" applyBorder="1" applyAlignment="1">
      <alignment horizontal="center" vertical="center"/>
    </xf>
    <xf numFmtId="2" fontId="13" fillId="11" borderId="1" xfId="0" applyNumberFormat="1" applyFont="1" applyFill="1" applyBorder="1" applyAlignment="1">
      <alignment vertical="top" wrapText="1"/>
    </xf>
    <xf numFmtId="0" fontId="13" fillId="11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vertical="top" wrapText="1"/>
    </xf>
    <xf numFmtId="1" fontId="13" fillId="11" borderId="11" xfId="0" applyNumberFormat="1" applyFont="1" applyFill="1" applyBorder="1" applyAlignment="1">
      <alignment vertical="center"/>
    </xf>
    <xf numFmtId="2" fontId="13" fillId="11" borderId="1" xfId="0" applyNumberFormat="1" applyFont="1" applyFill="1" applyBorder="1" applyAlignment="1">
      <alignment horizontal="center"/>
    </xf>
    <xf numFmtId="1" fontId="13" fillId="11" borderId="1" xfId="0" applyNumberFormat="1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horizontal="center" vertical="center" wrapText="1"/>
    </xf>
    <xf numFmtId="167" fontId="13" fillId="11" borderId="16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horizontal="center" vertical="center"/>
    </xf>
    <xf numFmtId="49" fontId="13" fillId="11" borderId="1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167" fontId="13" fillId="0" borderId="1" xfId="0" applyNumberFormat="1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3" fillId="11" borderId="1" xfId="0" applyFont="1" applyFill="1" applyBorder="1" applyAlignment="1">
      <alignment vertical="center" wrapText="1"/>
    </xf>
    <xf numFmtId="1" fontId="13" fillId="11" borderId="45" xfId="0" applyNumberFormat="1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 vertical="center" wrapText="1"/>
    </xf>
    <xf numFmtId="1" fontId="13" fillId="11" borderId="1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167" fontId="13" fillId="11" borderId="16" xfId="0" applyNumberFormat="1" applyFont="1" applyFill="1" applyBorder="1" applyAlignment="1">
      <alignment horizontal="center" vertical="center"/>
    </xf>
    <xf numFmtId="1" fontId="13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horizontal="center" vertical="center"/>
    </xf>
    <xf numFmtId="49" fontId="13" fillId="11" borderId="1" xfId="0" applyNumberFormat="1" applyFont="1" applyFill="1" applyBorder="1" applyAlignment="1">
      <alignment horizontal="center" vertical="center" wrapText="1"/>
    </xf>
    <xf numFmtId="2" fontId="13" fillId="11" borderId="1" xfId="0" applyNumberFormat="1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/>
    </xf>
    <xf numFmtId="0" fontId="12" fillId="0" borderId="0" xfId="0" applyFont="1" applyBorder="1"/>
    <xf numFmtId="0" fontId="0" fillId="12" borderId="0" xfId="0" applyFill="1"/>
    <xf numFmtId="0" fontId="13" fillId="11" borderId="1" xfId="0" applyFont="1" applyFill="1" applyBorder="1" applyAlignment="1">
      <alignment vertical="center" wrapText="1"/>
    </xf>
    <xf numFmtId="0" fontId="12" fillId="11" borderId="0" xfId="0" applyFont="1" applyFill="1"/>
    <xf numFmtId="2" fontId="12" fillId="11" borderId="0" xfId="0" applyNumberFormat="1" applyFont="1" applyFill="1" applyAlignment="1">
      <alignment horizontal="center"/>
    </xf>
    <xf numFmtId="2" fontId="12" fillId="11" borderId="0" xfId="0" applyNumberFormat="1" applyFont="1" applyFill="1"/>
    <xf numFmtId="0" fontId="13" fillId="11" borderId="18" xfId="0" applyFont="1" applyFill="1" applyBorder="1" applyAlignment="1"/>
    <xf numFmtId="0" fontId="0" fillId="11" borderId="0" xfId="0" applyFont="1" applyFill="1" applyAlignment="1">
      <alignment horizontal="center" vertical="center"/>
    </xf>
    <xf numFmtId="0" fontId="0" fillId="11" borderId="18" xfId="0" applyFont="1" applyFill="1" applyBorder="1"/>
    <xf numFmtId="167" fontId="0" fillId="11" borderId="18" xfId="0" applyNumberFormat="1" applyFont="1" applyFill="1" applyBorder="1"/>
    <xf numFmtId="0" fontId="0" fillId="11" borderId="18" xfId="0" applyFont="1" applyFill="1" applyBorder="1" applyAlignment="1">
      <alignment horizontal="center"/>
    </xf>
    <xf numFmtId="167" fontId="0" fillId="11" borderId="1" xfId="0" applyNumberFormat="1" applyFont="1" applyFill="1" applyBorder="1" applyAlignment="1">
      <alignment horizontal="center" vertical="center"/>
    </xf>
    <xf numFmtId="164" fontId="13" fillId="11" borderId="13" xfId="0" applyNumberFormat="1" applyFont="1" applyFill="1" applyBorder="1" applyAlignment="1">
      <alignment textRotation="90"/>
    </xf>
    <xf numFmtId="167" fontId="13" fillId="11" borderId="13" xfId="0" applyNumberFormat="1" applyFont="1" applyFill="1" applyBorder="1" applyAlignment="1">
      <alignment textRotation="90"/>
    </xf>
    <xf numFmtId="164" fontId="13" fillId="11" borderId="13" xfId="0" applyNumberFormat="1" applyFont="1" applyFill="1" applyBorder="1" applyAlignment="1">
      <alignment horizontal="center" textRotation="90"/>
    </xf>
    <xf numFmtId="167" fontId="13" fillId="11" borderId="17" xfId="0" applyNumberFormat="1" applyFont="1" applyFill="1" applyBorder="1" applyAlignment="1">
      <alignment horizontal="center" vertical="center" textRotation="90"/>
    </xf>
    <xf numFmtId="0" fontId="13" fillId="11" borderId="0" xfId="0" applyFont="1" applyFill="1" applyAlignment="1">
      <alignment horizontal="center" vertical="center"/>
    </xf>
    <xf numFmtId="0" fontId="13" fillId="11" borderId="0" xfId="0" applyFont="1" applyFill="1" applyAlignment="1"/>
    <xf numFmtId="0" fontId="13" fillId="11" borderId="0" xfId="0" applyFont="1" applyFill="1"/>
    <xf numFmtId="167" fontId="13" fillId="11" borderId="0" xfId="0" applyNumberFormat="1" applyFont="1" applyFill="1"/>
    <xf numFmtId="0" fontId="13" fillId="11" borderId="0" xfId="0" applyFont="1" applyFill="1" applyAlignment="1">
      <alignment horizontal="center"/>
    </xf>
    <xf numFmtId="167" fontId="13" fillId="11" borderId="0" xfId="0" applyNumberFormat="1" applyFont="1" applyFill="1" applyAlignment="1">
      <alignment horizontal="center" vertical="center"/>
    </xf>
    <xf numFmtId="167" fontId="13" fillId="11" borderId="1" xfId="0" applyNumberFormat="1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vertical="center" wrapText="1"/>
    </xf>
    <xf numFmtId="167" fontId="13" fillId="11" borderId="43" xfId="0" applyNumberFormat="1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/>
    </xf>
    <xf numFmtId="2" fontId="13" fillId="11" borderId="18" xfId="0" applyNumberFormat="1" applyFont="1" applyFill="1" applyBorder="1"/>
    <xf numFmtId="2" fontId="13" fillId="11" borderId="20" xfId="0" applyNumberFormat="1" applyFont="1" applyFill="1" applyBorder="1" applyAlignment="1">
      <alignment horizontal="left" vertical="center" wrapText="1"/>
    </xf>
    <xf numFmtId="0" fontId="13" fillId="11" borderId="48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1" fontId="13" fillId="11" borderId="1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vertical="center" wrapText="1"/>
    </xf>
    <xf numFmtId="167" fontId="13" fillId="11" borderId="16" xfId="0" applyNumberFormat="1" applyFont="1" applyFill="1" applyBorder="1" applyAlignment="1">
      <alignment horizontal="center" vertical="center"/>
    </xf>
    <xf numFmtId="2" fontId="13" fillId="0" borderId="0" xfId="0" applyNumberFormat="1" applyFont="1"/>
    <xf numFmtId="2" fontId="13" fillId="0" borderId="1" xfId="0" applyNumberFormat="1" applyFont="1" applyBorder="1" applyAlignment="1">
      <alignment horizontal="center" wrapText="1"/>
    </xf>
    <xf numFmtId="2" fontId="13" fillId="11" borderId="1" xfId="0" applyNumberFormat="1" applyFont="1" applyFill="1" applyBorder="1" applyAlignment="1">
      <alignment vertical="center" wrapText="1"/>
    </xf>
    <xf numFmtId="2" fontId="0" fillId="11" borderId="18" xfId="0" applyNumberFormat="1" applyFont="1" applyFill="1" applyBorder="1"/>
    <xf numFmtId="2" fontId="13" fillId="11" borderId="13" xfId="0" applyNumberFormat="1" applyFont="1" applyFill="1" applyBorder="1" applyAlignment="1">
      <alignment textRotation="90"/>
    </xf>
    <xf numFmtId="2" fontId="13" fillId="11" borderId="0" xfId="0" applyNumberFormat="1" applyFont="1" applyFill="1"/>
    <xf numFmtId="167" fontId="13" fillId="11" borderId="16" xfId="0" applyNumberFormat="1" applyFont="1" applyFill="1" applyBorder="1" applyAlignment="1">
      <alignment horizontal="center" vertical="center"/>
    </xf>
    <xf numFmtId="1" fontId="13" fillId="11" borderId="1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horizontal="center" vertical="center"/>
    </xf>
    <xf numFmtId="49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left" vertical="center" wrapText="1"/>
    </xf>
    <xf numFmtId="0" fontId="13" fillId="11" borderId="12" xfId="0" applyFont="1" applyFill="1" applyBorder="1" applyAlignment="1">
      <alignment horizontal="left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33" xfId="0" applyFont="1" applyFill="1" applyBorder="1" applyAlignment="1">
      <alignment horizontal="left" vertical="center" wrapText="1"/>
    </xf>
    <xf numFmtId="1" fontId="13" fillId="11" borderId="8" xfId="0" applyNumberFormat="1" applyFont="1" applyFill="1" applyBorder="1" applyAlignment="1">
      <alignment horizontal="center" vertical="center"/>
    </xf>
    <xf numFmtId="0" fontId="13" fillId="11" borderId="33" xfId="0" applyFont="1" applyFill="1" applyBorder="1" applyAlignment="1">
      <alignment vertical="center" wrapText="1"/>
    </xf>
    <xf numFmtId="0" fontId="13" fillId="11" borderId="6" xfId="0" applyFont="1" applyFill="1" applyBorder="1" applyAlignment="1">
      <alignment horizontal="center" vertical="center"/>
    </xf>
    <xf numFmtId="49" fontId="13" fillId="11" borderId="6" xfId="0" applyNumberFormat="1" applyFont="1" applyFill="1" applyBorder="1" applyAlignment="1">
      <alignment horizontal="center" vertical="center" wrapText="1"/>
    </xf>
    <xf numFmtId="2" fontId="13" fillId="11" borderId="6" xfId="0" applyNumberFormat="1" applyFont="1" applyFill="1" applyBorder="1"/>
    <xf numFmtId="167" fontId="13" fillId="11" borderId="6" xfId="0" applyNumberFormat="1" applyFont="1" applyFill="1" applyBorder="1"/>
    <xf numFmtId="2" fontId="13" fillId="11" borderId="6" xfId="0" applyNumberFormat="1" applyFont="1" applyFill="1" applyBorder="1" applyAlignment="1">
      <alignment horizontal="left" vertical="center" wrapText="1"/>
    </xf>
    <xf numFmtId="0" fontId="13" fillId="11" borderId="6" xfId="0" applyFont="1" applyFill="1" applyBorder="1"/>
    <xf numFmtId="2" fontId="13" fillId="11" borderId="6" xfId="0" applyNumberFormat="1" applyFont="1" applyFill="1" applyBorder="1" applyAlignment="1">
      <alignment vertical="center" wrapText="1"/>
    </xf>
    <xf numFmtId="167" fontId="13" fillId="11" borderId="47" xfId="0" applyNumberFormat="1" applyFont="1" applyFill="1" applyBorder="1" applyAlignment="1">
      <alignment horizontal="center" vertical="center"/>
    </xf>
    <xf numFmtId="167" fontId="13" fillId="11" borderId="16" xfId="0" applyNumberFormat="1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3" fillId="11" borderId="1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167" fontId="13" fillId="11" borderId="16" xfId="0" applyNumberFormat="1" applyFont="1" applyFill="1" applyBorder="1" applyAlignment="1">
      <alignment horizontal="center" vertical="center"/>
    </xf>
    <xf numFmtId="1" fontId="13" fillId="11" borderId="44" xfId="0" applyNumberFormat="1" applyFont="1" applyFill="1" applyBorder="1" applyAlignment="1">
      <alignment horizontal="center" vertical="center"/>
    </xf>
    <xf numFmtId="1" fontId="13" fillId="11" borderId="45" xfId="0" applyNumberFormat="1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left" vertical="center" wrapText="1"/>
    </xf>
    <xf numFmtId="0" fontId="13" fillId="11" borderId="12" xfId="0" applyFont="1" applyFill="1" applyBorder="1" applyAlignment="1">
      <alignment horizontal="left" vertical="center" wrapText="1"/>
    </xf>
    <xf numFmtId="0" fontId="13" fillId="11" borderId="6" xfId="0" applyFont="1" applyFill="1" applyBorder="1" applyAlignment="1">
      <alignment vertical="center" wrapText="1"/>
    </xf>
    <xf numFmtId="0" fontId="13" fillId="11" borderId="12" xfId="0" applyFont="1" applyFill="1" applyBorder="1" applyAlignment="1">
      <alignment vertical="center" wrapText="1"/>
    </xf>
    <xf numFmtId="167" fontId="13" fillId="11" borderId="42" xfId="0" applyNumberFormat="1" applyFont="1" applyFill="1" applyBorder="1" applyAlignment="1">
      <alignment horizontal="center" vertical="center"/>
    </xf>
    <xf numFmtId="167" fontId="13" fillId="11" borderId="43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left" vertical="center" wrapText="1"/>
    </xf>
    <xf numFmtId="1" fontId="13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vertical="center" wrapText="1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2" fontId="13" fillId="11" borderId="6" xfId="0" applyNumberFormat="1" applyFont="1" applyFill="1" applyBorder="1" applyAlignment="1">
      <alignment horizontal="center" vertical="center" wrapText="1"/>
    </xf>
    <xf numFmtId="2" fontId="13" fillId="11" borderId="33" xfId="0" applyNumberFormat="1" applyFont="1" applyFill="1" applyBorder="1" applyAlignment="1">
      <alignment horizontal="center" vertical="center" wrapText="1"/>
    </xf>
    <xf numFmtId="2" fontId="13" fillId="11" borderId="12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12" borderId="21" xfId="0" applyFont="1" applyFill="1" applyBorder="1" applyAlignment="1">
      <alignment horizontal="center"/>
    </xf>
    <xf numFmtId="0" fontId="12" fillId="12" borderId="22" xfId="0" applyFont="1" applyFill="1" applyBorder="1" applyAlignment="1">
      <alignment horizontal="center"/>
    </xf>
    <xf numFmtId="0" fontId="12" fillId="12" borderId="23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2" fontId="13" fillId="11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7" fontId="13" fillId="11" borderId="42" xfId="0" applyNumberFormat="1" applyFont="1" applyFill="1" applyBorder="1" applyAlignment="1">
      <alignment horizontal="center" vertical="center" wrapText="1"/>
    </xf>
    <xf numFmtId="167" fontId="13" fillId="11" borderId="47" xfId="0" applyNumberFormat="1" applyFont="1" applyFill="1" applyBorder="1" applyAlignment="1">
      <alignment horizontal="center" vertical="center" wrapText="1"/>
    </xf>
    <xf numFmtId="167" fontId="13" fillId="11" borderId="43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7" fontId="13" fillId="0" borderId="15" xfId="0" applyNumberFormat="1" applyFont="1" applyFill="1" applyBorder="1" applyAlignment="1">
      <alignment horizontal="center" vertical="center" wrapText="1"/>
    </xf>
    <xf numFmtId="167" fontId="13" fillId="0" borderId="16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1" fontId="13" fillId="11" borderId="44" xfId="0" applyNumberFormat="1" applyFont="1" applyFill="1" applyBorder="1" applyAlignment="1">
      <alignment horizontal="center" vertical="center" wrapText="1"/>
    </xf>
    <xf numFmtId="1" fontId="13" fillId="11" borderId="8" xfId="0" applyNumberFormat="1" applyFont="1" applyFill="1" applyBorder="1" applyAlignment="1">
      <alignment horizontal="center" vertical="center" wrapText="1"/>
    </xf>
    <xf numFmtId="1" fontId="13" fillId="11" borderId="45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33" xfId="0" applyFont="1" applyFill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wrapText="1"/>
    </xf>
    <xf numFmtId="0" fontId="13" fillId="11" borderId="33" xfId="0" applyFont="1" applyFill="1" applyBorder="1" applyAlignment="1">
      <alignment horizontal="center" wrapText="1"/>
    </xf>
    <xf numFmtId="0" fontId="13" fillId="11" borderId="3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9" fontId="13" fillId="11" borderId="1" xfId="0" applyNumberFormat="1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3" fillId="11" borderId="1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57"/>
  <sheetViews>
    <sheetView workbookViewId="0">
      <pane xSplit="2" ySplit="3" topLeftCell="AD4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12.28515625" defaultRowHeight="18.75"/>
  <cols>
    <col min="1" max="1" width="4.85546875" bestFit="1" customWidth="1"/>
    <col min="2" max="2" width="24.140625" customWidth="1"/>
    <col min="3" max="3" width="9.140625" customWidth="1"/>
    <col min="4" max="4" width="6" style="25" customWidth="1"/>
    <col min="5" max="5" width="8.5703125" style="25" customWidth="1"/>
    <col min="6" max="6" width="4" style="28" customWidth="1"/>
    <col min="7" max="7" width="8.5703125" style="28" customWidth="1"/>
    <col min="8" max="8" width="8.28515625" style="28" customWidth="1"/>
    <col min="9" max="9" width="3" style="28" customWidth="1"/>
    <col min="10" max="10" width="18" bestFit="1" customWidth="1"/>
    <col min="11" max="11" width="9" bestFit="1" customWidth="1"/>
    <col min="12" max="13" width="9" customWidth="1"/>
    <col min="14" max="14" width="4.7109375" customWidth="1"/>
    <col min="15" max="16" width="3" customWidth="1"/>
    <col min="17" max="17" width="18" customWidth="1"/>
    <col min="18" max="19" width="9" customWidth="1"/>
    <col min="20" max="22" width="3" customWidth="1"/>
    <col min="23" max="23" width="18" customWidth="1"/>
    <col min="24" max="25" width="9" customWidth="1"/>
    <col min="26" max="28" width="3" customWidth="1"/>
    <col min="29" max="29" width="16.85546875" customWidth="1"/>
    <col min="30" max="31" width="9" customWidth="1"/>
    <col min="32" max="34" width="3" customWidth="1"/>
    <col min="35" max="35" width="16.85546875" customWidth="1"/>
    <col min="36" max="37" width="9" customWidth="1"/>
    <col min="38" max="40" width="3" customWidth="1"/>
    <col min="41" max="41" width="16.85546875" customWidth="1"/>
    <col min="42" max="43" width="9" customWidth="1"/>
    <col min="44" max="46" width="3" customWidth="1"/>
    <col min="47" max="47" width="15.85546875" customWidth="1"/>
    <col min="48" max="49" width="9" customWidth="1"/>
    <col min="50" max="52" width="3" customWidth="1"/>
    <col min="53" max="53" width="15.85546875" customWidth="1"/>
    <col min="54" max="55" width="9" customWidth="1"/>
    <col min="56" max="58" width="3" customWidth="1"/>
    <col min="59" max="59" width="16.85546875" customWidth="1"/>
    <col min="60" max="60" width="3.28515625" bestFit="1" customWidth="1"/>
    <col min="61" max="61" width="5.140625" bestFit="1" customWidth="1"/>
    <col min="62" max="62" width="4.42578125" bestFit="1" customWidth="1"/>
    <col min="63" max="63" width="3.140625" customWidth="1"/>
    <col min="64" max="64" width="10.42578125" style="33" bestFit="1" customWidth="1"/>
    <col min="65" max="65" width="2" bestFit="1" customWidth="1"/>
  </cols>
  <sheetData>
    <row r="1" spans="1:65" ht="13.5" customHeight="1">
      <c r="A1" s="15"/>
      <c r="B1" s="69">
        <v>43344</v>
      </c>
      <c r="C1" s="16"/>
      <c r="K1" s="16"/>
      <c r="L1" s="17"/>
      <c r="M1" s="18"/>
      <c r="N1" s="18"/>
      <c r="O1" s="18"/>
      <c r="P1" s="18"/>
      <c r="Q1" s="17"/>
      <c r="R1" s="19"/>
      <c r="S1" s="19"/>
      <c r="T1" s="19"/>
      <c r="U1" s="19"/>
      <c r="V1" s="19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</row>
    <row r="2" spans="1:65" s="56" customFormat="1" ht="35.25" customHeight="1" thickBot="1">
      <c r="A2" s="36" t="s">
        <v>100</v>
      </c>
      <c r="B2" s="36" t="s">
        <v>101</v>
      </c>
      <c r="C2" s="39" t="s">
        <v>102</v>
      </c>
      <c r="D2" s="54" t="s">
        <v>131</v>
      </c>
      <c r="E2" s="54" t="s">
        <v>132</v>
      </c>
      <c r="F2" s="55" t="s">
        <v>133</v>
      </c>
      <c r="G2" s="55" t="s">
        <v>134</v>
      </c>
      <c r="H2" s="55" t="s">
        <v>135</v>
      </c>
      <c r="I2" s="55" t="s">
        <v>131</v>
      </c>
      <c r="J2" s="43" t="s">
        <v>103</v>
      </c>
      <c r="K2" s="45" t="s">
        <v>104</v>
      </c>
      <c r="L2" s="47" t="s">
        <v>105</v>
      </c>
      <c r="M2" s="36" t="s">
        <v>106</v>
      </c>
      <c r="N2" s="59" t="s">
        <v>133</v>
      </c>
      <c r="O2" s="59" t="s">
        <v>140</v>
      </c>
      <c r="P2" s="59" t="s">
        <v>131</v>
      </c>
      <c r="Q2" s="60"/>
      <c r="R2" s="61" t="s">
        <v>107</v>
      </c>
      <c r="S2" s="61" t="s">
        <v>106</v>
      </c>
      <c r="T2" s="59" t="s">
        <v>133</v>
      </c>
      <c r="U2" s="59" t="s">
        <v>140</v>
      </c>
      <c r="V2" s="59" t="s">
        <v>131</v>
      </c>
      <c r="W2" s="62"/>
      <c r="X2" s="59" t="s">
        <v>107</v>
      </c>
      <c r="Y2" s="59" t="s">
        <v>106</v>
      </c>
      <c r="Z2" s="59" t="s">
        <v>133</v>
      </c>
      <c r="AA2" s="59" t="s">
        <v>140</v>
      </c>
      <c r="AB2" s="59" t="s">
        <v>131</v>
      </c>
      <c r="AC2" s="62"/>
      <c r="AD2" s="59" t="s">
        <v>107</v>
      </c>
      <c r="AE2" s="59" t="s">
        <v>106</v>
      </c>
      <c r="AF2" s="59" t="s">
        <v>133</v>
      </c>
      <c r="AG2" s="59" t="s">
        <v>140</v>
      </c>
      <c r="AH2" s="59" t="s">
        <v>131</v>
      </c>
      <c r="AI2" s="62"/>
      <c r="AJ2" s="59" t="s">
        <v>107</v>
      </c>
      <c r="AK2" s="59" t="s">
        <v>106</v>
      </c>
      <c r="AL2" s="59" t="s">
        <v>133</v>
      </c>
      <c r="AM2" s="59" t="s">
        <v>140</v>
      </c>
      <c r="AN2" s="59" t="s">
        <v>131</v>
      </c>
      <c r="AO2" s="62"/>
      <c r="AP2" s="59" t="s">
        <v>107</v>
      </c>
      <c r="AQ2" s="59" t="s">
        <v>106</v>
      </c>
      <c r="AR2" s="59" t="s">
        <v>133</v>
      </c>
      <c r="AS2" s="59" t="s">
        <v>140</v>
      </c>
      <c r="AT2" s="59" t="s">
        <v>131</v>
      </c>
      <c r="AU2" s="62"/>
      <c r="AV2" s="63" t="s">
        <v>107</v>
      </c>
      <c r="AW2" s="59" t="s">
        <v>106</v>
      </c>
      <c r="AX2" s="59" t="s">
        <v>133</v>
      </c>
      <c r="AY2" s="59" t="s">
        <v>140</v>
      </c>
      <c r="AZ2" s="59" t="s">
        <v>131</v>
      </c>
      <c r="BA2" s="62"/>
      <c r="BB2" s="59" t="s">
        <v>107</v>
      </c>
      <c r="BC2" s="59" t="s">
        <v>106</v>
      </c>
      <c r="BD2" s="59" t="s">
        <v>133</v>
      </c>
      <c r="BE2" s="59" t="s">
        <v>140</v>
      </c>
      <c r="BF2" s="59" t="s">
        <v>131</v>
      </c>
      <c r="BG2" s="62"/>
      <c r="BH2" s="64" t="s">
        <v>136</v>
      </c>
      <c r="BI2" s="64" t="s">
        <v>137</v>
      </c>
      <c r="BJ2" s="64" t="s">
        <v>138</v>
      </c>
      <c r="BL2" s="57" t="s">
        <v>3</v>
      </c>
      <c r="BM2" s="58"/>
    </row>
    <row r="3" spans="1:65" ht="18" customHeight="1">
      <c r="A3" s="37">
        <v>1</v>
      </c>
      <c r="B3" s="38" t="s">
        <v>50</v>
      </c>
      <c r="C3" s="40">
        <v>21131</v>
      </c>
      <c r="D3" s="41">
        <f t="shared" ref="D3:D34" si="0">$B$1-C3</f>
        <v>22213</v>
      </c>
      <c r="E3" s="42">
        <f t="shared" ref="E3:E34" si="1">D3/365</f>
        <v>60.857534246575341</v>
      </c>
      <c r="F3" s="41">
        <f t="shared" ref="F3:F34" si="2">ROUNDDOWN(E3,0)</f>
        <v>60</v>
      </c>
      <c r="G3" s="41">
        <f t="shared" ref="G3:G34" si="3">(E3-F3)*12</f>
        <v>10.29041095890409</v>
      </c>
      <c r="H3" s="41">
        <f t="shared" ref="H3:H34" si="4">ROUNDDOWN(G3,0)</f>
        <v>10</v>
      </c>
      <c r="I3" s="41">
        <f t="shared" ref="I3:I34" si="5">(G3-H3)*30.42</f>
        <v>8.834301369862418</v>
      </c>
      <c r="J3" s="44" t="str">
        <f t="shared" ref="J3:J34" si="6">DATEDIF(C3,$B$1,"y")&amp;" г. "&amp;DATEDIF(C3,$B$1,"ym")&amp;" мес. "&amp;DATEDIF(C3,$B$1,"md")&amp;" дн."</f>
        <v>60 г. 9 мес. 25 дн.</v>
      </c>
      <c r="K3" s="46">
        <v>29448</v>
      </c>
      <c r="L3" s="48">
        <v>29448</v>
      </c>
      <c r="M3" s="48">
        <f>$B$1</f>
        <v>43344</v>
      </c>
      <c r="N3" s="49">
        <f t="shared" ref="N3:N34" si="7">DATEDIF(L3,M3,"y")</f>
        <v>38</v>
      </c>
      <c r="O3" s="49">
        <f t="shared" ref="O3:O34" si="8">DATEDIF(L3,M3,"ym")</f>
        <v>0</v>
      </c>
      <c r="P3" s="49">
        <f t="shared" ref="P3:P34" si="9">DATEDIF(L3,M3,"md")</f>
        <v>17</v>
      </c>
      <c r="Q3" s="50" t="str">
        <f t="shared" ref="Q3:Q34" si="10">DATEDIF(L3,M3,"y")&amp;" г. "&amp;DATEDIF(L3,M3,"ym")&amp;" мес. "&amp;DATEDIF(L3,M3,"md")&amp;" дн."</f>
        <v>38 г. 0 мес. 17 дн.</v>
      </c>
      <c r="R3" s="48"/>
      <c r="S3" s="48"/>
      <c r="T3" s="49">
        <f t="shared" ref="T3:T34" si="11">DATEDIF(R3,S3,"y")</f>
        <v>0</v>
      </c>
      <c r="U3" s="49">
        <f t="shared" ref="U3:U34" si="12">DATEDIF(R3,S3,"ym")</f>
        <v>0</v>
      </c>
      <c r="V3" s="49">
        <f t="shared" ref="V3:V34" si="13">DATEDIF(R3,S3,"md")</f>
        <v>0</v>
      </c>
      <c r="W3" s="50" t="str">
        <f t="shared" ref="W3:W34" si="14">DATEDIF(R3,S3,"y")&amp;" г. "&amp;DATEDIF(R3,S3,"ym")&amp;" мес. "&amp;DATEDIF(R3,S3,"md")&amp;" дн."</f>
        <v>0 г. 0 мес. 0 дн.</v>
      </c>
      <c r="X3" s="48"/>
      <c r="Y3" s="48"/>
      <c r="Z3" s="49">
        <f t="shared" ref="Z3:Z34" si="15">DATEDIF(X3,Y3,"y")</f>
        <v>0</v>
      </c>
      <c r="AA3" s="49">
        <f t="shared" ref="AA3:AA34" si="16">DATEDIF(X3,Y3,"ym")</f>
        <v>0</v>
      </c>
      <c r="AB3" s="49">
        <f t="shared" ref="AB3:AB34" si="17">DATEDIF(X3,Y3,"md")</f>
        <v>0</v>
      </c>
      <c r="AC3" s="50" t="str">
        <f t="shared" ref="AC3:AC34" si="18">DATEDIF(X3,Y3,"y")&amp;" г. "&amp;DATEDIF(X3,Y3,"ym")&amp;" мес. "&amp;DATEDIF(X3,Y3,"md")&amp;" дн."</f>
        <v>0 г. 0 мес. 0 дн.</v>
      </c>
      <c r="AD3" s="48"/>
      <c r="AE3" s="48"/>
      <c r="AF3" s="49">
        <f t="shared" ref="AF3:AF34" si="19">DATEDIF(AD3,AE3,"y")</f>
        <v>0</v>
      </c>
      <c r="AG3" s="49">
        <f t="shared" ref="AG3:AG34" si="20">DATEDIF(AD3,AE3,"ym")</f>
        <v>0</v>
      </c>
      <c r="AH3" s="49">
        <f t="shared" ref="AH3:AH34" si="21">DATEDIF(AD3,AE3,"md")</f>
        <v>0</v>
      </c>
      <c r="AI3" s="50" t="str">
        <f t="shared" ref="AI3:AI34" si="22">DATEDIF(AD3,AE3,"y")&amp;" г. "&amp;DATEDIF(AD3,AE3,"ym")&amp;" мес. "&amp;DATEDIF(AD3,AE3,"md")&amp;" дн."</f>
        <v>0 г. 0 мес. 0 дн.</v>
      </c>
      <c r="AJ3" s="48"/>
      <c r="AK3" s="48"/>
      <c r="AL3" s="49">
        <f t="shared" ref="AL3:AL34" si="23">DATEDIF(AJ3,AK3,"y")</f>
        <v>0</v>
      </c>
      <c r="AM3" s="49">
        <f t="shared" ref="AM3:AM34" si="24">DATEDIF(AJ3,AK3,"ym")</f>
        <v>0</v>
      </c>
      <c r="AN3" s="49">
        <f t="shared" ref="AN3:AN34" si="25">DATEDIF(AJ3,AK3,"md")</f>
        <v>0</v>
      </c>
      <c r="AO3" s="50" t="str">
        <f t="shared" ref="AO3:AO34" si="26">DATEDIF(AJ3,AK3,"y")&amp;" г. "&amp;DATEDIF(AJ3,AK3,"ym")&amp;" мес. "&amp;DATEDIF(AJ3,AK3,"md")&amp;" дн."</f>
        <v>0 г. 0 мес. 0 дн.</v>
      </c>
      <c r="AP3" s="48"/>
      <c r="AQ3" s="48"/>
      <c r="AR3" s="49">
        <f t="shared" ref="AR3:AR34" si="27">DATEDIF(AP3,AQ3,"y")</f>
        <v>0</v>
      </c>
      <c r="AS3" s="49">
        <f t="shared" ref="AS3:AS34" si="28">DATEDIF(AP3,AQ3,"ym")</f>
        <v>0</v>
      </c>
      <c r="AT3" s="49">
        <f t="shared" ref="AT3:AT34" si="29">DATEDIF(AP3,AQ3,"md")</f>
        <v>0</v>
      </c>
      <c r="AU3" s="50" t="str">
        <f t="shared" ref="AU3:AU34" si="30">DATEDIF(AP3,AQ3,"y")&amp;" г. "&amp;DATEDIF(AP3,AQ3,"ym")&amp;" мес. "&amp;DATEDIF(AP3,AQ3,"md")&amp;" дн."</f>
        <v>0 г. 0 мес. 0 дн.</v>
      </c>
      <c r="AV3" s="51"/>
      <c r="AW3" s="48"/>
      <c r="AX3" s="49">
        <f t="shared" ref="AX3:AX34" si="31">DATEDIF(AV3,AW3,"y")</f>
        <v>0</v>
      </c>
      <c r="AY3" s="49">
        <f t="shared" ref="AY3:AY34" si="32">DATEDIF(AV3,AW3,"ym")</f>
        <v>0</v>
      </c>
      <c r="AZ3" s="49">
        <f t="shared" ref="AZ3:AZ34" si="33">DATEDIF(AV3,AW3,"md")</f>
        <v>0</v>
      </c>
      <c r="BA3" s="50" t="str">
        <f t="shared" ref="BA3:BA34" si="34">DATEDIF(AV3,AW3,"y")&amp;" г. "&amp;DATEDIF(AV3,AW3,"ym")&amp;" мес. "&amp;DATEDIF(AV3,AW3,"md")&amp;" дн."</f>
        <v>0 г. 0 мес. 0 дн.</v>
      </c>
      <c r="BB3" s="52"/>
      <c r="BC3" s="52"/>
      <c r="BD3" s="49">
        <f t="shared" ref="BD3:BD34" si="35">DATEDIF(BB3,BC3,"y")</f>
        <v>0</v>
      </c>
      <c r="BE3" s="49">
        <f t="shared" ref="BE3:BE34" si="36">DATEDIF(BB3,BC3,"ym")</f>
        <v>0</v>
      </c>
      <c r="BF3" s="49">
        <f t="shared" ref="BF3:BF34" si="37">DATEDIF(BB3,BC3,"md")</f>
        <v>0</v>
      </c>
      <c r="BG3" s="50" t="str">
        <f t="shared" ref="BG3:BG34" si="38">DATEDIF(BB3,BC3,"y")&amp;" г. "&amp;DATEDIF(BB3,BC3,"ym")&amp;" мес. "&amp;DATEDIF(BB3,BC3,"md")&amp;" дн."</f>
        <v>0 г. 0 мес. 0 дн.</v>
      </c>
      <c r="BH3" s="53">
        <f t="shared" ref="BH3:BH34" si="39">N3+T3+Z3+AF3+AL3+AR3+AX3+BD3</f>
        <v>38</v>
      </c>
      <c r="BI3" s="53">
        <f t="shared" ref="BI3:BI34" si="40">O3+U3+AA3+AG3+AM3+AS3+AY3+BE3</f>
        <v>0</v>
      </c>
      <c r="BJ3" s="53">
        <f t="shared" ref="BJ3:BJ34" si="41">P3+V3+AB3+AH3+AN3+AT3+AZ3+BF3</f>
        <v>17</v>
      </c>
      <c r="BL3" s="34">
        <f t="shared" ref="BL3:BL34" si="42">M3-L3+S3-R3+Y3-X3+AE3-AD3+AK3-AJ3+AQ3-AP3+AW3-AV3+BC3-BB3</f>
        <v>13896</v>
      </c>
      <c r="BM3" s="35">
        <v>1</v>
      </c>
    </row>
    <row r="4" spans="1:65" ht="18" customHeight="1">
      <c r="A4" s="2">
        <v>2</v>
      </c>
      <c r="B4" s="3" t="s">
        <v>42</v>
      </c>
      <c r="C4" s="4">
        <v>25944</v>
      </c>
      <c r="D4" s="26">
        <f t="shared" si="0"/>
        <v>17400</v>
      </c>
      <c r="E4" s="27">
        <f t="shared" si="1"/>
        <v>47.671232876712331</v>
      </c>
      <c r="F4" s="26">
        <f t="shared" si="2"/>
        <v>47</v>
      </c>
      <c r="G4" s="26">
        <f t="shared" si="3"/>
        <v>8.0547945205479721</v>
      </c>
      <c r="H4" s="26">
        <f t="shared" si="4"/>
        <v>8</v>
      </c>
      <c r="I4" s="26">
        <f t="shared" si="5"/>
        <v>1.6668493150693104</v>
      </c>
      <c r="J4" s="30" t="str">
        <f t="shared" si="6"/>
        <v>47 г. 7 мес. 21 дн.</v>
      </c>
      <c r="K4" s="5">
        <v>33583</v>
      </c>
      <c r="L4" s="1">
        <v>33583</v>
      </c>
      <c r="M4" s="1">
        <f>$B$1</f>
        <v>43344</v>
      </c>
      <c r="N4" s="31">
        <f t="shared" si="7"/>
        <v>26</v>
      </c>
      <c r="O4" s="31">
        <f t="shared" si="8"/>
        <v>8</v>
      </c>
      <c r="P4" s="31">
        <f t="shared" si="9"/>
        <v>21</v>
      </c>
      <c r="Q4" s="29" t="str">
        <f t="shared" si="10"/>
        <v>26 г. 8 мес. 21 дн.</v>
      </c>
      <c r="R4" s="1"/>
      <c r="S4" s="1"/>
      <c r="T4" s="31">
        <f t="shared" si="11"/>
        <v>0</v>
      </c>
      <c r="U4" s="31">
        <f t="shared" si="12"/>
        <v>0</v>
      </c>
      <c r="V4" s="31">
        <f t="shared" si="13"/>
        <v>0</v>
      </c>
      <c r="W4" s="29" t="str">
        <f t="shared" si="14"/>
        <v>0 г. 0 мес. 0 дн.</v>
      </c>
      <c r="X4" s="1"/>
      <c r="Y4" s="1"/>
      <c r="Z4" s="31">
        <f t="shared" si="15"/>
        <v>0</v>
      </c>
      <c r="AA4" s="31">
        <f t="shared" si="16"/>
        <v>0</v>
      </c>
      <c r="AB4" s="31">
        <f t="shared" si="17"/>
        <v>0</v>
      </c>
      <c r="AC4" s="29" t="str">
        <f t="shared" si="18"/>
        <v>0 г. 0 мес. 0 дн.</v>
      </c>
      <c r="AD4" s="1"/>
      <c r="AE4" s="1"/>
      <c r="AF4" s="31">
        <f t="shared" si="19"/>
        <v>0</v>
      </c>
      <c r="AG4" s="31">
        <f t="shared" si="20"/>
        <v>0</v>
      </c>
      <c r="AH4" s="31">
        <f t="shared" si="21"/>
        <v>0</v>
      </c>
      <c r="AI4" s="29" t="str">
        <f t="shared" si="22"/>
        <v>0 г. 0 мес. 0 дн.</v>
      </c>
      <c r="AJ4" s="1"/>
      <c r="AK4" s="1"/>
      <c r="AL4" s="31">
        <f t="shared" si="23"/>
        <v>0</v>
      </c>
      <c r="AM4" s="31">
        <f t="shared" si="24"/>
        <v>0</v>
      </c>
      <c r="AN4" s="31">
        <f t="shared" si="25"/>
        <v>0</v>
      </c>
      <c r="AO4" s="29" t="str">
        <f t="shared" si="26"/>
        <v>0 г. 0 мес. 0 дн.</v>
      </c>
      <c r="AP4" s="1"/>
      <c r="AQ4" s="1"/>
      <c r="AR4" s="31">
        <f t="shared" si="27"/>
        <v>0</v>
      </c>
      <c r="AS4" s="31">
        <f t="shared" si="28"/>
        <v>0</v>
      </c>
      <c r="AT4" s="31">
        <f t="shared" si="29"/>
        <v>0</v>
      </c>
      <c r="AU4" s="29" t="str">
        <f t="shared" si="30"/>
        <v>0 г. 0 мес. 0 дн.</v>
      </c>
      <c r="AV4" s="6"/>
      <c r="AW4" s="1"/>
      <c r="AX4" s="31">
        <f t="shared" si="31"/>
        <v>0</v>
      </c>
      <c r="AY4" s="31">
        <f t="shared" si="32"/>
        <v>0</v>
      </c>
      <c r="AZ4" s="31">
        <f t="shared" si="33"/>
        <v>0</v>
      </c>
      <c r="BA4" s="29" t="str">
        <f t="shared" si="34"/>
        <v>0 г. 0 мес. 0 дн.</v>
      </c>
      <c r="BB4" s="7"/>
      <c r="BC4" s="7"/>
      <c r="BD4" s="31">
        <f t="shared" si="35"/>
        <v>0</v>
      </c>
      <c r="BE4" s="31">
        <f t="shared" si="36"/>
        <v>0</v>
      </c>
      <c r="BF4" s="31">
        <f t="shared" si="37"/>
        <v>0</v>
      </c>
      <c r="BG4" s="29" t="str">
        <f t="shared" si="38"/>
        <v>0 г. 0 мес. 0 дн.</v>
      </c>
      <c r="BH4" s="32">
        <f t="shared" si="39"/>
        <v>26</v>
      </c>
      <c r="BI4" s="32">
        <f t="shared" si="40"/>
        <v>8</v>
      </c>
      <c r="BJ4" s="32">
        <f t="shared" si="41"/>
        <v>21</v>
      </c>
      <c r="BL4" s="34">
        <f t="shared" si="42"/>
        <v>9761</v>
      </c>
      <c r="BM4" s="35">
        <v>1</v>
      </c>
    </row>
    <row r="5" spans="1:65" ht="18" customHeight="1">
      <c r="A5" s="72">
        <v>3</v>
      </c>
      <c r="B5" s="8" t="s">
        <v>86</v>
      </c>
      <c r="C5" s="4">
        <v>25181</v>
      </c>
      <c r="D5" s="26">
        <f t="shared" si="0"/>
        <v>18163</v>
      </c>
      <c r="E5" s="27">
        <f t="shared" si="1"/>
        <v>49.761643835616439</v>
      </c>
      <c r="F5" s="26">
        <f t="shared" si="2"/>
        <v>49</v>
      </c>
      <c r="G5" s="26">
        <f t="shared" si="3"/>
        <v>9.1397260273972734</v>
      </c>
      <c r="H5" s="26">
        <f t="shared" si="4"/>
        <v>9</v>
      </c>
      <c r="I5" s="26">
        <f t="shared" si="5"/>
        <v>4.2504657534250558</v>
      </c>
      <c r="J5" s="30" t="str">
        <f t="shared" si="6"/>
        <v>49 г. 8 мес. 23 дн.</v>
      </c>
      <c r="K5" s="5">
        <v>39694</v>
      </c>
      <c r="L5" s="1">
        <v>32829</v>
      </c>
      <c r="M5" s="1">
        <v>34540</v>
      </c>
      <c r="N5" s="31">
        <f t="shared" si="7"/>
        <v>4</v>
      </c>
      <c r="O5" s="31">
        <f t="shared" si="8"/>
        <v>8</v>
      </c>
      <c r="P5" s="31">
        <f t="shared" si="9"/>
        <v>8</v>
      </c>
      <c r="Q5" s="29" t="str">
        <f t="shared" si="10"/>
        <v>4 г. 8 мес. 8 дн.</v>
      </c>
      <c r="R5" s="1">
        <v>39694</v>
      </c>
      <c r="S5" s="1">
        <f>B1</f>
        <v>43344</v>
      </c>
      <c r="T5" s="31">
        <f t="shared" si="11"/>
        <v>9</v>
      </c>
      <c r="U5" s="31">
        <f t="shared" si="12"/>
        <v>11</v>
      </c>
      <c r="V5" s="31">
        <f t="shared" si="13"/>
        <v>29</v>
      </c>
      <c r="W5" s="29" t="str">
        <f t="shared" si="14"/>
        <v>9 г. 11 мес. 29 дн.</v>
      </c>
      <c r="X5" s="1"/>
      <c r="Y5" s="1"/>
      <c r="Z5" s="31">
        <f t="shared" si="15"/>
        <v>0</v>
      </c>
      <c r="AA5" s="31">
        <f t="shared" si="16"/>
        <v>0</v>
      </c>
      <c r="AB5" s="31">
        <f t="shared" si="17"/>
        <v>0</v>
      </c>
      <c r="AC5" s="29" t="str">
        <f t="shared" si="18"/>
        <v>0 г. 0 мес. 0 дн.</v>
      </c>
      <c r="AD5" s="1"/>
      <c r="AE5" s="1"/>
      <c r="AF5" s="31">
        <f t="shared" si="19"/>
        <v>0</v>
      </c>
      <c r="AG5" s="31">
        <f t="shared" si="20"/>
        <v>0</v>
      </c>
      <c r="AH5" s="31">
        <f t="shared" si="21"/>
        <v>0</v>
      </c>
      <c r="AI5" s="29" t="str">
        <f t="shared" si="22"/>
        <v>0 г. 0 мес. 0 дн.</v>
      </c>
      <c r="AJ5" s="1"/>
      <c r="AK5" s="1"/>
      <c r="AL5" s="31">
        <f t="shared" si="23"/>
        <v>0</v>
      </c>
      <c r="AM5" s="31">
        <f t="shared" si="24"/>
        <v>0</v>
      </c>
      <c r="AN5" s="31">
        <f t="shared" si="25"/>
        <v>0</v>
      </c>
      <c r="AO5" s="29" t="str">
        <f t="shared" si="26"/>
        <v>0 г. 0 мес. 0 дн.</v>
      </c>
      <c r="AP5" s="1"/>
      <c r="AQ5" s="1"/>
      <c r="AR5" s="31">
        <f t="shared" si="27"/>
        <v>0</v>
      </c>
      <c r="AS5" s="31">
        <f t="shared" si="28"/>
        <v>0</v>
      </c>
      <c r="AT5" s="31">
        <f t="shared" si="29"/>
        <v>0</v>
      </c>
      <c r="AU5" s="29" t="str">
        <f t="shared" si="30"/>
        <v>0 г. 0 мес. 0 дн.</v>
      </c>
      <c r="AV5" s="6"/>
      <c r="AW5" s="1"/>
      <c r="AX5" s="31">
        <f t="shared" si="31"/>
        <v>0</v>
      </c>
      <c r="AY5" s="31">
        <f t="shared" si="32"/>
        <v>0</v>
      </c>
      <c r="AZ5" s="31">
        <f t="shared" si="33"/>
        <v>0</v>
      </c>
      <c r="BA5" s="29" t="str">
        <f t="shared" si="34"/>
        <v>0 г. 0 мес. 0 дн.</v>
      </c>
      <c r="BB5" s="7"/>
      <c r="BC5" s="7"/>
      <c r="BD5" s="31">
        <f t="shared" si="35"/>
        <v>0</v>
      </c>
      <c r="BE5" s="31">
        <f t="shared" si="36"/>
        <v>0</v>
      </c>
      <c r="BF5" s="31">
        <f t="shared" si="37"/>
        <v>0</v>
      </c>
      <c r="BG5" s="29" t="str">
        <f t="shared" si="38"/>
        <v>0 г. 0 мес. 0 дн.</v>
      </c>
      <c r="BH5" s="32">
        <f t="shared" si="39"/>
        <v>13</v>
      </c>
      <c r="BI5" s="32">
        <f t="shared" si="40"/>
        <v>19</v>
      </c>
      <c r="BJ5" s="32">
        <f t="shared" si="41"/>
        <v>37</v>
      </c>
      <c r="BL5" s="34">
        <f t="shared" si="42"/>
        <v>5361</v>
      </c>
      <c r="BM5" s="35">
        <v>2</v>
      </c>
    </row>
    <row r="6" spans="1:65" ht="18" customHeight="1">
      <c r="A6" s="2">
        <v>4</v>
      </c>
      <c r="B6" s="3" t="s">
        <v>70</v>
      </c>
      <c r="C6" s="4">
        <v>27671</v>
      </c>
      <c r="D6" s="26">
        <f t="shared" si="0"/>
        <v>15673</v>
      </c>
      <c r="E6" s="27">
        <f t="shared" si="1"/>
        <v>42.939726027397263</v>
      </c>
      <c r="F6" s="26">
        <f t="shared" si="2"/>
        <v>42</v>
      </c>
      <c r="G6" s="26">
        <f t="shared" si="3"/>
        <v>11.276712328767161</v>
      </c>
      <c r="H6" s="26">
        <f t="shared" si="4"/>
        <v>11</v>
      </c>
      <c r="I6" s="26">
        <f t="shared" si="5"/>
        <v>8.4175890410970347</v>
      </c>
      <c r="J6" s="30" t="str">
        <f t="shared" si="6"/>
        <v>42 г. 10 мес. 28 дн.</v>
      </c>
      <c r="K6" s="5">
        <v>35310</v>
      </c>
      <c r="L6" s="1">
        <v>35310</v>
      </c>
      <c r="M6" s="1">
        <f>$B$1</f>
        <v>43344</v>
      </c>
      <c r="N6" s="31">
        <f t="shared" si="7"/>
        <v>21</v>
      </c>
      <c r="O6" s="31">
        <f t="shared" si="8"/>
        <v>11</v>
      </c>
      <c r="P6" s="31">
        <f t="shared" si="9"/>
        <v>30</v>
      </c>
      <c r="Q6" s="29" t="str">
        <f t="shared" si="10"/>
        <v>21 г. 11 мес. 30 дн.</v>
      </c>
      <c r="R6" s="1"/>
      <c r="S6" s="1"/>
      <c r="T6" s="31">
        <f t="shared" si="11"/>
        <v>0</v>
      </c>
      <c r="U6" s="31">
        <f t="shared" si="12"/>
        <v>0</v>
      </c>
      <c r="V6" s="31">
        <f t="shared" si="13"/>
        <v>0</v>
      </c>
      <c r="W6" s="29" t="str">
        <f t="shared" si="14"/>
        <v>0 г. 0 мес. 0 дн.</v>
      </c>
      <c r="X6" s="1"/>
      <c r="Y6" s="1"/>
      <c r="Z6" s="31">
        <f t="shared" si="15"/>
        <v>0</v>
      </c>
      <c r="AA6" s="31">
        <f t="shared" si="16"/>
        <v>0</v>
      </c>
      <c r="AB6" s="31">
        <f t="shared" si="17"/>
        <v>0</v>
      </c>
      <c r="AC6" s="29" t="str">
        <f t="shared" si="18"/>
        <v>0 г. 0 мес. 0 дн.</v>
      </c>
      <c r="AD6" s="1"/>
      <c r="AE6" s="1"/>
      <c r="AF6" s="31">
        <f t="shared" si="19"/>
        <v>0</v>
      </c>
      <c r="AG6" s="31">
        <f t="shared" si="20"/>
        <v>0</v>
      </c>
      <c r="AH6" s="31">
        <f t="shared" si="21"/>
        <v>0</v>
      </c>
      <c r="AI6" s="29" t="str">
        <f t="shared" si="22"/>
        <v>0 г. 0 мес. 0 дн.</v>
      </c>
      <c r="AJ6" s="1"/>
      <c r="AK6" s="1"/>
      <c r="AL6" s="31">
        <f t="shared" si="23"/>
        <v>0</v>
      </c>
      <c r="AM6" s="31">
        <f t="shared" si="24"/>
        <v>0</v>
      </c>
      <c r="AN6" s="31">
        <f t="shared" si="25"/>
        <v>0</v>
      </c>
      <c r="AO6" s="29" t="str">
        <f t="shared" si="26"/>
        <v>0 г. 0 мес. 0 дн.</v>
      </c>
      <c r="AP6" s="1"/>
      <c r="AQ6" s="1"/>
      <c r="AR6" s="31">
        <f t="shared" si="27"/>
        <v>0</v>
      </c>
      <c r="AS6" s="31">
        <f t="shared" si="28"/>
        <v>0</v>
      </c>
      <c r="AT6" s="31">
        <f t="shared" si="29"/>
        <v>0</v>
      </c>
      <c r="AU6" s="29" t="str">
        <f t="shared" si="30"/>
        <v>0 г. 0 мес. 0 дн.</v>
      </c>
      <c r="AV6" s="6"/>
      <c r="AW6" s="1"/>
      <c r="AX6" s="31">
        <f t="shared" si="31"/>
        <v>0</v>
      </c>
      <c r="AY6" s="31">
        <f t="shared" si="32"/>
        <v>0</v>
      </c>
      <c r="AZ6" s="31">
        <f t="shared" si="33"/>
        <v>0</v>
      </c>
      <c r="BA6" s="29" t="str">
        <f t="shared" si="34"/>
        <v>0 г. 0 мес. 0 дн.</v>
      </c>
      <c r="BB6" s="7"/>
      <c r="BC6" s="7"/>
      <c r="BD6" s="31">
        <f t="shared" si="35"/>
        <v>0</v>
      </c>
      <c r="BE6" s="31">
        <f t="shared" si="36"/>
        <v>0</v>
      </c>
      <c r="BF6" s="31">
        <f t="shared" si="37"/>
        <v>0</v>
      </c>
      <c r="BG6" s="29" t="str">
        <f t="shared" si="38"/>
        <v>0 г. 0 мес. 0 дн.</v>
      </c>
      <c r="BH6" s="32">
        <f t="shared" si="39"/>
        <v>21</v>
      </c>
      <c r="BI6" s="32">
        <f t="shared" si="40"/>
        <v>11</v>
      </c>
      <c r="BJ6" s="32">
        <f t="shared" si="41"/>
        <v>30</v>
      </c>
      <c r="BL6" s="34">
        <f t="shared" si="42"/>
        <v>8034</v>
      </c>
      <c r="BM6" s="35">
        <v>1</v>
      </c>
    </row>
    <row r="7" spans="1:65" ht="18" customHeight="1">
      <c r="A7" s="72">
        <v>5</v>
      </c>
      <c r="B7" s="3" t="s">
        <v>55</v>
      </c>
      <c r="C7" s="4">
        <v>26328</v>
      </c>
      <c r="D7" s="26">
        <f t="shared" si="0"/>
        <v>17016</v>
      </c>
      <c r="E7" s="27">
        <f t="shared" si="1"/>
        <v>46.61917808219178</v>
      </c>
      <c r="F7" s="26">
        <f t="shared" si="2"/>
        <v>46</v>
      </c>
      <c r="G7" s="26">
        <f t="shared" si="3"/>
        <v>7.4301369863013633</v>
      </c>
      <c r="H7" s="26">
        <f t="shared" si="4"/>
        <v>7</v>
      </c>
      <c r="I7" s="26">
        <f t="shared" si="5"/>
        <v>13.084767123287474</v>
      </c>
      <c r="J7" s="30" t="str">
        <f t="shared" si="6"/>
        <v>46 г. 7 мес. 2 дн.</v>
      </c>
      <c r="K7" s="5">
        <v>35658</v>
      </c>
      <c r="L7" s="1">
        <v>35658</v>
      </c>
      <c r="M7" s="1">
        <f>$B$1</f>
        <v>43344</v>
      </c>
      <c r="N7" s="31">
        <f t="shared" si="7"/>
        <v>21</v>
      </c>
      <c r="O7" s="31">
        <f t="shared" si="8"/>
        <v>0</v>
      </c>
      <c r="P7" s="31">
        <f t="shared" si="9"/>
        <v>16</v>
      </c>
      <c r="Q7" s="29" t="str">
        <f t="shared" si="10"/>
        <v>21 г. 0 мес. 16 дн.</v>
      </c>
      <c r="R7" s="1"/>
      <c r="S7" s="1"/>
      <c r="T7" s="31">
        <f t="shared" si="11"/>
        <v>0</v>
      </c>
      <c r="U7" s="31">
        <f t="shared" si="12"/>
        <v>0</v>
      </c>
      <c r="V7" s="31">
        <f t="shared" si="13"/>
        <v>0</v>
      </c>
      <c r="W7" s="29" t="str">
        <f t="shared" si="14"/>
        <v>0 г. 0 мес. 0 дн.</v>
      </c>
      <c r="X7" s="1"/>
      <c r="Y7" s="1"/>
      <c r="Z7" s="31">
        <f t="shared" si="15"/>
        <v>0</v>
      </c>
      <c r="AA7" s="31">
        <f t="shared" si="16"/>
        <v>0</v>
      </c>
      <c r="AB7" s="31">
        <f t="shared" si="17"/>
        <v>0</v>
      </c>
      <c r="AC7" s="29" t="str">
        <f t="shared" si="18"/>
        <v>0 г. 0 мес. 0 дн.</v>
      </c>
      <c r="AD7" s="1"/>
      <c r="AE7" s="1"/>
      <c r="AF7" s="31">
        <f t="shared" si="19"/>
        <v>0</v>
      </c>
      <c r="AG7" s="31">
        <f t="shared" si="20"/>
        <v>0</v>
      </c>
      <c r="AH7" s="31">
        <f t="shared" si="21"/>
        <v>0</v>
      </c>
      <c r="AI7" s="29" t="str">
        <f t="shared" si="22"/>
        <v>0 г. 0 мес. 0 дн.</v>
      </c>
      <c r="AJ7" s="1"/>
      <c r="AK7" s="1"/>
      <c r="AL7" s="31">
        <f t="shared" si="23"/>
        <v>0</v>
      </c>
      <c r="AM7" s="31">
        <f t="shared" si="24"/>
        <v>0</v>
      </c>
      <c r="AN7" s="31">
        <f t="shared" si="25"/>
        <v>0</v>
      </c>
      <c r="AO7" s="29" t="str">
        <f t="shared" si="26"/>
        <v>0 г. 0 мес. 0 дн.</v>
      </c>
      <c r="AP7" s="1"/>
      <c r="AQ7" s="1"/>
      <c r="AR7" s="31">
        <f t="shared" si="27"/>
        <v>0</v>
      </c>
      <c r="AS7" s="31">
        <f t="shared" si="28"/>
        <v>0</v>
      </c>
      <c r="AT7" s="31">
        <f t="shared" si="29"/>
        <v>0</v>
      </c>
      <c r="AU7" s="29" t="str">
        <f t="shared" si="30"/>
        <v>0 г. 0 мес. 0 дн.</v>
      </c>
      <c r="AV7" s="6"/>
      <c r="AW7" s="1"/>
      <c r="AX7" s="31">
        <f t="shared" si="31"/>
        <v>0</v>
      </c>
      <c r="AY7" s="31">
        <f t="shared" si="32"/>
        <v>0</v>
      </c>
      <c r="AZ7" s="31">
        <f t="shared" si="33"/>
        <v>0</v>
      </c>
      <c r="BA7" s="29" t="str">
        <f t="shared" si="34"/>
        <v>0 г. 0 мес. 0 дн.</v>
      </c>
      <c r="BB7" s="7"/>
      <c r="BC7" s="7"/>
      <c r="BD7" s="31">
        <f t="shared" si="35"/>
        <v>0</v>
      </c>
      <c r="BE7" s="31">
        <f t="shared" si="36"/>
        <v>0</v>
      </c>
      <c r="BF7" s="31">
        <f t="shared" si="37"/>
        <v>0</v>
      </c>
      <c r="BG7" s="29" t="str">
        <f t="shared" si="38"/>
        <v>0 г. 0 мес. 0 дн.</v>
      </c>
      <c r="BH7" s="32">
        <f t="shared" si="39"/>
        <v>21</v>
      </c>
      <c r="BI7" s="32">
        <f t="shared" si="40"/>
        <v>0</v>
      </c>
      <c r="BJ7" s="32">
        <f t="shared" si="41"/>
        <v>16</v>
      </c>
      <c r="BL7" s="34">
        <f t="shared" si="42"/>
        <v>7686</v>
      </c>
      <c r="BM7" s="35">
        <v>1</v>
      </c>
    </row>
    <row r="8" spans="1:65" ht="18" customHeight="1">
      <c r="A8" s="2">
        <v>6</v>
      </c>
      <c r="B8" s="3" t="s">
        <v>80</v>
      </c>
      <c r="C8" s="4">
        <v>30579</v>
      </c>
      <c r="D8" s="26">
        <f t="shared" si="0"/>
        <v>12765</v>
      </c>
      <c r="E8" s="27">
        <f t="shared" si="1"/>
        <v>34.972602739726028</v>
      </c>
      <c r="F8" s="26">
        <f t="shared" si="2"/>
        <v>34</v>
      </c>
      <c r="G8" s="26">
        <f t="shared" si="3"/>
        <v>11.671232876712338</v>
      </c>
      <c r="H8" s="26">
        <f t="shared" si="4"/>
        <v>11</v>
      </c>
      <c r="I8" s="26">
        <f t="shared" si="5"/>
        <v>20.418904109589327</v>
      </c>
      <c r="J8" s="30" t="str">
        <f t="shared" si="6"/>
        <v>34 г. 11 мес. 12 дн.</v>
      </c>
      <c r="K8" s="5">
        <v>37942</v>
      </c>
      <c r="L8" s="1">
        <v>37942</v>
      </c>
      <c r="M8" s="1">
        <f>$B$1</f>
        <v>43344</v>
      </c>
      <c r="N8" s="31">
        <f t="shared" si="7"/>
        <v>14</v>
      </c>
      <c r="O8" s="31">
        <f t="shared" si="8"/>
        <v>9</v>
      </c>
      <c r="P8" s="31">
        <f t="shared" si="9"/>
        <v>15</v>
      </c>
      <c r="Q8" s="29" t="str">
        <f t="shared" si="10"/>
        <v>14 г. 9 мес. 15 дн.</v>
      </c>
      <c r="R8" s="1"/>
      <c r="S8" s="1"/>
      <c r="T8" s="31">
        <f t="shared" si="11"/>
        <v>0</v>
      </c>
      <c r="U8" s="31">
        <f t="shared" si="12"/>
        <v>0</v>
      </c>
      <c r="V8" s="31">
        <f t="shared" si="13"/>
        <v>0</v>
      </c>
      <c r="W8" s="29" t="str">
        <f t="shared" si="14"/>
        <v>0 г. 0 мес. 0 дн.</v>
      </c>
      <c r="X8" s="1"/>
      <c r="Y8" s="1"/>
      <c r="Z8" s="31">
        <f t="shared" si="15"/>
        <v>0</v>
      </c>
      <c r="AA8" s="31">
        <f t="shared" si="16"/>
        <v>0</v>
      </c>
      <c r="AB8" s="31">
        <f t="shared" si="17"/>
        <v>0</v>
      </c>
      <c r="AC8" s="29" t="str">
        <f t="shared" si="18"/>
        <v>0 г. 0 мес. 0 дн.</v>
      </c>
      <c r="AD8" s="1"/>
      <c r="AE8" s="1"/>
      <c r="AF8" s="31">
        <f t="shared" si="19"/>
        <v>0</v>
      </c>
      <c r="AG8" s="31">
        <f t="shared" si="20"/>
        <v>0</v>
      </c>
      <c r="AH8" s="31">
        <f t="shared" si="21"/>
        <v>0</v>
      </c>
      <c r="AI8" s="29" t="str">
        <f t="shared" si="22"/>
        <v>0 г. 0 мес. 0 дн.</v>
      </c>
      <c r="AJ8" s="1"/>
      <c r="AK8" s="1"/>
      <c r="AL8" s="31">
        <f t="shared" si="23"/>
        <v>0</v>
      </c>
      <c r="AM8" s="31">
        <f t="shared" si="24"/>
        <v>0</v>
      </c>
      <c r="AN8" s="31">
        <f t="shared" si="25"/>
        <v>0</v>
      </c>
      <c r="AO8" s="29" t="str">
        <f t="shared" si="26"/>
        <v>0 г. 0 мес. 0 дн.</v>
      </c>
      <c r="AP8" s="1"/>
      <c r="AQ8" s="1"/>
      <c r="AR8" s="31">
        <f t="shared" si="27"/>
        <v>0</v>
      </c>
      <c r="AS8" s="31">
        <f t="shared" si="28"/>
        <v>0</v>
      </c>
      <c r="AT8" s="31">
        <f t="shared" si="29"/>
        <v>0</v>
      </c>
      <c r="AU8" s="29" t="str">
        <f t="shared" si="30"/>
        <v>0 г. 0 мес. 0 дн.</v>
      </c>
      <c r="AV8" s="6"/>
      <c r="AW8" s="1"/>
      <c r="AX8" s="31">
        <f t="shared" si="31"/>
        <v>0</v>
      </c>
      <c r="AY8" s="31">
        <f t="shared" si="32"/>
        <v>0</v>
      </c>
      <c r="AZ8" s="31">
        <f t="shared" si="33"/>
        <v>0</v>
      </c>
      <c r="BA8" s="29" t="str">
        <f t="shared" si="34"/>
        <v>0 г. 0 мес. 0 дн.</v>
      </c>
      <c r="BB8" s="7"/>
      <c r="BC8" s="7"/>
      <c r="BD8" s="31">
        <f t="shared" si="35"/>
        <v>0</v>
      </c>
      <c r="BE8" s="31">
        <f t="shared" si="36"/>
        <v>0</v>
      </c>
      <c r="BF8" s="31">
        <f t="shared" si="37"/>
        <v>0</v>
      </c>
      <c r="BG8" s="29" t="str">
        <f t="shared" si="38"/>
        <v>0 г. 0 мес. 0 дн.</v>
      </c>
      <c r="BH8" s="32">
        <f t="shared" si="39"/>
        <v>14</v>
      </c>
      <c r="BI8" s="32">
        <f t="shared" si="40"/>
        <v>9</v>
      </c>
      <c r="BJ8" s="32">
        <f t="shared" si="41"/>
        <v>15</v>
      </c>
      <c r="BL8" s="34">
        <f t="shared" si="42"/>
        <v>5402</v>
      </c>
      <c r="BM8" s="35">
        <v>1</v>
      </c>
    </row>
    <row r="9" spans="1:65" ht="18" customHeight="1">
      <c r="A9" s="72">
        <v>7</v>
      </c>
      <c r="B9" s="3" t="s">
        <v>73</v>
      </c>
      <c r="C9" s="4">
        <v>29847</v>
      </c>
      <c r="D9" s="26">
        <f t="shared" si="0"/>
        <v>13497</v>
      </c>
      <c r="E9" s="27">
        <f t="shared" si="1"/>
        <v>36.978082191780821</v>
      </c>
      <c r="F9" s="26">
        <f t="shared" si="2"/>
        <v>36</v>
      </c>
      <c r="G9" s="26">
        <f t="shared" si="3"/>
        <v>11.736986301369853</v>
      </c>
      <c r="H9" s="26">
        <f t="shared" si="4"/>
        <v>11</v>
      </c>
      <c r="I9" s="26">
        <f t="shared" si="5"/>
        <v>22.419123287670942</v>
      </c>
      <c r="J9" s="30" t="str">
        <f t="shared" si="6"/>
        <v>36 г. 11 мес. 14 дн.</v>
      </c>
      <c r="K9" s="5">
        <v>38607</v>
      </c>
      <c r="L9" s="1">
        <v>38607</v>
      </c>
      <c r="M9" s="1">
        <f>$B$1</f>
        <v>43344</v>
      </c>
      <c r="N9" s="31">
        <f t="shared" si="7"/>
        <v>12</v>
      </c>
      <c r="O9" s="31">
        <f t="shared" si="8"/>
        <v>11</v>
      </c>
      <c r="P9" s="31">
        <f t="shared" si="9"/>
        <v>20</v>
      </c>
      <c r="Q9" s="29" t="str">
        <f t="shared" si="10"/>
        <v>12 г. 11 мес. 20 дн.</v>
      </c>
      <c r="R9" s="1"/>
      <c r="S9" s="1"/>
      <c r="T9" s="31">
        <f t="shared" si="11"/>
        <v>0</v>
      </c>
      <c r="U9" s="31">
        <f t="shared" si="12"/>
        <v>0</v>
      </c>
      <c r="V9" s="31">
        <f t="shared" si="13"/>
        <v>0</v>
      </c>
      <c r="W9" s="29" t="str">
        <f t="shared" si="14"/>
        <v>0 г. 0 мес. 0 дн.</v>
      </c>
      <c r="X9" s="1"/>
      <c r="Y9" s="1"/>
      <c r="Z9" s="31">
        <f t="shared" si="15"/>
        <v>0</v>
      </c>
      <c r="AA9" s="31">
        <f t="shared" si="16"/>
        <v>0</v>
      </c>
      <c r="AB9" s="31">
        <f t="shared" si="17"/>
        <v>0</v>
      </c>
      <c r="AC9" s="29" t="str">
        <f t="shared" si="18"/>
        <v>0 г. 0 мес. 0 дн.</v>
      </c>
      <c r="AD9" s="1"/>
      <c r="AE9" s="1"/>
      <c r="AF9" s="31">
        <f t="shared" si="19"/>
        <v>0</v>
      </c>
      <c r="AG9" s="31">
        <f t="shared" si="20"/>
        <v>0</v>
      </c>
      <c r="AH9" s="31">
        <f t="shared" si="21"/>
        <v>0</v>
      </c>
      <c r="AI9" s="29" t="str">
        <f t="shared" si="22"/>
        <v>0 г. 0 мес. 0 дн.</v>
      </c>
      <c r="AJ9" s="1"/>
      <c r="AK9" s="1"/>
      <c r="AL9" s="31">
        <f t="shared" si="23"/>
        <v>0</v>
      </c>
      <c r="AM9" s="31">
        <f t="shared" si="24"/>
        <v>0</v>
      </c>
      <c r="AN9" s="31">
        <f t="shared" si="25"/>
        <v>0</v>
      </c>
      <c r="AO9" s="29" t="str">
        <f t="shared" si="26"/>
        <v>0 г. 0 мес. 0 дн.</v>
      </c>
      <c r="AP9" s="1"/>
      <c r="AQ9" s="1"/>
      <c r="AR9" s="31">
        <f t="shared" si="27"/>
        <v>0</v>
      </c>
      <c r="AS9" s="31">
        <f t="shared" si="28"/>
        <v>0</v>
      </c>
      <c r="AT9" s="31">
        <f t="shared" si="29"/>
        <v>0</v>
      </c>
      <c r="AU9" s="29" t="str">
        <f t="shared" si="30"/>
        <v>0 г. 0 мес. 0 дн.</v>
      </c>
      <c r="AV9" s="6"/>
      <c r="AW9" s="1"/>
      <c r="AX9" s="31">
        <f t="shared" si="31"/>
        <v>0</v>
      </c>
      <c r="AY9" s="31">
        <f t="shared" si="32"/>
        <v>0</v>
      </c>
      <c r="AZ9" s="31">
        <f t="shared" si="33"/>
        <v>0</v>
      </c>
      <c r="BA9" s="29" t="str">
        <f t="shared" si="34"/>
        <v>0 г. 0 мес. 0 дн.</v>
      </c>
      <c r="BB9" s="7"/>
      <c r="BC9" s="7"/>
      <c r="BD9" s="31">
        <f t="shared" si="35"/>
        <v>0</v>
      </c>
      <c r="BE9" s="31">
        <f t="shared" si="36"/>
        <v>0</v>
      </c>
      <c r="BF9" s="31">
        <f t="shared" si="37"/>
        <v>0</v>
      </c>
      <c r="BG9" s="29" t="str">
        <f t="shared" si="38"/>
        <v>0 г. 0 мес. 0 дн.</v>
      </c>
      <c r="BH9" s="32">
        <f t="shared" si="39"/>
        <v>12</v>
      </c>
      <c r="BI9" s="32">
        <f t="shared" si="40"/>
        <v>11</v>
      </c>
      <c r="BJ9" s="32">
        <f t="shared" si="41"/>
        <v>20</v>
      </c>
      <c r="BL9" s="34">
        <f t="shared" si="42"/>
        <v>4737</v>
      </c>
      <c r="BM9" s="35">
        <v>1</v>
      </c>
    </row>
    <row r="10" spans="1:65" ht="18" customHeight="1">
      <c r="A10" s="2">
        <v>8</v>
      </c>
      <c r="B10" s="8" t="s">
        <v>95</v>
      </c>
      <c r="C10" s="4">
        <v>25551</v>
      </c>
      <c r="D10" s="26">
        <f t="shared" si="0"/>
        <v>17793</v>
      </c>
      <c r="E10" s="27">
        <f t="shared" si="1"/>
        <v>48.747945205479454</v>
      </c>
      <c r="F10" s="26">
        <f t="shared" si="2"/>
        <v>48</v>
      </c>
      <c r="G10" s="26">
        <f t="shared" si="3"/>
        <v>8.9753424657534424</v>
      </c>
      <c r="H10" s="26">
        <f t="shared" si="4"/>
        <v>8</v>
      </c>
      <c r="I10" s="26">
        <f t="shared" si="5"/>
        <v>29.669917808219719</v>
      </c>
      <c r="J10" s="30" t="str">
        <f t="shared" si="6"/>
        <v>48 г. 8 мес. 18 дн.</v>
      </c>
      <c r="K10" s="5">
        <v>27266</v>
      </c>
      <c r="L10" s="1">
        <v>33141</v>
      </c>
      <c r="M10" s="1">
        <v>35492</v>
      </c>
      <c r="N10" s="31">
        <f t="shared" si="7"/>
        <v>6</v>
      </c>
      <c r="O10" s="31">
        <f t="shared" si="8"/>
        <v>5</v>
      </c>
      <c r="P10" s="31">
        <f t="shared" si="9"/>
        <v>6</v>
      </c>
      <c r="Q10" s="29" t="str">
        <f t="shared" si="10"/>
        <v>6 г. 5 мес. 6 дн.</v>
      </c>
      <c r="R10" s="1">
        <v>38224</v>
      </c>
      <c r="S10" s="1">
        <f>B1</f>
        <v>43344</v>
      </c>
      <c r="T10" s="31">
        <f t="shared" si="11"/>
        <v>14</v>
      </c>
      <c r="U10" s="31">
        <f t="shared" si="12"/>
        <v>0</v>
      </c>
      <c r="V10" s="31">
        <f t="shared" si="13"/>
        <v>7</v>
      </c>
      <c r="W10" s="29" t="str">
        <f t="shared" si="14"/>
        <v>14 г. 0 мес. 7 дн.</v>
      </c>
      <c r="X10" s="1"/>
      <c r="Y10" s="1"/>
      <c r="Z10" s="31">
        <f t="shared" si="15"/>
        <v>0</v>
      </c>
      <c r="AA10" s="31">
        <f t="shared" si="16"/>
        <v>0</v>
      </c>
      <c r="AB10" s="31">
        <f t="shared" si="17"/>
        <v>0</v>
      </c>
      <c r="AC10" s="29" t="str">
        <f t="shared" si="18"/>
        <v>0 г. 0 мес. 0 дн.</v>
      </c>
      <c r="AD10" s="1"/>
      <c r="AE10" s="1"/>
      <c r="AF10" s="31">
        <f t="shared" si="19"/>
        <v>0</v>
      </c>
      <c r="AG10" s="31">
        <f t="shared" si="20"/>
        <v>0</v>
      </c>
      <c r="AH10" s="31">
        <f t="shared" si="21"/>
        <v>0</v>
      </c>
      <c r="AI10" s="29" t="str">
        <f t="shared" si="22"/>
        <v>0 г. 0 мес. 0 дн.</v>
      </c>
      <c r="AJ10" s="1"/>
      <c r="AK10" s="1"/>
      <c r="AL10" s="31">
        <f t="shared" si="23"/>
        <v>0</v>
      </c>
      <c r="AM10" s="31">
        <f t="shared" si="24"/>
        <v>0</v>
      </c>
      <c r="AN10" s="31">
        <f t="shared" si="25"/>
        <v>0</v>
      </c>
      <c r="AO10" s="29" t="str">
        <f t="shared" si="26"/>
        <v>0 г. 0 мес. 0 дн.</v>
      </c>
      <c r="AP10" s="1"/>
      <c r="AQ10" s="1"/>
      <c r="AR10" s="31">
        <f t="shared" si="27"/>
        <v>0</v>
      </c>
      <c r="AS10" s="31">
        <f t="shared" si="28"/>
        <v>0</v>
      </c>
      <c r="AT10" s="31">
        <f t="shared" si="29"/>
        <v>0</v>
      </c>
      <c r="AU10" s="29" t="str">
        <f t="shared" si="30"/>
        <v>0 г. 0 мес. 0 дн.</v>
      </c>
      <c r="AV10" s="6"/>
      <c r="AW10" s="1"/>
      <c r="AX10" s="31">
        <f t="shared" si="31"/>
        <v>0</v>
      </c>
      <c r="AY10" s="31">
        <f t="shared" si="32"/>
        <v>0</v>
      </c>
      <c r="AZ10" s="31">
        <f t="shared" si="33"/>
        <v>0</v>
      </c>
      <c r="BA10" s="29" t="str">
        <f t="shared" si="34"/>
        <v>0 г. 0 мес. 0 дн.</v>
      </c>
      <c r="BB10" s="7"/>
      <c r="BC10" s="7"/>
      <c r="BD10" s="31">
        <f t="shared" si="35"/>
        <v>0</v>
      </c>
      <c r="BE10" s="31">
        <f t="shared" si="36"/>
        <v>0</v>
      </c>
      <c r="BF10" s="31">
        <f t="shared" si="37"/>
        <v>0</v>
      </c>
      <c r="BG10" s="29" t="str">
        <f t="shared" si="38"/>
        <v>0 г. 0 мес. 0 дн.</v>
      </c>
      <c r="BH10" s="32">
        <f t="shared" si="39"/>
        <v>20</v>
      </c>
      <c r="BI10" s="32">
        <f t="shared" si="40"/>
        <v>5</v>
      </c>
      <c r="BJ10" s="32">
        <f t="shared" si="41"/>
        <v>13</v>
      </c>
      <c r="BL10" s="34">
        <f t="shared" si="42"/>
        <v>7471</v>
      </c>
      <c r="BM10" s="35">
        <v>2</v>
      </c>
    </row>
    <row r="11" spans="1:65" ht="18" customHeight="1">
      <c r="A11" s="72">
        <v>9</v>
      </c>
      <c r="B11" s="3" t="s">
        <v>46</v>
      </c>
      <c r="C11" s="4">
        <v>20591</v>
      </c>
      <c r="D11" s="26">
        <f t="shared" si="0"/>
        <v>22753</v>
      </c>
      <c r="E11" s="27">
        <f t="shared" si="1"/>
        <v>62.336986301369862</v>
      </c>
      <c r="F11" s="26">
        <f t="shared" si="2"/>
        <v>62</v>
      </c>
      <c r="G11" s="26">
        <f t="shared" si="3"/>
        <v>4.0438356164383435</v>
      </c>
      <c r="H11" s="26">
        <f t="shared" si="4"/>
        <v>4</v>
      </c>
      <c r="I11" s="26">
        <f t="shared" si="5"/>
        <v>1.3334794520544109</v>
      </c>
      <c r="J11" s="30" t="str">
        <f t="shared" si="6"/>
        <v>62 г. 3 мес. 16 дн.</v>
      </c>
      <c r="K11" s="5">
        <v>29556</v>
      </c>
      <c r="L11" s="1">
        <v>29094</v>
      </c>
      <c r="M11" s="1">
        <v>29465</v>
      </c>
      <c r="N11" s="31">
        <f t="shared" si="7"/>
        <v>1</v>
      </c>
      <c r="O11" s="31">
        <f t="shared" si="8"/>
        <v>0</v>
      </c>
      <c r="P11" s="31">
        <f t="shared" si="9"/>
        <v>5</v>
      </c>
      <c r="Q11" s="29" t="str">
        <f t="shared" si="10"/>
        <v>1 г. 0 мес. 5 дн.</v>
      </c>
      <c r="R11" s="1">
        <v>29556</v>
      </c>
      <c r="S11" s="1">
        <f>$B$1</f>
        <v>43344</v>
      </c>
      <c r="T11" s="31">
        <f t="shared" si="11"/>
        <v>37</v>
      </c>
      <c r="U11" s="31">
        <f t="shared" si="12"/>
        <v>9</v>
      </c>
      <c r="V11" s="31">
        <f t="shared" si="13"/>
        <v>0</v>
      </c>
      <c r="W11" s="29" t="str">
        <f t="shared" si="14"/>
        <v>37 г. 9 мес. 0 дн.</v>
      </c>
      <c r="X11" s="1"/>
      <c r="Y11" s="1"/>
      <c r="Z11" s="31">
        <f t="shared" si="15"/>
        <v>0</v>
      </c>
      <c r="AA11" s="31">
        <f t="shared" si="16"/>
        <v>0</v>
      </c>
      <c r="AB11" s="31">
        <f t="shared" si="17"/>
        <v>0</v>
      </c>
      <c r="AC11" s="29" t="str">
        <f t="shared" si="18"/>
        <v>0 г. 0 мес. 0 дн.</v>
      </c>
      <c r="AD11" s="1"/>
      <c r="AE11" s="1"/>
      <c r="AF11" s="31">
        <f t="shared" si="19"/>
        <v>0</v>
      </c>
      <c r="AG11" s="31">
        <f t="shared" si="20"/>
        <v>0</v>
      </c>
      <c r="AH11" s="31">
        <f t="shared" si="21"/>
        <v>0</v>
      </c>
      <c r="AI11" s="29" t="str">
        <f t="shared" si="22"/>
        <v>0 г. 0 мес. 0 дн.</v>
      </c>
      <c r="AJ11" s="1"/>
      <c r="AK11" s="1"/>
      <c r="AL11" s="31">
        <f t="shared" si="23"/>
        <v>0</v>
      </c>
      <c r="AM11" s="31">
        <f t="shared" si="24"/>
        <v>0</v>
      </c>
      <c r="AN11" s="31">
        <f t="shared" si="25"/>
        <v>0</v>
      </c>
      <c r="AO11" s="29" t="str">
        <f t="shared" si="26"/>
        <v>0 г. 0 мес. 0 дн.</v>
      </c>
      <c r="AP11" s="1"/>
      <c r="AQ11" s="1"/>
      <c r="AR11" s="31">
        <f t="shared" si="27"/>
        <v>0</v>
      </c>
      <c r="AS11" s="31">
        <f t="shared" si="28"/>
        <v>0</v>
      </c>
      <c r="AT11" s="31">
        <f t="shared" si="29"/>
        <v>0</v>
      </c>
      <c r="AU11" s="29" t="str">
        <f t="shared" si="30"/>
        <v>0 г. 0 мес. 0 дн.</v>
      </c>
      <c r="AV11" s="6"/>
      <c r="AW11" s="1"/>
      <c r="AX11" s="31">
        <f t="shared" si="31"/>
        <v>0</v>
      </c>
      <c r="AY11" s="31">
        <f t="shared" si="32"/>
        <v>0</v>
      </c>
      <c r="AZ11" s="31">
        <f t="shared" si="33"/>
        <v>0</v>
      </c>
      <c r="BA11" s="29" t="str">
        <f t="shared" si="34"/>
        <v>0 г. 0 мес. 0 дн.</v>
      </c>
      <c r="BB11" s="7"/>
      <c r="BC11" s="7"/>
      <c r="BD11" s="31">
        <f t="shared" si="35"/>
        <v>0</v>
      </c>
      <c r="BE11" s="31">
        <f t="shared" si="36"/>
        <v>0</v>
      </c>
      <c r="BF11" s="31">
        <f t="shared" si="37"/>
        <v>0</v>
      </c>
      <c r="BG11" s="29" t="str">
        <f t="shared" si="38"/>
        <v>0 г. 0 мес. 0 дн.</v>
      </c>
      <c r="BH11" s="32">
        <f t="shared" si="39"/>
        <v>38</v>
      </c>
      <c r="BI11" s="32">
        <f t="shared" si="40"/>
        <v>9</v>
      </c>
      <c r="BJ11" s="32">
        <f t="shared" si="41"/>
        <v>5</v>
      </c>
      <c r="BL11" s="34">
        <f t="shared" si="42"/>
        <v>14159</v>
      </c>
      <c r="BM11" s="35">
        <v>2</v>
      </c>
    </row>
    <row r="12" spans="1:65" ht="18" customHeight="1">
      <c r="A12" s="2">
        <v>10</v>
      </c>
      <c r="B12" s="3" t="s">
        <v>69</v>
      </c>
      <c r="C12" s="4">
        <v>24286</v>
      </c>
      <c r="D12" s="26">
        <f t="shared" si="0"/>
        <v>19058</v>
      </c>
      <c r="E12" s="27">
        <f t="shared" si="1"/>
        <v>52.213698630136989</v>
      </c>
      <c r="F12" s="26">
        <f t="shared" si="2"/>
        <v>52</v>
      </c>
      <c r="G12" s="26">
        <f t="shared" si="3"/>
        <v>2.5643835616438651</v>
      </c>
      <c r="H12" s="26">
        <f t="shared" si="4"/>
        <v>2</v>
      </c>
      <c r="I12" s="26">
        <f t="shared" si="5"/>
        <v>17.168547945206377</v>
      </c>
      <c r="J12" s="30" t="str">
        <f t="shared" si="6"/>
        <v>52 г. 2 мес. 4 дн.</v>
      </c>
      <c r="K12" s="9">
        <v>32752</v>
      </c>
      <c r="L12" s="1">
        <v>30909</v>
      </c>
      <c r="M12" s="1">
        <v>32750</v>
      </c>
      <c r="N12" s="31">
        <f t="shared" si="7"/>
        <v>5</v>
      </c>
      <c r="O12" s="31">
        <f t="shared" si="8"/>
        <v>0</v>
      </c>
      <c r="P12" s="31">
        <f t="shared" si="9"/>
        <v>15</v>
      </c>
      <c r="Q12" s="29" t="str">
        <f t="shared" si="10"/>
        <v>5 г. 0 мес. 15 дн.</v>
      </c>
      <c r="R12" s="1">
        <v>32752</v>
      </c>
      <c r="S12" s="1">
        <f>$B$1</f>
        <v>43344</v>
      </c>
      <c r="T12" s="31">
        <f t="shared" si="11"/>
        <v>29</v>
      </c>
      <c r="U12" s="31">
        <f t="shared" si="12"/>
        <v>0</v>
      </c>
      <c r="V12" s="31">
        <f t="shared" si="13"/>
        <v>0</v>
      </c>
      <c r="W12" s="29" t="str">
        <f t="shared" si="14"/>
        <v>29 г. 0 мес. 0 дн.</v>
      </c>
      <c r="X12" s="1"/>
      <c r="Y12" s="1"/>
      <c r="Z12" s="31">
        <f t="shared" si="15"/>
        <v>0</v>
      </c>
      <c r="AA12" s="31">
        <f t="shared" si="16"/>
        <v>0</v>
      </c>
      <c r="AB12" s="31">
        <f t="shared" si="17"/>
        <v>0</v>
      </c>
      <c r="AC12" s="29" t="str">
        <f t="shared" si="18"/>
        <v>0 г. 0 мес. 0 дн.</v>
      </c>
      <c r="AD12" s="1"/>
      <c r="AE12" s="1"/>
      <c r="AF12" s="31">
        <f t="shared" si="19"/>
        <v>0</v>
      </c>
      <c r="AG12" s="31">
        <f t="shared" si="20"/>
        <v>0</v>
      </c>
      <c r="AH12" s="31">
        <f t="shared" si="21"/>
        <v>0</v>
      </c>
      <c r="AI12" s="29" t="str">
        <f t="shared" si="22"/>
        <v>0 г. 0 мес. 0 дн.</v>
      </c>
      <c r="AJ12" s="1"/>
      <c r="AK12" s="1"/>
      <c r="AL12" s="31">
        <f t="shared" si="23"/>
        <v>0</v>
      </c>
      <c r="AM12" s="31">
        <f t="shared" si="24"/>
        <v>0</v>
      </c>
      <c r="AN12" s="31">
        <f t="shared" si="25"/>
        <v>0</v>
      </c>
      <c r="AO12" s="29" t="str">
        <f t="shared" si="26"/>
        <v>0 г. 0 мес. 0 дн.</v>
      </c>
      <c r="AP12" s="1"/>
      <c r="AQ12" s="1"/>
      <c r="AR12" s="31">
        <f t="shared" si="27"/>
        <v>0</v>
      </c>
      <c r="AS12" s="31">
        <f t="shared" si="28"/>
        <v>0</v>
      </c>
      <c r="AT12" s="31">
        <f t="shared" si="29"/>
        <v>0</v>
      </c>
      <c r="AU12" s="29" t="str">
        <f t="shared" si="30"/>
        <v>0 г. 0 мес. 0 дн.</v>
      </c>
      <c r="AV12" s="6"/>
      <c r="AW12" s="1"/>
      <c r="AX12" s="31">
        <f t="shared" si="31"/>
        <v>0</v>
      </c>
      <c r="AY12" s="31">
        <f t="shared" si="32"/>
        <v>0</v>
      </c>
      <c r="AZ12" s="31">
        <f t="shared" si="33"/>
        <v>0</v>
      </c>
      <c r="BA12" s="29" t="str">
        <f t="shared" si="34"/>
        <v>0 г. 0 мес. 0 дн.</v>
      </c>
      <c r="BB12" s="7"/>
      <c r="BC12" s="7"/>
      <c r="BD12" s="31">
        <f t="shared" si="35"/>
        <v>0</v>
      </c>
      <c r="BE12" s="31">
        <f t="shared" si="36"/>
        <v>0</v>
      </c>
      <c r="BF12" s="31">
        <f t="shared" si="37"/>
        <v>0</v>
      </c>
      <c r="BG12" s="29" t="str">
        <f t="shared" si="38"/>
        <v>0 г. 0 мес. 0 дн.</v>
      </c>
      <c r="BH12" s="32">
        <f t="shared" si="39"/>
        <v>34</v>
      </c>
      <c r="BI12" s="32">
        <f t="shared" si="40"/>
        <v>0</v>
      </c>
      <c r="BJ12" s="32">
        <f t="shared" si="41"/>
        <v>15</v>
      </c>
      <c r="BL12" s="34">
        <f t="shared" si="42"/>
        <v>12433</v>
      </c>
      <c r="BM12" s="35">
        <v>2</v>
      </c>
    </row>
    <row r="13" spans="1:65" ht="18" customHeight="1">
      <c r="A13" s="72">
        <v>11</v>
      </c>
      <c r="B13" s="3" t="s">
        <v>7</v>
      </c>
      <c r="C13" s="4">
        <v>22348</v>
      </c>
      <c r="D13" s="26">
        <f t="shared" si="0"/>
        <v>20996</v>
      </c>
      <c r="E13" s="27">
        <f t="shared" si="1"/>
        <v>57.523287671232879</v>
      </c>
      <c r="F13" s="26">
        <f t="shared" si="2"/>
        <v>57</v>
      </c>
      <c r="G13" s="26">
        <f t="shared" si="3"/>
        <v>6.2794520547945467</v>
      </c>
      <c r="H13" s="26">
        <f t="shared" si="4"/>
        <v>6</v>
      </c>
      <c r="I13" s="26">
        <f t="shared" si="5"/>
        <v>8.5009315068501117</v>
      </c>
      <c r="J13" s="30" t="str">
        <f t="shared" si="6"/>
        <v>57 г. 5 мес. 24 дн.</v>
      </c>
      <c r="K13" s="5">
        <v>32004</v>
      </c>
      <c r="L13" s="1">
        <v>31929</v>
      </c>
      <c r="M13" s="1">
        <v>31989</v>
      </c>
      <c r="N13" s="31">
        <f t="shared" si="7"/>
        <v>0</v>
      </c>
      <c r="O13" s="31">
        <f t="shared" si="8"/>
        <v>1</v>
      </c>
      <c r="P13" s="31">
        <f t="shared" si="9"/>
        <v>30</v>
      </c>
      <c r="Q13" s="29" t="str">
        <f t="shared" si="10"/>
        <v>0 г. 1 мес. 30 дн.</v>
      </c>
      <c r="R13" s="1">
        <v>32004</v>
      </c>
      <c r="S13" s="1">
        <f>$B$1</f>
        <v>43344</v>
      </c>
      <c r="T13" s="31">
        <f t="shared" si="11"/>
        <v>31</v>
      </c>
      <c r="U13" s="31">
        <f t="shared" si="12"/>
        <v>0</v>
      </c>
      <c r="V13" s="31">
        <f t="shared" si="13"/>
        <v>17</v>
      </c>
      <c r="W13" s="29" t="str">
        <f t="shared" si="14"/>
        <v>31 г. 0 мес. 17 дн.</v>
      </c>
      <c r="X13" s="1"/>
      <c r="Y13" s="1"/>
      <c r="Z13" s="31">
        <f t="shared" si="15"/>
        <v>0</v>
      </c>
      <c r="AA13" s="31">
        <f t="shared" si="16"/>
        <v>0</v>
      </c>
      <c r="AB13" s="31">
        <f t="shared" si="17"/>
        <v>0</v>
      </c>
      <c r="AC13" s="29" t="str">
        <f t="shared" si="18"/>
        <v>0 г. 0 мес. 0 дн.</v>
      </c>
      <c r="AD13" s="1"/>
      <c r="AE13" s="1"/>
      <c r="AF13" s="31">
        <f t="shared" si="19"/>
        <v>0</v>
      </c>
      <c r="AG13" s="31">
        <f t="shared" si="20"/>
        <v>0</v>
      </c>
      <c r="AH13" s="31">
        <f t="shared" si="21"/>
        <v>0</v>
      </c>
      <c r="AI13" s="29" t="str">
        <f t="shared" si="22"/>
        <v>0 г. 0 мес. 0 дн.</v>
      </c>
      <c r="AJ13" s="1"/>
      <c r="AK13" s="1"/>
      <c r="AL13" s="31">
        <f t="shared" si="23"/>
        <v>0</v>
      </c>
      <c r="AM13" s="31">
        <f t="shared" si="24"/>
        <v>0</v>
      </c>
      <c r="AN13" s="31">
        <f t="shared" si="25"/>
        <v>0</v>
      </c>
      <c r="AO13" s="29" t="str">
        <f t="shared" si="26"/>
        <v>0 г. 0 мес. 0 дн.</v>
      </c>
      <c r="AP13" s="1"/>
      <c r="AQ13" s="1"/>
      <c r="AR13" s="31">
        <f t="shared" si="27"/>
        <v>0</v>
      </c>
      <c r="AS13" s="31">
        <f t="shared" si="28"/>
        <v>0</v>
      </c>
      <c r="AT13" s="31">
        <f t="shared" si="29"/>
        <v>0</v>
      </c>
      <c r="AU13" s="29" t="str">
        <f t="shared" si="30"/>
        <v>0 г. 0 мес. 0 дн.</v>
      </c>
      <c r="AV13" s="6"/>
      <c r="AW13" s="1"/>
      <c r="AX13" s="31">
        <f t="shared" si="31"/>
        <v>0</v>
      </c>
      <c r="AY13" s="31">
        <f t="shared" si="32"/>
        <v>0</v>
      </c>
      <c r="AZ13" s="31">
        <f t="shared" si="33"/>
        <v>0</v>
      </c>
      <c r="BA13" s="29" t="str">
        <f t="shared" si="34"/>
        <v>0 г. 0 мес. 0 дн.</v>
      </c>
      <c r="BB13" s="7"/>
      <c r="BC13" s="7"/>
      <c r="BD13" s="31">
        <f t="shared" si="35"/>
        <v>0</v>
      </c>
      <c r="BE13" s="31">
        <f t="shared" si="36"/>
        <v>0</v>
      </c>
      <c r="BF13" s="31">
        <f t="shared" si="37"/>
        <v>0</v>
      </c>
      <c r="BG13" s="29" t="str">
        <f t="shared" si="38"/>
        <v>0 г. 0 мес. 0 дн.</v>
      </c>
      <c r="BH13" s="32">
        <f t="shared" si="39"/>
        <v>31</v>
      </c>
      <c r="BI13" s="32">
        <f t="shared" si="40"/>
        <v>1</v>
      </c>
      <c r="BJ13" s="32">
        <f t="shared" si="41"/>
        <v>47</v>
      </c>
      <c r="BL13" s="34">
        <f t="shared" si="42"/>
        <v>11400</v>
      </c>
      <c r="BM13" s="35">
        <v>2</v>
      </c>
    </row>
    <row r="14" spans="1:65" ht="18" customHeight="1">
      <c r="A14" s="2">
        <v>12</v>
      </c>
      <c r="B14" s="3" t="s">
        <v>52</v>
      </c>
      <c r="C14" s="4">
        <v>19920</v>
      </c>
      <c r="D14" s="26">
        <f t="shared" si="0"/>
        <v>23424</v>
      </c>
      <c r="E14" s="27">
        <f t="shared" si="1"/>
        <v>64.175342465753431</v>
      </c>
      <c r="F14" s="26">
        <f t="shared" si="2"/>
        <v>64</v>
      </c>
      <c r="G14" s="26">
        <f t="shared" si="3"/>
        <v>2.1041095890411725</v>
      </c>
      <c r="H14" s="26">
        <f t="shared" si="4"/>
        <v>2</v>
      </c>
      <c r="I14" s="26">
        <f t="shared" si="5"/>
        <v>3.1670136986324682</v>
      </c>
      <c r="J14" s="30" t="str">
        <f t="shared" si="6"/>
        <v>64 г. 1 мес. 17 дн.</v>
      </c>
      <c r="K14" s="5">
        <v>30555</v>
      </c>
      <c r="L14" s="1">
        <v>29448</v>
      </c>
      <c r="M14" s="1">
        <v>30554</v>
      </c>
      <c r="N14" s="31">
        <f t="shared" si="7"/>
        <v>3</v>
      </c>
      <c r="O14" s="31">
        <f t="shared" si="8"/>
        <v>0</v>
      </c>
      <c r="P14" s="31">
        <f t="shared" si="9"/>
        <v>11</v>
      </c>
      <c r="Q14" s="29" t="str">
        <f t="shared" si="10"/>
        <v>3 г. 0 мес. 11 дн.</v>
      </c>
      <c r="R14" s="1">
        <v>30555</v>
      </c>
      <c r="S14" s="1">
        <f>$B$1</f>
        <v>43344</v>
      </c>
      <c r="T14" s="31">
        <f t="shared" si="11"/>
        <v>35</v>
      </c>
      <c r="U14" s="31">
        <f t="shared" si="12"/>
        <v>0</v>
      </c>
      <c r="V14" s="31">
        <f t="shared" si="13"/>
        <v>5</v>
      </c>
      <c r="W14" s="29" t="str">
        <f t="shared" si="14"/>
        <v>35 г. 0 мес. 5 дн.</v>
      </c>
      <c r="X14" s="1"/>
      <c r="Y14" s="1"/>
      <c r="Z14" s="31">
        <f t="shared" si="15"/>
        <v>0</v>
      </c>
      <c r="AA14" s="31">
        <f t="shared" si="16"/>
        <v>0</v>
      </c>
      <c r="AB14" s="31">
        <f t="shared" si="17"/>
        <v>0</v>
      </c>
      <c r="AC14" s="29" t="str">
        <f t="shared" si="18"/>
        <v>0 г. 0 мес. 0 дн.</v>
      </c>
      <c r="AD14" s="1"/>
      <c r="AE14" s="1"/>
      <c r="AF14" s="31">
        <f t="shared" si="19"/>
        <v>0</v>
      </c>
      <c r="AG14" s="31">
        <f t="shared" si="20"/>
        <v>0</v>
      </c>
      <c r="AH14" s="31">
        <f t="shared" si="21"/>
        <v>0</v>
      </c>
      <c r="AI14" s="29" t="str">
        <f t="shared" si="22"/>
        <v>0 г. 0 мес. 0 дн.</v>
      </c>
      <c r="AJ14" s="1"/>
      <c r="AK14" s="1"/>
      <c r="AL14" s="31">
        <f t="shared" si="23"/>
        <v>0</v>
      </c>
      <c r="AM14" s="31">
        <f t="shared" si="24"/>
        <v>0</v>
      </c>
      <c r="AN14" s="31">
        <f t="shared" si="25"/>
        <v>0</v>
      </c>
      <c r="AO14" s="29" t="str">
        <f t="shared" si="26"/>
        <v>0 г. 0 мес. 0 дн.</v>
      </c>
      <c r="AP14" s="1"/>
      <c r="AQ14" s="1"/>
      <c r="AR14" s="31">
        <f t="shared" si="27"/>
        <v>0</v>
      </c>
      <c r="AS14" s="31">
        <f t="shared" si="28"/>
        <v>0</v>
      </c>
      <c r="AT14" s="31">
        <f t="shared" si="29"/>
        <v>0</v>
      </c>
      <c r="AU14" s="29" t="str">
        <f t="shared" si="30"/>
        <v>0 г. 0 мес. 0 дн.</v>
      </c>
      <c r="AV14" s="6"/>
      <c r="AW14" s="1"/>
      <c r="AX14" s="31">
        <f t="shared" si="31"/>
        <v>0</v>
      </c>
      <c r="AY14" s="31">
        <f t="shared" si="32"/>
        <v>0</v>
      </c>
      <c r="AZ14" s="31">
        <f t="shared" si="33"/>
        <v>0</v>
      </c>
      <c r="BA14" s="29" t="str">
        <f t="shared" si="34"/>
        <v>0 г. 0 мес. 0 дн.</v>
      </c>
      <c r="BB14" s="7"/>
      <c r="BC14" s="7"/>
      <c r="BD14" s="31">
        <f t="shared" si="35"/>
        <v>0</v>
      </c>
      <c r="BE14" s="31">
        <f t="shared" si="36"/>
        <v>0</v>
      </c>
      <c r="BF14" s="31">
        <f t="shared" si="37"/>
        <v>0</v>
      </c>
      <c r="BG14" s="29" t="str">
        <f t="shared" si="38"/>
        <v>0 г. 0 мес. 0 дн.</v>
      </c>
      <c r="BH14" s="32">
        <f t="shared" si="39"/>
        <v>38</v>
      </c>
      <c r="BI14" s="32">
        <f t="shared" si="40"/>
        <v>0</v>
      </c>
      <c r="BJ14" s="32">
        <f t="shared" si="41"/>
        <v>16</v>
      </c>
      <c r="BL14" s="34">
        <f t="shared" si="42"/>
        <v>13895</v>
      </c>
      <c r="BM14" s="35">
        <v>2</v>
      </c>
    </row>
    <row r="15" spans="1:65" ht="18" customHeight="1">
      <c r="A15" s="72">
        <v>13</v>
      </c>
      <c r="B15" s="8" t="s">
        <v>108</v>
      </c>
      <c r="C15" s="4">
        <v>28734</v>
      </c>
      <c r="D15" s="26">
        <f t="shared" si="0"/>
        <v>14610</v>
      </c>
      <c r="E15" s="27">
        <f t="shared" si="1"/>
        <v>40.027397260273972</v>
      </c>
      <c r="F15" s="26">
        <f t="shared" si="2"/>
        <v>40</v>
      </c>
      <c r="G15" s="26">
        <f t="shared" si="3"/>
        <v>0.32876712328766189</v>
      </c>
      <c r="H15" s="26">
        <f t="shared" si="4"/>
        <v>0</v>
      </c>
      <c r="I15" s="26">
        <f t="shared" si="5"/>
        <v>10.001095890410674</v>
      </c>
      <c r="J15" s="30" t="str">
        <f t="shared" si="6"/>
        <v>40 г. 0 мес. 0 дн.</v>
      </c>
      <c r="K15" s="5">
        <v>36759</v>
      </c>
      <c r="L15" s="1">
        <v>36759</v>
      </c>
      <c r="M15" s="1">
        <f>B1</f>
        <v>43344</v>
      </c>
      <c r="N15" s="31">
        <f t="shared" si="7"/>
        <v>18</v>
      </c>
      <c r="O15" s="31">
        <f t="shared" si="8"/>
        <v>0</v>
      </c>
      <c r="P15" s="31">
        <f t="shared" si="9"/>
        <v>11</v>
      </c>
      <c r="Q15" s="29" t="str">
        <f t="shared" si="10"/>
        <v>18 г. 0 мес. 11 дн.</v>
      </c>
      <c r="R15" s="1"/>
      <c r="S15" s="1"/>
      <c r="T15" s="31">
        <f t="shared" si="11"/>
        <v>0</v>
      </c>
      <c r="U15" s="31">
        <f t="shared" si="12"/>
        <v>0</v>
      </c>
      <c r="V15" s="31">
        <f t="shared" si="13"/>
        <v>0</v>
      </c>
      <c r="W15" s="29" t="str">
        <f t="shared" si="14"/>
        <v>0 г. 0 мес. 0 дн.</v>
      </c>
      <c r="X15" s="1"/>
      <c r="Y15" s="1"/>
      <c r="Z15" s="31">
        <f t="shared" si="15"/>
        <v>0</v>
      </c>
      <c r="AA15" s="31">
        <f t="shared" si="16"/>
        <v>0</v>
      </c>
      <c r="AB15" s="31">
        <f t="shared" si="17"/>
        <v>0</v>
      </c>
      <c r="AC15" s="29" t="str">
        <f t="shared" si="18"/>
        <v>0 г. 0 мес. 0 дн.</v>
      </c>
      <c r="AD15" s="1"/>
      <c r="AE15" s="1"/>
      <c r="AF15" s="31">
        <f t="shared" si="19"/>
        <v>0</v>
      </c>
      <c r="AG15" s="31">
        <f t="shared" si="20"/>
        <v>0</v>
      </c>
      <c r="AH15" s="31">
        <f t="shared" si="21"/>
        <v>0</v>
      </c>
      <c r="AI15" s="29" t="str">
        <f t="shared" si="22"/>
        <v>0 г. 0 мес. 0 дн.</v>
      </c>
      <c r="AJ15" s="1"/>
      <c r="AK15" s="1"/>
      <c r="AL15" s="31">
        <f t="shared" si="23"/>
        <v>0</v>
      </c>
      <c r="AM15" s="31">
        <f t="shared" si="24"/>
        <v>0</v>
      </c>
      <c r="AN15" s="31">
        <f t="shared" si="25"/>
        <v>0</v>
      </c>
      <c r="AO15" s="29" t="str">
        <f t="shared" si="26"/>
        <v>0 г. 0 мес. 0 дн.</v>
      </c>
      <c r="AP15" s="1"/>
      <c r="AQ15" s="1"/>
      <c r="AR15" s="31">
        <f t="shared" si="27"/>
        <v>0</v>
      </c>
      <c r="AS15" s="31">
        <f t="shared" si="28"/>
        <v>0</v>
      </c>
      <c r="AT15" s="31">
        <f t="shared" si="29"/>
        <v>0</v>
      </c>
      <c r="AU15" s="29" t="str">
        <f t="shared" si="30"/>
        <v>0 г. 0 мес. 0 дн.</v>
      </c>
      <c r="AV15" s="6"/>
      <c r="AW15" s="1"/>
      <c r="AX15" s="31">
        <f t="shared" si="31"/>
        <v>0</v>
      </c>
      <c r="AY15" s="31">
        <f t="shared" si="32"/>
        <v>0</v>
      </c>
      <c r="AZ15" s="31">
        <f t="shared" si="33"/>
        <v>0</v>
      </c>
      <c r="BA15" s="29" t="str">
        <f t="shared" si="34"/>
        <v>0 г. 0 мес. 0 дн.</v>
      </c>
      <c r="BB15" s="7"/>
      <c r="BC15" s="7"/>
      <c r="BD15" s="31">
        <f t="shared" si="35"/>
        <v>0</v>
      </c>
      <c r="BE15" s="31">
        <f t="shared" si="36"/>
        <v>0</v>
      </c>
      <c r="BF15" s="31">
        <f t="shared" si="37"/>
        <v>0</v>
      </c>
      <c r="BG15" s="29" t="str">
        <f t="shared" si="38"/>
        <v>0 г. 0 мес. 0 дн.</v>
      </c>
      <c r="BH15" s="32">
        <f t="shared" si="39"/>
        <v>18</v>
      </c>
      <c r="BI15" s="32">
        <f t="shared" si="40"/>
        <v>0</v>
      </c>
      <c r="BJ15" s="32">
        <f t="shared" si="41"/>
        <v>11</v>
      </c>
      <c r="BL15" s="34">
        <f t="shared" si="42"/>
        <v>6585</v>
      </c>
      <c r="BM15" s="35">
        <v>1</v>
      </c>
    </row>
    <row r="16" spans="1:65" ht="18" customHeight="1">
      <c r="A16" s="2">
        <v>14</v>
      </c>
      <c r="B16" s="3" t="s">
        <v>20</v>
      </c>
      <c r="C16" s="4">
        <v>26241</v>
      </c>
      <c r="D16" s="26">
        <f t="shared" si="0"/>
        <v>17103</v>
      </c>
      <c r="E16" s="27">
        <f t="shared" si="1"/>
        <v>46.857534246575341</v>
      </c>
      <c r="F16" s="26">
        <f t="shared" si="2"/>
        <v>46</v>
      </c>
      <c r="G16" s="26">
        <f t="shared" si="3"/>
        <v>10.29041095890409</v>
      </c>
      <c r="H16" s="26">
        <f t="shared" si="4"/>
        <v>10</v>
      </c>
      <c r="I16" s="26">
        <f t="shared" si="5"/>
        <v>8.834301369862418</v>
      </c>
      <c r="J16" s="30" t="str">
        <f t="shared" si="6"/>
        <v>46 г. 9 мес. 28 дн.</v>
      </c>
      <c r="K16" s="5">
        <v>34933</v>
      </c>
      <c r="L16" s="1">
        <v>34235</v>
      </c>
      <c r="M16" s="1">
        <v>34397</v>
      </c>
      <c r="N16" s="31">
        <f t="shared" si="7"/>
        <v>0</v>
      </c>
      <c r="O16" s="31">
        <f t="shared" si="8"/>
        <v>5</v>
      </c>
      <c r="P16" s="31">
        <f t="shared" si="9"/>
        <v>9</v>
      </c>
      <c r="Q16" s="29" t="str">
        <f t="shared" si="10"/>
        <v>0 г. 5 мес. 9 дн.</v>
      </c>
      <c r="R16" s="1">
        <v>34933</v>
      </c>
      <c r="S16" s="1">
        <f>$B$1</f>
        <v>43344</v>
      </c>
      <c r="T16" s="31">
        <f t="shared" si="11"/>
        <v>23</v>
      </c>
      <c r="U16" s="31">
        <f t="shared" si="12"/>
        <v>0</v>
      </c>
      <c r="V16" s="31">
        <f t="shared" si="13"/>
        <v>10</v>
      </c>
      <c r="W16" s="29" t="str">
        <f t="shared" si="14"/>
        <v>23 г. 0 мес. 10 дн.</v>
      </c>
      <c r="X16" s="1"/>
      <c r="Y16" s="1"/>
      <c r="Z16" s="31">
        <f t="shared" si="15"/>
        <v>0</v>
      </c>
      <c r="AA16" s="31">
        <f t="shared" si="16"/>
        <v>0</v>
      </c>
      <c r="AB16" s="31">
        <f t="shared" si="17"/>
        <v>0</v>
      </c>
      <c r="AC16" s="29" t="str">
        <f t="shared" si="18"/>
        <v>0 г. 0 мес. 0 дн.</v>
      </c>
      <c r="AD16" s="1"/>
      <c r="AE16" s="1"/>
      <c r="AF16" s="31">
        <f t="shared" si="19"/>
        <v>0</v>
      </c>
      <c r="AG16" s="31">
        <f t="shared" si="20"/>
        <v>0</v>
      </c>
      <c r="AH16" s="31">
        <f t="shared" si="21"/>
        <v>0</v>
      </c>
      <c r="AI16" s="29" t="str">
        <f t="shared" si="22"/>
        <v>0 г. 0 мес. 0 дн.</v>
      </c>
      <c r="AJ16" s="1"/>
      <c r="AK16" s="1"/>
      <c r="AL16" s="31">
        <f t="shared" si="23"/>
        <v>0</v>
      </c>
      <c r="AM16" s="31">
        <f t="shared" si="24"/>
        <v>0</v>
      </c>
      <c r="AN16" s="31">
        <f t="shared" si="25"/>
        <v>0</v>
      </c>
      <c r="AO16" s="29" t="str">
        <f t="shared" si="26"/>
        <v>0 г. 0 мес. 0 дн.</v>
      </c>
      <c r="AP16" s="1"/>
      <c r="AQ16" s="1"/>
      <c r="AR16" s="31">
        <f t="shared" si="27"/>
        <v>0</v>
      </c>
      <c r="AS16" s="31">
        <f t="shared" si="28"/>
        <v>0</v>
      </c>
      <c r="AT16" s="31">
        <f t="shared" si="29"/>
        <v>0</v>
      </c>
      <c r="AU16" s="29" t="str">
        <f t="shared" si="30"/>
        <v>0 г. 0 мес. 0 дн.</v>
      </c>
      <c r="AV16" s="6"/>
      <c r="AW16" s="1"/>
      <c r="AX16" s="31">
        <f t="shared" si="31"/>
        <v>0</v>
      </c>
      <c r="AY16" s="31">
        <f t="shared" si="32"/>
        <v>0</v>
      </c>
      <c r="AZ16" s="31">
        <f t="shared" si="33"/>
        <v>0</v>
      </c>
      <c r="BA16" s="29" t="str">
        <f t="shared" si="34"/>
        <v>0 г. 0 мес. 0 дн.</v>
      </c>
      <c r="BB16" s="7"/>
      <c r="BC16" s="7"/>
      <c r="BD16" s="31">
        <f t="shared" si="35"/>
        <v>0</v>
      </c>
      <c r="BE16" s="31">
        <f t="shared" si="36"/>
        <v>0</v>
      </c>
      <c r="BF16" s="31">
        <f t="shared" si="37"/>
        <v>0</v>
      </c>
      <c r="BG16" s="29" t="str">
        <f t="shared" si="38"/>
        <v>0 г. 0 мес. 0 дн.</v>
      </c>
      <c r="BH16" s="32">
        <f t="shared" si="39"/>
        <v>23</v>
      </c>
      <c r="BI16" s="32">
        <f t="shared" si="40"/>
        <v>5</v>
      </c>
      <c r="BJ16" s="32">
        <f t="shared" si="41"/>
        <v>19</v>
      </c>
      <c r="BL16" s="34">
        <f t="shared" si="42"/>
        <v>8573</v>
      </c>
      <c r="BM16" s="35">
        <v>2</v>
      </c>
    </row>
    <row r="17" spans="1:65" ht="18" customHeight="1">
      <c r="A17" s="72">
        <v>15</v>
      </c>
      <c r="B17" s="3" t="s">
        <v>14</v>
      </c>
      <c r="C17" s="4">
        <v>27590</v>
      </c>
      <c r="D17" s="26">
        <f t="shared" si="0"/>
        <v>15754</v>
      </c>
      <c r="E17" s="27">
        <f t="shared" si="1"/>
        <v>43.161643835616438</v>
      </c>
      <c r="F17" s="26">
        <f t="shared" si="2"/>
        <v>43</v>
      </c>
      <c r="G17" s="26">
        <f t="shared" si="3"/>
        <v>1.9397260273972563</v>
      </c>
      <c r="H17" s="26">
        <f t="shared" si="4"/>
        <v>1</v>
      </c>
      <c r="I17" s="26">
        <f t="shared" si="5"/>
        <v>28.586465753424537</v>
      </c>
      <c r="J17" s="30" t="str">
        <f t="shared" si="6"/>
        <v>43 г. 1 мес. 17 дн.</v>
      </c>
      <c r="K17" s="5">
        <v>36404</v>
      </c>
      <c r="L17" s="1">
        <v>36039</v>
      </c>
      <c r="M17" s="1">
        <v>36305</v>
      </c>
      <c r="N17" s="31">
        <f t="shared" si="7"/>
        <v>0</v>
      </c>
      <c r="O17" s="31">
        <f t="shared" si="8"/>
        <v>8</v>
      </c>
      <c r="P17" s="31">
        <f t="shared" si="9"/>
        <v>24</v>
      </c>
      <c r="Q17" s="29" t="str">
        <f t="shared" si="10"/>
        <v>0 г. 8 мес. 24 дн.</v>
      </c>
      <c r="R17" s="1">
        <v>36404</v>
      </c>
      <c r="S17" s="1">
        <f>$B$1</f>
        <v>43344</v>
      </c>
      <c r="T17" s="31">
        <f t="shared" si="11"/>
        <v>19</v>
      </c>
      <c r="U17" s="31">
        <f t="shared" si="12"/>
        <v>0</v>
      </c>
      <c r="V17" s="31">
        <f t="shared" si="13"/>
        <v>0</v>
      </c>
      <c r="W17" s="29" t="str">
        <f t="shared" si="14"/>
        <v>19 г. 0 мес. 0 дн.</v>
      </c>
      <c r="X17" s="1"/>
      <c r="Y17" s="1"/>
      <c r="Z17" s="31">
        <f t="shared" si="15"/>
        <v>0</v>
      </c>
      <c r="AA17" s="31">
        <f t="shared" si="16"/>
        <v>0</v>
      </c>
      <c r="AB17" s="31">
        <f t="shared" si="17"/>
        <v>0</v>
      </c>
      <c r="AC17" s="29" t="str">
        <f t="shared" si="18"/>
        <v>0 г. 0 мес. 0 дн.</v>
      </c>
      <c r="AD17" s="1"/>
      <c r="AE17" s="1"/>
      <c r="AF17" s="31">
        <f t="shared" si="19"/>
        <v>0</v>
      </c>
      <c r="AG17" s="31">
        <f t="shared" si="20"/>
        <v>0</v>
      </c>
      <c r="AH17" s="31">
        <f t="shared" si="21"/>
        <v>0</v>
      </c>
      <c r="AI17" s="29" t="str">
        <f t="shared" si="22"/>
        <v>0 г. 0 мес. 0 дн.</v>
      </c>
      <c r="AJ17" s="1"/>
      <c r="AK17" s="1"/>
      <c r="AL17" s="31">
        <f t="shared" si="23"/>
        <v>0</v>
      </c>
      <c r="AM17" s="31">
        <f t="shared" si="24"/>
        <v>0</v>
      </c>
      <c r="AN17" s="31">
        <f t="shared" si="25"/>
        <v>0</v>
      </c>
      <c r="AO17" s="29" t="str">
        <f t="shared" si="26"/>
        <v>0 г. 0 мес. 0 дн.</v>
      </c>
      <c r="AP17" s="1"/>
      <c r="AQ17" s="1"/>
      <c r="AR17" s="31">
        <f t="shared" si="27"/>
        <v>0</v>
      </c>
      <c r="AS17" s="31">
        <f t="shared" si="28"/>
        <v>0</v>
      </c>
      <c r="AT17" s="31">
        <f t="shared" si="29"/>
        <v>0</v>
      </c>
      <c r="AU17" s="29" t="str">
        <f t="shared" si="30"/>
        <v>0 г. 0 мес. 0 дн.</v>
      </c>
      <c r="AV17" s="6"/>
      <c r="AW17" s="1"/>
      <c r="AX17" s="31">
        <f t="shared" si="31"/>
        <v>0</v>
      </c>
      <c r="AY17" s="31">
        <f t="shared" si="32"/>
        <v>0</v>
      </c>
      <c r="AZ17" s="31">
        <f t="shared" si="33"/>
        <v>0</v>
      </c>
      <c r="BA17" s="29" t="str">
        <f t="shared" si="34"/>
        <v>0 г. 0 мес. 0 дн.</v>
      </c>
      <c r="BB17" s="7"/>
      <c r="BC17" s="7"/>
      <c r="BD17" s="31">
        <f t="shared" si="35"/>
        <v>0</v>
      </c>
      <c r="BE17" s="31">
        <f t="shared" si="36"/>
        <v>0</v>
      </c>
      <c r="BF17" s="31">
        <f t="shared" si="37"/>
        <v>0</v>
      </c>
      <c r="BG17" s="29" t="str">
        <f t="shared" si="38"/>
        <v>0 г. 0 мес. 0 дн.</v>
      </c>
      <c r="BH17" s="32">
        <f t="shared" si="39"/>
        <v>19</v>
      </c>
      <c r="BI17" s="32">
        <f t="shared" si="40"/>
        <v>8</v>
      </c>
      <c r="BJ17" s="32">
        <f t="shared" si="41"/>
        <v>24</v>
      </c>
      <c r="BL17" s="34">
        <f t="shared" si="42"/>
        <v>7206</v>
      </c>
      <c r="BM17" s="35">
        <v>2</v>
      </c>
    </row>
    <row r="18" spans="1:65" ht="18" customHeight="1">
      <c r="A18" s="2">
        <v>16</v>
      </c>
      <c r="B18" s="3" t="s">
        <v>17</v>
      </c>
      <c r="C18" s="4">
        <v>17975</v>
      </c>
      <c r="D18" s="26">
        <f t="shared" si="0"/>
        <v>25369</v>
      </c>
      <c r="E18" s="27">
        <f t="shared" si="1"/>
        <v>69.504109589041093</v>
      </c>
      <c r="F18" s="26">
        <f t="shared" si="2"/>
        <v>69</v>
      </c>
      <c r="G18" s="26">
        <f t="shared" si="3"/>
        <v>6.0493150684931152</v>
      </c>
      <c r="H18" s="26">
        <f t="shared" si="4"/>
        <v>6</v>
      </c>
      <c r="I18" s="26">
        <f t="shared" si="5"/>
        <v>1.5001643835605638</v>
      </c>
      <c r="J18" s="30" t="str">
        <f t="shared" si="6"/>
        <v>69 г. 5 мес. 14 дн.</v>
      </c>
      <c r="K18" s="5">
        <v>26908</v>
      </c>
      <c r="L18" s="1">
        <v>26908</v>
      </c>
      <c r="M18" s="1">
        <f>$B$1</f>
        <v>43344</v>
      </c>
      <c r="N18" s="31">
        <f t="shared" si="7"/>
        <v>45</v>
      </c>
      <c r="O18" s="31">
        <f t="shared" si="8"/>
        <v>0</v>
      </c>
      <c r="P18" s="31">
        <f t="shared" si="9"/>
        <v>0</v>
      </c>
      <c r="Q18" s="29" t="str">
        <f t="shared" si="10"/>
        <v>45 г. 0 мес. 0 дн.</v>
      </c>
      <c r="R18" s="1"/>
      <c r="S18" s="1"/>
      <c r="T18" s="31">
        <f t="shared" si="11"/>
        <v>0</v>
      </c>
      <c r="U18" s="31">
        <f t="shared" si="12"/>
        <v>0</v>
      </c>
      <c r="V18" s="31">
        <f t="shared" si="13"/>
        <v>0</v>
      </c>
      <c r="W18" s="29" t="str">
        <f t="shared" si="14"/>
        <v>0 г. 0 мес. 0 дн.</v>
      </c>
      <c r="X18" s="1"/>
      <c r="Y18" s="1"/>
      <c r="Z18" s="31">
        <f t="shared" si="15"/>
        <v>0</v>
      </c>
      <c r="AA18" s="31">
        <f t="shared" si="16"/>
        <v>0</v>
      </c>
      <c r="AB18" s="31">
        <f t="shared" si="17"/>
        <v>0</v>
      </c>
      <c r="AC18" s="29" t="str">
        <f t="shared" si="18"/>
        <v>0 г. 0 мес. 0 дн.</v>
      </c>
      <c r="AD18" s="1"/>
      <c r="AE18" s="1"/>
      <c r="AF18" s="31">
        <f t="shared" si="19"/>
        <v>0</v>
      </c>
      <c r="AG18" s="31">
        <f t="shared" si="20"/>
        <v>0</v>
      </c>
      <c r="AH18" s="31">
        <f t="shared" si="21"/>
        <v>0</v>
      </c>
      <c r="AI18" s="29" t="str">
        <f t="shared" si="22"/>
        <v>0 г. 0 мес. 0 дн.</v>
      </c>
      <c r="AJ18" s="1"/>
      <c r="AK18" s="1"/>
      <c r="AL18" s="31">
        <f t="shared" si="23"/>
        <v>0</v>
      </c>
      <c r="AM18" s="31">
        <f t="shared" si="24"/>
        <v>0</v>
      </c>
      <c r="AN18" s="31">
        <f t="shared" si="25"/>
        <v>0</v>
      </c>
      <c r="AO18" s="29" t="str">
        <f t="shared" si="26"/>
        <v>0 г. 0 мес. 0 дн.</v>
      </c>
      <c r="AP18" s="1"/>
      <c r="AQ18" s="1"/>
      <c r="AR18" s="31">
        <f t="shared" si="27"/>
        <v>0</v>
      </c>
      <c r="AS18" s="31">
        <f t="shared" si="28"/>
        <v>0</v>
      </c>
      <c r="AT18" s="31">
        <f t="shared" si="29"/>
        <v>0</v>
      </c>
      <c r="AU18" s="29" t="str">
        <f t="shared" si="30"/>
        <v>0 г. 0 мес. 0 дн.</v>
      </c>
      <c r="AV18" s="6"/>
      <c r="AW18" s="1"/>
      <c r="AX18" s="31">
        <f t="shared" si="31"/>
        <v>0</v>
      </c>
      <c r="AY18" s="31">
        <f t="shared" si="32"/>
        <v>0</v>
      </c>
      <c r="AZ18" s="31">
        <f t="shared" si="33"/>
        <v>0</v>
      </c>
      <c r="BA18" s="29" t="str">
        <f t="shared" si="34"/>
        <v>0 г. 0 мес. 0 дн.</v>
      </c>
      <c r="BB18" s="7"/>
      <c r="BC18" s="7"/>
      <c r="BD18" s="31">
        <f t="shared" si="35"/>
        <v>0</v>
      </c>
      <c r="BE18" s="31">
        <f t="shared" si="36"/>
        <v>0</v>
      </c>
      <c r="BF18" s="31">
        <f t="shared" si="37"/>
        <v>0</v>
      </c>
      <c r="BG18" s="29" t="str">
        <f t="shared" si="38"/>
        <v>0 г. 0 мес. 0 дн.</v>
      </c>
      <c r="BH18" s="32">
        <f t="shared" si="39"/>
        <v>45</v>
      </c>
      <c r="BI18" s="32">
        <f t="shared" si="40"/>
        <v>0</v>
      </c>
      <c r="BJ18" s="32">
        <f t="shared" si="41"/>
        <v>0</v>
      </c>
      <c r="BL18" s="34">
        <f t="shared" si="42"/>
        <v>16436</v>
      </c>
      <c r="BM18" s="35">
        <v>1</v>
      </c>
    </row>
    <row r="19" spans="1:65" ht="18" customHeight="1">
      <c r="A19" s="72">
        <v>17</v>
      </c>
      <c r="B19" s="8" t="s">
        <v>90</v>
      </c>
      <c r="C19" s="4">
        <v>31967</v>
      </c>
      <c r="D19" s="26">
        <f t="shared" si="0"/>
        <v>11377</v>
      </c>
      <c r="E19" s="27">
        <f t="shared" si="1"/>
        <v>31.169863013698631</v>
      </c>
      <c r="F19" s="26">
        <f t="shared" si="2"/>
        <v>31</v>
      </c>
      <c r="G19" s="26">
        <f t="shared" si="3"/>
        <v>2.0383561643835719</v>
      </c>
      <c r="H19" s="26">
        <f t="shared" si="4"/>
        <v>2</v>
      </c>
      <c r="I19" s="26">
        <f t="shared" si="5"/>
        <v>1.1667945205482579</v>
      </c>
      <c r="J19" s="30" t="str">
        <f t="shared" si="6"/>
        <v>31 г. 1 мес. 23 дн.</v>
      </c>
      <c r="K19" s="5">
        <v>40240</v>
      </c>
      <c r="L19" s="1">
        <v>40071</v>
      </c>
      <c r="M19" s="1">
        <v>40238</v>
      </c>
      <c r="N19" s="31">
        <f t="shared" si="7"/>
        <v>0</v>
      </c>
      <c r="O19" s="31">
        <f t="shared" si="8"/>
        <v>5</v>
      </c>
      <c r="P19" s="31">
        <f t="shared" si="9"/>
        <v>14</v>
      </c>
      <c r="Q19" s="29" t="str">
        <f t="shared" si="10"/>
        <v>0 г. 5 мес. 14 дн.</v>
      </c>
      <c r="R19" s="1">
        <v>40240</v>
      </c>
      <c r="S19" s="1">
        <f>B1</f>
        <v>43344</v>
      </c>
      <c r="T19" s="31">
        <f t="shared" si="11"/>
        <v>8</v>
      </c>
      <c r="U19" s="31">
        <f t="shared" si="12"/>
        <v>5</v>
      </c>
      <c r="V19" s="31">
        <f t="shared" si="13"/>
        <v>29</v>
      </c>
      <c r="W19" s="29" t="str">
        <f t="shared" si="14"/>
        <v>8 г. 5 мес. 29 дн.</v>
      </c>
      <c r="X19" s="1"/>
      <c r="Y19" s="1"/>
      <c r="Z19" s="31">
        <f t="shared" si="15"/>
        <v>0</v>
      </c>
      <c r="AA19" s="31">
        <f t="shared" si="16"/>
        <v>0</v>
      </c>
      <c r="AB19" s="31">
        <f t="shared" si="17"/>
        <v>0</v>
      </c>
      <c r="AC19" s="29" t="str">
        <f t="shared" si="18"/>
        <v>0 г. 0 мес. 0 дн.</v>
      </c>
      <c r="AD19" s="1"/>
      <c r="AE19" s="1"/>
      <c r="AF19" s="31">
        <f t="shared" si="19"/>
        <v>0</v>
      </c>
      <c r="AG19" s="31">
        <f t="shared" si="20"/>
        <v>0</v>
      </c>
      <c r="AH19" s="31">
        <f t="shared" si="21"/>
        <v>0</v>
      </c>
      <c r="AI19" s="29" t="str">
        <f t="shared" si="22"/>
        <v>0 г. 0 мес. 0 дн.</v>
      </c>
      <c r="AJ19" s="1"/>
      <c r="AK19" s="1"/>
      <c r="AL19" s="31">
        <f t="shared" si="23"/>
        <v>0</v>
      </c>
      <c r="AM19" s="31">
        <f t="shared" si="24"/>
        <v>0</v>
      </c>
      <c r="AN19" s="31">
        <f t="shared" si="25"/>
        <v>0</v>
      </c>
      <c r="AO19" s="29" t="str">
        <f t="shared" si="26"/>
        <v>0 г. 0 мес. 0 дн.</v>
      </c>
      <c r="AP19" s="1"/>
      <c r="AQ19" s="1"/>
      <c r="AR19" s="31">
        <f t="shared" si="27"/>
        <v>0</v>
      </c>
      <c r="AS19" s="31">
        <f t="shared" si="28"/>
        <v>0</v>
      </c>
      <c r="AT19" s="31">
        <f t="shared" si="29"/>
        <v>0</v>
      </c>
      <c r="AU19" s="29" t="str">
        <f t="shared" si="30"/>
        <v>0 г. 0 мес. 0 дн.</v>
      </c>
      <c r="AV19" s="6"/>
      <c r="AW19" s="1"/>
      <c r="AX19" s="31">
        <f t="shared" si="31"/>
        <v>0</v>
      </c>
      <c r="AY19" s="31">
        <f t="shared" si="32"/>
        <v>0</v>
      </c>
      <c r="AZ19" s="31">
        <f t="shared" si="33"/>
        <v>0</v>
      </c>
      <c r="BA19" s="29" t="str">
        <f t="shared" si="34"/>
        <v>0 г. 0 мес. 0 дн.</v>
      </c>
      <c r="BB19" s="7"/>
      <c r="BC19" s="7"/>
      <c r="BD19" s="31">
        <f t="shared" si="35"/>
        <v>0</v>
      </c>
      <c r="BE19" s="31">
        <f t="shared" si="36"/>
        <v>0</v>
      </c>
      <c r="BF19" s="31">
        <f t="shared" si="37"/>
        <v>0</v>
      </c>
      <c r="BG19" s="29" t="str">
        <f t="shared" si="38"/>
        <v>0 г. 0 мес. 0 дн.</v>
      </c>
      <c r="BH19" s="32">
        <f t="shared" si="39"/>
        <v>8</v>
      </c>
      <c r="BI19" s="32">
        <f t="shared" si="40"/>
        <v>10</v>
      </c>
      <c r="BJ19" s="32">
        <f t="shared" si="41"/>
        <v>43</v>
      </c>
      <c r="BL19" s="34">
        <f t="shared" si="42"/>
        <v>3271</v>
      </c>
      <c r="BM19" s="35">
        <v>2</v>
      </c>
    </row>
    <row r="20" spans="1:65" ht="18" customHeight="1">
      <c r="A20" s="2">
        <v>18</v>
      </c>
      <c r="B20" s="3" t="s">
        <v>96</v>
      </c>
      <c r="C20" s="4">
        <v>17076</v>
      </c>
      <c r="D20" s="26">
        <f t="shared" si="0"/>
        <v>26268</v>
      </c>
      <c r="E20" s="27">
        <f t="shared" si="1"/>
        <v>71.967123287671228</v>
      </c>
      <c r="F20" s="26">
        <f t="shared" si="2"/>
        <v>71</v>
      </c>
      <c r="G20" s="26">
        <f t="shared" si="3"/>
        <v>11.605479452054738</v>
      </c>
      <c r="H20" s="26">
        <f t="shared" si="4"/>
        <v>11</v>
      </c>
      <c r="I20" s="26">
        <f t="shared" si="5"/>
        <v>18.418684931505116</v>
      </c>
      <c r="J20" s="30" t="str">
        <f t="shared" si="6"/>
        <v>71 г. 11 мес. 0 дн.</v>
      </c>
      <c r="K20" s="5">
        <v>37209</v>
      </c>
      <c r="L20" s="1">
        <v>25065</v>
      </c>
      <c r="M20" s="1">
        <v>26214</v>
      </c>
      <c r="N20" s="31">
        <f t="shared" si="7"/>
        <v>3</v>
      </c>
      <c r="O20" s="31">
        <f t="shared" si="8"/>
        <v>1</v>
      </c>
      <c r="P20" s="31">
        <f t="shared" si="9"/>
        <v>23</v>
      </c>
      <c r="Q20" s="29" t="str">
        <f t="shared" si="10"/>
        <v>3 г. 1 мес. 23 дн.</v>
      </c>
      <c r="R20" s="1">
        <v>26257</v>
      </c>
      <c r="S20" s="1">
        <v>29268</v>
      </c>
      <c r="T20" s="31">
        <f t="shared" si="11"/>
        <v>8</v>
      </c>
      <c r="U20" s="31">
        <f t="shared" si="12"/>
        <v>2</v>
      </c>
      <c r="V20" s="31">
        <f t="shared" si="13"/>
        <v>28</v>
      </c>
      <c r="W20" s="29" t="str">
        <f t="shared" si="14"/>
        <v>8 г. 2 мес. 28 дн.</v>
      </c>
      <c r="X20" s="1">
        <v>29460</v>
      </c>
      <c r="Y20" s="1">
        <v>29537</v>
      </c>
      <c r="Z20" s="31">
        <f t="shared" si="15"/>
        <v>0</v>
      </c>
      <c r="AA20" s="31">
        <f t="shared" si="16"/>
        <v>2</v>
      </c>
      <c r="AB20" s="31">
        <f t="shared" si="17"/>
        <v>16</v>
      </c>
      <c r="AC20" s="29" t="str">
        <f t="shared" si="18"/>
        <v>0 г. 2 мес. 16 дн.</v>
      </c>
      <c r="AD20" s="1">
        <v>29830</v>
      </c>
      <c r="AE20" s="1">
        <v>31290</v>
      </c>
      <c r="AF20" s="31">
        <f t="shared" si="19"/>
        <v>3</v>
      </c>
      <c r="AG20" s="31">
        <f t="shared" si="20"/>
        <v>11</v>
      </c>
      <c r="AH20" s="31">
        <f t="shared" si="21"/>
        <v>30</v>
      </c>
      <c r="AI20" s="29" t="str">
        <f t="shared" si="22"/>
        <v>3 г. 11 мес. 30 дн.</v>
      </c>
      <c r="AJ20" s="1">
        <v>31372</v>
      </c>
      <c r="AK20" s="1">
        <v>32375</v>
      </c>
      <c r="AL20" s="31">
        <f t="shared" si="23"/>
        <v>2</v>
      </c>
      <c r="AM20" s="31">
        <f t="shared" si="24"/>
        <v>8</v>
      </c>
      <c r="AN20" s="31">
        <f t="shared" si="25"/>
        <v>30</v>
      </c>
      <c r="AO20" s="29" t="str">
        <f t="shared" si="26"/>
        <v>2 г. 8 мес. 30 дн.</v>
      </c>
      <c r="AP20" s="1">
        <v>32387</v>
      </c>
      <c r="AQ20" s="1">
        <v>33616</v>
      </c>
      <c r="AR20" s="31">
        <f t="shared" si="27"/>
        <v>3</v>
      </c>
      <c r="AS20" s="31">
        <f t="shared" si="28"/>
        <v>4</v>
      </c>
      <c r="AT20" s="31">
        <f t="shared" si="29"/>
        <v>12</v>
      </c>
      <c r="AU20" s="29" t="str">
        <f t="shared" si="30"/>
        <v>3 г. 4 мес. 12 дн.</v>
      </c>
      <c r="AV20" s="6">
        <v>33833</v>
      </c>
      <c r="AW20" s="1">
        <v>37210</v>
      </c>
      <c r="AX20" s="31">
        <f t="shared" si="31"/>
        <v>9</v>
      </c>
      <c r="AY20" s="31">
        <f t="shared" si="32"/>
        <v>2</v>
      </c>
      <c r="AZ20" s="31">
        <f t="shared" si="33"/>
        <v>29</v>
      </c>
      <c r="BA20" s="29" t="str">
        <f t="shared" si="34"/>
        <v>9 г. 2 мес. 29 дн.</v>
      </c>
      <c r="BB20" s="7">
        <v>37209</v>
      </c>
      <c r="BC20" s="1">
        <f>$B$1</f>
        <v>43344</v>
      </c>
      <c r="BD20" s="31">
        <f t="shared" si="35"/>
        <v>16</v>
      </c>
      <c r="BE20" s="31">
        <f t="shared" si="36"/>
        <v>9</v>
      </c>
      <c r="BF20" s="31">
        <f t="shared" si="37"/>
        <v>18</v>
      </c>
      <c r="BG20" s="29" t="str">
        <f t="shared" si="38"/>
        <v>16 г. 9 мес. 18 дн.</v>
      </c>
      <c r="BH20" s="32">
        <f t="shared" si="39"/>
        <v>44</v>
      </c>
      <c r="BI20" s="32">
        <f t="shared" si="40"/>
        <v>39</v>
      </c>
      <c r="BJ20" s="32">
        <f t="shared" si="41"/>
        <v>186</v>
      </c>
      <c r="BL20" s="34">
        <f t="shared" si="42"/>
        <v>17441</v>
      </c>
      <c r="BM20" s="35">
        <v>8</v>
      </c>
    </row>
    <row r="21" spans="1:65" ht="18" customHeight="1">
      <c r="A21" s="72">
        <v>19</v>
      </c>
      <c r="B21" s="3" t="s">
        <v>37</v>
      </c>
      <c r="C21" s="4">
        <v>24966</v>
      </c>
      <c r="D21" s="26">
        <f t="shared" si="0"/>
        <v>18378</v>
      </c>
      <c r="E21" s="27">
        <f t="shared" si="1"/>
        <v>50.350684931506848</v>
      </c>
      <c r="F21" s="26">
        <f t="shared" si="2"/>
        <v>50</v>
      </c>
      <c r="G21" s="26">
        <f t="shared" si="3"/>
        <v>4.2082191780821745</v>
      </c>
      <c r="H21" s="26">
        <f t="shared" si="4"/>
        <v>4</v>
      </c>
      <c r="I21" s="26">
        <f t="shared" si="5"/>
        <v>6.3340273972597485</v>
      </c>
      <c r="J21" s="30" t="str">
        <f t="shared" si="6"/>
        <v>50 г. 3 мес. 24 дн.</v>
      </c>
      <c r="K21" s="5">
        <v>33100</v>
      </c>
      <c r="L21" s="1">
        <v>33100</v>
      </c>
      <c r="M21" s="1">
        <f>$B$1</f>
        <v>43344</v>
      </c>
      <c r="N21" s="31">
        <f t="shared" si="7"/>
        <v>28</v>
      </c>
      <c r="O21" s="31">
        <f t="shared" si="8"/>
        <v>0</v>
      </c>
      <c r="P21" s="31">
        <f t="shared" si="9"/>
        <v>17</v>
      </c>
      <c r="Q21" s="29" t="str">
        <f t="shared" si="10"/>
        <v>28 г. 0 мес. 17 дн.</v>
      </c>
      <c r="R21" s="1"/>
      <c r="S21" s="1"/>
      <c r="T21" s="31">
        <f t="shared" si="11"/>
        <v>0</v>
      </c>
      <c r="U21" s="31">
        <f t="shared" si="12"/>
        <v>0</v>
      </c>
      <c r="V21" s="31">
        <f t="shared" si="13"/>
        <v>0</v>
      </c>
      <c r="W21" s="29" t="str">
        <f t="shared" si="14"/>
        <v>0 г. 0 мес. 0 дн.</v>
      </c>
      <c r="X21" s="1"/>
      <c r="Y21" s="1"/>
      <c r="Z21" s="31">
        <f t="shared" si="15"/>
        <v>0</v>
      </c>
      <c r="AA21" s="31">
        <f t="shared" si="16"/>
        <v>0</v>
      </c>
      <c r="AB21" s="31">
        <f t="shared" si="17"/>
        <v>0</v>
      </c>
      <c r="AC21" s="29" t="str">
        <f t="shared" si="18"/>
        <v>0 г. 0 мес. 0 дн.</v>
      </c>
      <c r="AD21" s="1"/>
      <c r="AE21" s="1"/>
      <c r="AF21" s="31">
        <f t="shared" si="19"/>
        <v>0</v>
      </c>
      <c r="AG21" s="31">
        <f t="shared" si="20"/>
        <v>0</v>
      </c>
      <c r="AH21" s="31">
        <f t="shared" si="21"/>
        <v>0</v>
      </c>
      <c r="AI21" s="29" t="str">
        <f t="shared" si="22"/>
        <v>0 г. 0 мес. 0 дн.</v>
      </c>
      <c r="AJ21" s="1"/>
      <c r="AK21" s="1"/>
      <c r="AL21" s="31">
        <f t="shared" si="23"/>
        <v>0</v>
      </c>
      <c r="AM21" s="31">
        <f t="shared" si="24"/>
        <v>0</v>
      </c>
      <c r="AN21" s="31">
        <f t="shared" si="25"/>
        <v>0</v>
      </c>
      <c r="AO21" s="29" t="str">
        <f t="shared" si="26"/>
        <v>0 г. 0 мес. 0 дн.</v>
      </c>
      <c r="AP21" s="1"/>
      <c r="AQ21" s="1"/>
      <c r="AR21" s="31">
        <f t="shared" si="27"/>
        <v>0</v>
      </c>
      <c r="AS21" s="31">
        <f t="shared" si="28"/>
        <v>0</v>
      </c>
      <c r="AT21" s="31">
        <f t="shared" si="29"/>
        <v>0</v>
      </c>
      <c r="AU21" s="29" t="str">
        <f t="shared" si="30"/>
        <v>0 г. 0 мес. 0 дн.</v>
      </c>
      <c r="AV21" s="6"/>
      <c r="AW21" s="1"/>
      <c r="AX21" s="31">
        <f t="shared" si="31"/>
        <v>0</v>
      </c>
      <c r="AY21" s="31">
        <f t="shared" si="32"/>
        <v>0</v>
      </c>
      <c r="AZ21" s="31">
        <f t="shared" si="33"/>
        <v>0</v>
      </c>
      <c r="BA21" s="29" t="str">
        <f t="shared" si="34"/>
        <v>0 г. 0 мес. 0 дн.</v>
      </c>
      <c r="BB21" s="7"/>
      <c r="BC21" s="7"/>
      <c r="BD21" s="31">
        <f t="shared" si="35"/>
        <v>0</v>
      </c>
      <c r="BE21" s="31">
        <f t="shared" si="36"/>
        <v>0</v>
      </c>
      <c r="BF21" s="31">
        <f t="shared" si="37"/>
        <v>0</v>
      </c>
      <c r="BG21" s="29" t="str">
        <f t="shared" si="38"/>
        <v>0 г. 0 мес. 0 дн.</v>
      </c>
      <c r="BH21" s="32">
        <f t="shared" si="39"/>
        <v>28</v>
      </c>
      <c r="BI21" s="32">
        <f t="shared" si="40"/>
        <v>0</v>
      </c>
      <c r="BJ21" s="32">
        <f t="shared" si="41"/>
        <v>17</v>
      </c>
      <c r="BL21" s="34">
        <f t="shared" si="42"/>
        <v>10244</v>
      </c>
      <c r="BM21" s="35">
        <v>1</v>
      </c>
    </row>
    <row r="22" spans="1:65" ht="18" customHeight="1">
      <c r="A22" s="2">
        <v>20</v>
      </c>
      <c r="B22" s="3" t="s">
        <v>66</v>
      </c>
      <c r="C22" s="4">
        <v>25124</v>
      </c>
      <c r="D22" s="26">
        <f t="shared" si="0"/>
        <v>18220</v>
      </c>
      <c r="E22" s="27">
        <f t="shared" si="1"/>
        <v>49.917808219178085</v>
      </c>
      <c r="F22" s="26">
        <f t="shared" si="2"/>
        <v>49</v>
      </c>
      <c r="G22" s="26">
        <f t="shared" si="3"/>
        <v>11.013698630137014</v>
      </c>
      <c r="H22" s="26">
        <f t="shared" si="4"/>
        <v>11</v>
      </c>
      <c r="I22" s="26">
        <f t="shared" si="5"/>
        <v>0.41671232876797604</v>
      </c>
      <c r="J22" s="30" t="str">
        <f t="shared" si="6"/>
        <v>49 г. 10 мес. 19 дн.</v>
      </c>
      <c r="K22" s="5">
        <v>38231</v>
      </c>
      <c r="L22" s="1">
        <v>34197</v>
      </c>
      <c r="M22" s="1">
        <v>36309</v>
      </c>
      <c r="N22" s="31">
        <f t="shared" si="7"/>
        <v>5</v>
      </c>
      <c r="O22" s="31">
        <f t="shared" si="8"/>
        <v>9</v>
      </c>
      <c r="P22" s="31">
        <f t="shared" si="9"/>
        <v>13</v>
      </c>
      <c r="Q22" s="29" t="str">
        <f t="shared" si="10"/>
        <v>5 г. 9 мес. 13 дн.</v>
      </c>
      <c r="R22" s="1">
        <v>36404</v>
      </c>
      <c r="S22" s="1">
        <v>38215</v>
      </c>
      <c r="T22" s="31">
        <f t="shared" si="11"/>
        <v>4</v>
      </c>
      <c r="U22" s="31">
        <f t="shared" si="12"/>
        <v>11</v>
      </c>
      <c r="V22" s="31">
        <f t="shared" si="13"/>
        <v>15</v>
      </c>
      <c r="W22" s="29" t="str">
        <f t="shared" si="14"/>
        <v>4 г. 11 мес. 15 дн.</v>
      </c>
      <c r="X22" s="1">
        <v>38231</v>
      </c>
      <c r="Y22" s="1">
        <f>$B$1</f>
        <v>43344</v>
      </c>
      <c r="Z22" s="31">
        <f t="shared" si="15"/>
        <v>14</v>
      </c>
      <c r="AA22" s="31">
        <f t="shared" si="16"/>
        <v>0</v>
      </c>
      <c r="AB22" s="31">
        <f t="shared" si="17"/>
        <v>0</v>
      </c>
      <c r="AC22" s="29" t="str">
        <f t="shared" si="18"/>
        <v>14 г. 0 мес. 0 дн.</v>
      </c>
      <c r="AD22" s="1"/>
      <c r="AE22" s="1"/>
      <c r="AF22" s="31">
        <f t="shared" si="19"/>
        <v>0</v>
      </c>
      <c r="AG22" s="31">
        <f t="shared" si="20"/>
        <v>0</v>
      </c>
      <c r="AH22" s="31">
        <f t="shared" si="21"/>
        <v>0</v>
      </c>
      <c r="AI22" s="29" t="str">
        <f t="shared" si="22"/>
        <v>0 г. 0 мес. 0 дн.</v>
      </c>
      <c r="AJ22" s="1"/>
      <c r="AK22" s="1"/>
      <c r="AL22" s="31">
        <f t="shared" si="23"/>
        <v>0</v>
      </c>
      <c r="AM22" s="31">
        <f t="shared" si="24"/>
        <v>0</v>
      </c>
      <c r="AN22" s="31">
        <f t="shared" si="25"/>
        <v>0</v>
      </c>
      <c r="AO22" s="29" t="str">
        <f t="shared" si="26"/>
        <v>0 г. 0 мес. 0 дн.</v>
      </c>
      <c r="AP22" s="1"/>
      <c r="AQ22" s="1"/>
      <c r="AR22" s="31">
        <f t="shared" si="27"/>
        <v>0</v>
      </c>
      <c r="AS22" s="31">
        <f t="shared" si="28"/>
        <v>0</v>
      </c>
      <c r="AT22" s="31">
        <f t="shared" si="29"/>
        <v>0</v>
      </c>
      <c r="AU22" s="29" t="str">
        <f t="shared" si="30"/>
        <v>0 г. 0 мес. 0 дн.</v>
      </c>
      <c r="AV22" s="6"/>
      <c r="AW22" s="1"/>
      <c r="AX22" s="31">
        <f t="shared" si="31"/>
        <v>0</v>
      </c>
      <c r="AY22" s="31">
        <f t="shared" si="32"/>
        <v>0</v>
      </c>
      <c r="AZ22" s="31">
        <f t="shared" si="33"/>
        <v>0</v>
      </c>
      <c r="BA22" s="29" t="str">
        <f t="shared" si="34"/>
        <v>0 г. 0 мес. 0 дн.</v>
      </c>
      <c r="BB22" s="7"/>
      <c r="BC22" s="7"/>
      <c r="BD22" s="31">
        <f t="shared" si="35"/>
        <v>0</v>
      </c>
      <c r="BE22" s="31">
        <f t="shared" si="36"/>
        <v>0</v>
      </c>
      <c r="BF22" s="31">
        <f t="shared" si="37"/>
        <v>0</v>
      </c>
      <c r="BG22" s="29" t="str">
        <f t="shared" si="38"/>
        <v>0 г. 0 мес. 0 дн.</v>
      </c>
      <c r="BH22" s="32">
        <f t="shared" si="39"/>
        <v>23</v>
      </c>
      <c r="BI22" s="32">
        <f t="shared" si="40"/>
        <v>20</v>
      </c>
      <c r="BJ22" s="32">
        <f t="shared" si="41"/>
        <v>28</v>
      </c>
      <c r="BL22" s="34">
        <f t="shared" si="42"/>
        <v>9036</v>
      </c>
      <c r="BM22" s="35">
        <v>3</v>
      </c>
    </row>
    <row r="23" spans="1:65" ht="18" customHeight="1">
      <c r="A23" s="72">
        <v>21</v>
      </c>
      <c r="B23" s="3" t="s">
        <v>8</v>
      </c>
      <c r="C23" s="4">
        <v>16530</v>
      </c>
      <c r="D23" s="26">
        <f t="shared" si="0"/>
        <v>26814</v>
      </c>
      <c r="E23" s="27">
        <f t="shared" si="1"/>
        <v>73.463013698630135</v>
      </c>
      <c r="F23" s="26">
        <f t="shared" si="2"/>
        <v>73</v>
      </c>
      <c r="G23" s="26">
        <f t="shared" si="3"/>
        <v>5.5561643835616223</v>
      </c>
      <c r="H23" s="26">
        <f t="shared" si="4"/>
        <v>5</v>
      </c>
      <c r="I23" s="26">
        <f t="shared" si="5"/>
        <v>16.918520547944553</v>
      </c>
      <c r="J23" s="30" t="str">
        <f t="shared" si="6"/>
        <v>73 г. 4 мес. 29 дн.</v>
      </c>
      <c r="K23" s="5">
        <v>24332</v>
      </c>
      <c r="L23" s="1">
        <v>24332</v>
      </c>
      <c r="M23" s="1">
        <f>$B$1</f>
        <v>43344</v>
      </c>
      <c r="N23" s="31">
        <f t="shared" si="7"/>
        <v>52</v>
      </c>
      <c r="O23" s="31">
        <f t="shared" si="8"/>
        <v>0</v>
      </c>
      <c r="P23" s="31">
        <f t="shared" si="9"/>
        <v>19</v>
      </c>
      <c r="Q23" s="29" t="str">
        <f t="shared" si="10"/>
        <v>52 г. 0 мес. 19 дн.</v>
      </c>
      <c r="R23" s="1"/>
      <c r="S23" s="1"/>
      <c r="T23" s="31">
        <f t="shared" si="11"/>
        <v>0</v>
      </c>
      <c r="U23" s="31">
        <f t="shared" si="12"/>
        <v>0</v>
      </c>
      <c r="V23" s="31">
        <f t="shared" si="13"/>
        <v>0</v>
      </c>
      <c r="W23" s="29" t="str">
        <f t="shared" si="14"/>
        <v>0 г. 0 мес. 0 дн.</v>
      </c>
      <c r="X23" s="1"/>
      <c r="Y23" s="1"/>
      <c r="Z23" s="31">
        <f t="shared" si="15"/>
        <v>0</v>
      </c>
      <c r="AA23" s="31">
        <f t="shared" si="16"/>
        <v>0</v>
      </c>
      <c r="AB23" s="31">
        <f t="shared" si="17"/>
        <v>0</v>
      </c>
      <c r="AC23" s="29" t="str">
        <f t="shared" si="18"/>
        <v>0 г. 0 мес. 0 дн.</v>
      </c>
      <c r="AD23" s="1"/>
      <c r="AE23" s="1"/>
      <c r="AF23" s="31">
        <f t="shared" si="19"/>
        <v>0</v>
      </c>
      <c r="AG23" s="31">
        <f t="shared" si="20"/>
        <v>0</v>
      </c>
      <c r="AH23" s="31">
        <f t="shared" si="21"/>
        <v>0</v>
      </c>
      <c r="AI23" s="29" t="str">
        <f t="shared" si="22"/>
        <v>0 г. 0 мес. 0 дн.</v>
      </c>
      <c r="AJ23" s="1"/>
      <c r="AK23" s="1"/>
      <c r="AL23" s="31">
        <f t="shared" si="23"/>
        <v>0</v>
      </c>
      <c r="AM23" s="31">
        <f t="shared" si="24"/>
        <v>0</v>
      </c>
      <c r="AN23" s="31">
        <f t="shared" si="25"/>
        <v>0</v>
      </c>
      <c r="AO23" s="29" t="str">
        <f t="shared" si="26"/>
        <v>0 г. 0 мес. 0 дн.</v>
      </c>
      <c r="AP23" s="1"/>
      <c r="AQ23" s="1"/>
      <c r="AR23" s="31">
        <f t="shared" si="27"/>
        <v>0</v>
      </c>
      <c r="AS23" s="31">
        <f t="shared" si="28"/>
        <v>0</v>
      </c>
      <c r="AT23" s="31">
        <f t="shared" si="29"/>
        <v>0</v>
      </c>
      <c r="AU23" s="29" t="str">
        <f t="shared" si="30"/>
        <v>0 г. 0 мес. 0 дн.</v>
      </c>
      <c r="AV23" s="6"/>
      <c r="AW23" s="1"/>
      <c r="AX23" s="31">
        <f t="shared" si="31"/>
        <v>0</v>
      </c>
      <c r="AY23" s="31">
        <f t="shared" si="32"/>
        <v>0</v>
      </c>
      <c r="AZ23" s="31">
        <f t="shared" si="33"/>
        <v>0</v>
      </c>
      <c r="BA23" s="29" t="str">
        <f t="shared" si="34"/>
        <v>0 г. 0 мес. 0 дн.</v>
      </c>
      <c r="BB23" s="7"/>
      <c r="BC23" s="7"/>
      <c r="BD23" s="31">
        <f t="shared" si="35"/>
        <v>0</v>
      </c>
      <c r="BE23" s="31">
        <f t="shared" si="36"/>
        <v>0</v>
      </c>
      <c r="BF23" s="31">
        <f t="shared" si="37"/>
        <v>0</v>
      </c>
      <c r="BG23" s="29" t="str">
        <f t="shared" si="38"/>
        <v>0 г. 0 мес. 0 дн.</v>
      </c>
      <c r="BH23" s="32">
        <f t="shared" si="39"/>
        <v>52</v>
      </c>
      <c r="BI23" s="32">
        <f t="shared" si="40"/>
        <v>0</v>
      </c>
      <c r="BJ23" s="32">
        <f t="shared" si="41"/>
        <v>19</v>
      </c>
      <c r="BL23" s="34">
        <f t="shared" si="42"/>
        <v>19012</v>
      </c>
      <c r="BM23" s="35">
        <v>1</v>
      </c>
    </row>
    <row r="24" spans="1:65" ht="18" customHeight="1">
      <c r="A24" s="2">
        <v>22</v>
      </c>
      <c r="B24" s="8" t="s">
        <v>124</v>
      </c>
      <c r="C24" s="4">
        <v>27889</v>
      </c>
      <c r="D24" s="26">
        <f t="shared" si="0"/>
        <v>15455</v>
      </c>
      <c r="E24" s="27">
        <f t="shared" si="1"/>
        <v>42.342465753424655</v>
      </c>
      <c r="F24" s="26">
        <f t="shared" si="2"/>
        <v>42</v>
      </c>
      <c r="G24" s="26">
        <f t="shared" si="3"/>
        <v>4.1095890410958589</v>
      </c>
      <c r="H24" s="26">
        <f t="shared" si="4"/>
        <v>4</v>
      </c>
      <c r="I24" s="26">
        <f t="shared" si="5"/>
        <v>3.333698630136027</v>
      </c>
      <c r="J24" s="30" t="str">
        <f t="shared" si="6"/>
        <v>42 г. 3 мес. 23 дн.</v>
      </c>
      <c r="K24" s="5">
        <v>41244</v>
      </c>
      <c r="L24" s="1">
        <v>41244</v>
      </c>
      <c r="M24" s="1">
        <f>B1</f>
        <v>43344</v>
      </c>
      <c r="N24" s="31">
        <f t="shared" si="7"/>
        <v>5</v>
      </c>
      <c r="O24" s="31">
        <f t="shared" si="8"/>
        <v>9</v>
      </c>
      <c r="P24" s="31">
        <f t="shared" si="9"/>
        <v>0</v>
      </c>
      <c r="Q24" s="29" t="str">
        <f t="shared" si="10"/>
        <v>5 г. 9 мес. 0 дн.</v>
      </c>
      <c r="R24" s="1"/>
      <c r="S24" s="1"/>
      <c r="T24" s="31">
        <f t="shared" si="11"/>
        <v>0</v>
      </c>
      <c r="U24" s="31">
        <f t="shared" si="12"/>
        <v>0</v>
      </c>
      <c r="V24" s="31">
        <f t="shared" si="13"/>
        <v>0</v>
      </c>
      <c r="W24" s="29" t="str">
        <f t="shared" si="14"/>
        <v>0 г. 0 мес. 0 дн.</v>
      </c>
      <c r="X24" s="1"/>
      <c r="Y24" s="1"/>
      <c r="Z24" s="31">
        <f t="shared" si="15"/>
        <v>0</v>
      </c>
      <c r="AA24" s="31">
        <f t="shared" si="16"/>
        <v>0</v>
      </c>
      <c r="AB24" s="31">
        <f t="shared" si="17"/>
        <v>0</v>
      </c>
      <c r="AC24" s="29" t="str">
        <f t="shared" si="18"/>
        <v>0 г. 0 мес. 0 дн.</v>
      </c>
      <c r="AD24" s="1"/>
      <c r="AE24" s="1"/>
      <c r="AF24" s="31">
        <f t="shared" si="19"/>
        <v>0</v>
      </c>
      <c r="AG24" s="31">
        <f t="shared" si="20"/>
        <v>0</v>
      </c>
      <c r="AH24" s="31">
        <f t="shared" si="21"/>
        <v>0</v>
      </c>
      <c r="AI24" s="29" t="str">
        <f t="shared" si="22"/>
        <v>0 г. 0 мес. 0 дн.</v>
      </c>
      <c r="AJ24" s="1"/>
      <c r="AK24" s="1"/>
      <c r="AL24" s="31">
        <f t="shared" si="23"/>
        <v>0</v>
      </c>
      <c r="AM24" s="31">
        <f t="shared" si="24"/>
        <v>0</v>
      </c>
      <c r="AN24" s="31">
        <f t="shared" si="25"/>
        <v>0</v>
      </c>
      <c r="AO24" s="29" t="str">
        <f t="shared" si="26"/>
        <v>0 г. 0 мес. 0 дн.</v>
      </c>
      <c r="AP24" s="1"/>
      <c r="AQ24" s="1"/>
      <c r="AR24" s="31">
        <f t="shared" si="27"/>
        <v>0</v>
      </c>
      <c r="AS24" s="31">
        <f t="shared" si="28"/>
        <v>0</v>
      </c>
      <c r="AT24" s="31">
        <f t="shared" si="29"/>
        <v>0</v>
      </c>
      <c r="AU24" s="29" t="str">
        <f t="shared" si="30"/>
        <v>0 г. 0 мес. 0 дн.</v>
      </c>
      <c r="AV24" s="6"/>
      <c r="AW24" s="1"/>
      <c r="AX24" s="31">
        <f t="shared" si="31"/>
        <v>0</v>
      </c>
      <c r="AY24" s="31">
        <f t="shared" si="32"/>
        <v>0</v>
      </c>
      <c r="AZ24" s="31">
        <f t="shared" si="33"/>
        <v>0</v>
      </c>
      <c r="BA24" s="29" t="str">
        <f t="shared" si="34"/>
        <v>0 г. 0 мес. 0 дн.</v>
      </c>
      <c r="BB24" s="7"/>
      <c r="BC24" s="7"/>
      <c r="BD24" s="31">
        <f t="shared" si="35"/>
        <v>0</v>
      </c>
      <c r="BE24" s="31">
        <f t="shared" si="36"/>
        <v>0</v>
      </c>
      <c r="BF24" s="31">
        <f t="shared" si="37"/>
        <v>0</v>
      </c>
      <c r="BG24" s="29" t="str">
        <f t="shared" si="38"/>
        <v>0 г. 0 мес. 0 дн.</v>
      </c>
      <c r="BH24" s="32">
        <f t="shared" si="39"/>
        <v>5</v>
      </c>
      <c r="BI24" s="32">
        <f t="shared" si="40"/>
        <v>9</v>
      </c>
      <c r="BJ24" s="32">
        <f t="shared" si="41"/>
        <v>0</v>
      </c>
      <c r="BL24" s="34">
        <f t="shared" si="42"/>
        <v>2100</v>
      </c>
      <c r="BM24" s="35">
        <v>1</v>
      </c>
    </row>
    <row r="25" spans="1:65" ht="18" customHeight="1">
      <c r="A25" s="72">
        <v>23</v>
      </c>
      <c r="B25" s="3" t="s">
        <v>19</v>
      </c>
      <c r="C25" s="4">
        <v>23632</v>
      </c>
      <c r="D25" s="26">
        <f t="shared" si="0"/>
        <v>19712</v>
      </c>
      <c r="E25" s="27">
        <f t="shared" si="1"/>
        <v>54.005479452054793</v>
      </c>
      <c r="F25" s="26">
        <f t="shared" si="2"/>
        <v>54</v>
      </c>
      <c r="G25" s="26">
        <f t="shared" si="3"/>
        <v>6.5753424657515325E-2</v>
      </c>
      <c r="H25" s="26">
        <f t="shared" si="4"/>
        <v>0</v>
      </c>
      <c r="I25" s="26">
        <f t="shared" si="5"/>
        <v>2.0002191780816161</v>
      </c>
      <c r="J25" s="30" t="str">
        <f t="shared" si="6"/>
        <v>53 г. 11 мес. 20 дн.</v>
      </c>
      <c r="K25" s="5">
        <v>33994</v>
      </c>
      <c r="L25" s="1">
        <v>32010</v>
      </c>
      <c r="M25" s="1">
        <v>33992</v>
      </c>
      <c r="N25" s="31">
        <f t="shared" si="7"/>
        <v>5</v>
      </c>
      <c r="O25" s="31">
        <f t="shared" si="8"/>
        <v>5</v>
      </c>
      <c r="P25" s="31">
        <f t="shared" si="9"/>
        <v>2</v>
      </c>
      <c r="Q25" s="29" t="str">
        <f t="shared" si="10"/>
        <v>5 г. 5 мес. 2 дн.</v>
      </c>
      <c r="R25" s="1">
        <v>33994</v>
      </c>
      <c r="S25" s="1">
        <f>$B$1</f>
        <v>43344</v>
      </c>
      <c r="T25" s="31">
        <f t="shared" si="11"/>
        <v>25</v>
      </c>
      <c r="U25" s="31">
        <f t="shared" si="12"/>
        <v>7</v>
      </c>
      <c r="V25" s="31">
        <f t="shared" si="13"/>
        <v>7</v>
      </c>
      <c r="W25" s="29" t="str">
        <f t="shared" si="14"/>
        <v>25 г. 7 мес. 7 дн.</v>
      </c>
      <c r="X25" s="1"/>
      <c r="Y25" s="1"/>
      <c r="Z25" s="31">
        <f t="shared" si="15"/>
        <v>0</v>
      </c>
      <c r="AA25" s="31">
        <f t="shared" si="16"/>
        <v>0</v>
      </c>
      <c r="AB25" s="31">
        <f t="shared" si="17"/>
        <v>0</v>
      </c>
      <c r="AC25" s="29" t="str">
        <f t="shared" si="18"/>
        <v>0 г. 0 мес. 0 дн.</v>
      </c>
      <c r="AD25" s="1"/>
      <c r="AE25" s="1"/>
      <c r="AF25" s="31">
        <f t="shared" si="19"/>
        <v>0</v>
      </c>
      <c r="AG25" s="31">
        <f t="shared" si="20"/>
        <v>0</v>
      </c>
      <c r="AH25" s="31">
        <f t="shared" si="21"/>
        <v>0</v>
      </c>
      <c r="AI25" s="29" t="str">
        <f t="shared" si="22"/>
        <v>0 г. 0 мес. 0 дн.</v>
      </c>
      <c r="AJ25" s="1"/>
      <c r="AK25" s="1"/>
      <c r="AL25" s="31">
        <f t="shared" si="23"/>
        <v>0</v>
      </c>
      <c r="AM25" s="31">
        <f t="shared" si="24"/>
        <v>0</v>
      </c>
      <c r="AN25" s="31">
        <f t="shared" si="25"/>
        <v>0</v>
      </c>
      <c r="AO25" s="29" t="str">
        <f t="shared" si="26"/>
        <v>0 г. 0 мес. 0 дн.</v>
      </c>
      <c r="AP25" s="1"/>
      <c r="AQ25" s="1"/>
      <c r="AR25" s="31">
        <f t="shared" si="27"/>
        <v>0</v>
      </c>
      <c r="AS25" s="31">
        <f t="shared" si="28"/>
        <v>0</v>
      </c>
      <c r="AT25" s="31">
        <f t="shared" si="29"/>
        <v>0</v>
      </c>
      <c r="AU25" s="29" t="str">
        <f t="shared" si="30"/>
        <v>0 г. 0 мес. 0 дн.</v>
      </c>
      <c r="AV25" s="6"/>
      <c r="AW25" s="1"/>
      <c r="AX25" s="31">
        <f t="shared" si="31"/>
        <v>0</v>
      </c>
      <c r="AY25" s="31">
        <f t="shared" si="32"/>
        <v>0</v>
      </c>
      <c r="AZ25" s="31">
        <f t="shared" si="33"/>
        <v>0</v>
      </c>
      <c r="BA25" s="29" t="str">
        <f t="shared" si="34"/>
        <v>0 г. 0 мес. 0 дн.</v>
      </c>
      <c r="BB25" s="7"/>
      <c r="BC25" s="7"/>
      <c r="BD25" s="31">
        <f t="shared" si="35"/>
        <v>0</v>
      </c>
      <c r="BE25" s="31">
        <f t="shared" si="36"/>
        <v>0</v>
      </c>
      <c r="BF25" s="31">
        <f t="shared" si="37"/>
        <v>0</v>
      </c>
      <c r="BG25" s="29" t="str">
        <f t="shared" si="38"/>
        <v>0 г. 0 мес. 0 дн.</v>
      </c>
      <c r="BH25" s="32">
        <f t="shared" si="39"/>
        <v>30</v>
      </c>
      <c r="BI25" s="32">
        <f t="shared" si="40"/>
        <v>12</v>
      </c>
      <c r="BJ25" s="32">
        <f t="shared" si="41"/>
        <v>9</v>
      </c>
      <c r="BL25" s="34">
        <f t="shared" si="42"/>
        <v>11332</v>
      </c>
      <c r="BM25" s="35">
        <v>2</v>
      </c>
    </row>
    <row r="26" spans="1:65" ht="18" customHeight="1">
      <c r="A26" s="2">
        <v>24</v>
      </c>
      <c r="B26" s="3" t="s">
        <v>87</v>
      </c>
      <c r="C26" s="4">
        <v>29297</v>
      </c>
      <c r="D26" s="26">
        <f t="shared" si="0"/>
        <v>14047</v>
      </c>
      <c r="E26" s="27">
        <f t="shared" si="1"/>
        <v>38.484931506849314</v>
      </c>
      <c r="F26" s="26">
        <f t="shared" si="2"/>
        <v>38</v>
      </c>
      <c r="G26" s="26">
        <f t="shared" si="3"/>
        <v>5.8191780821917689</v>
      </c>
      <c r="H26" s="26">
        <f t="shared" si="4"/>
        <v>5</v>
      </c>
      <c r="I26" s="26">
        <f t="shared" si="5"/>
        <v>24.919397260273612</v>
      </c>
      <c r="J26" s="30" t="str">
        <f t="shared" si="6"/>
        <v>38 г. 5 мес. 15 дн.</v>
      </c>
      <c r="K26" s="5">
        <v>37487</v>
      </c>
      <c r="L26" s="1">
        <v>37487</v>
      </c>
      <c r="M26" s="1">
        <f>$B$1</f>
        <v>43344</v>
      </c>
      <c r="N26" s="31">
        <f t="shared" si="7"/>
        <v>16</v>
      </c>
      <c r="O26" s="31">
        <f t="shared" si="8"/>
        <v>0</v>
      </c>
      <c r="P26" s="31">
        <f t="shared" si="9"/>
        <v>13</v>
      </c>
      <c r="Q26" s="29" t="str">
        <f t="shared" si="10"/>
        <v>16 г. 0 мес. 13 дн.</v>
      </c>
      <c r="R26" s="1"/>
      <c r="S26" s="1"/>
      <c r="T26" s="31">
        <f t="shared" si="11"/>
        <v>0</v>
      </c>
      <c r="U26" s="31">
        <f t="shared" si="12"/>
        <v>0</v>
      </c>
      <c r="V26" s="31">
        <f t="shared" si="13"/>
        <v>0</v>
      </c>
      <c r="W26" s="29" t="str">
        <f t="shared" si="14"/>
        <v>0 г. 0 мес. 0 дн.</v>
      </c>
      <c r="X26" s="1"/>
      <c r="Y26" s="1"/>
      <c r="Z26" s="31">
        <f t="shared" si="15"/>
        <v>0</v>
      </c>
      <c r="AA26" s="31">
        <f t="shared" si="16"/>
        <v>0</v>
      </c>
      <c r="AB26" s="31">
        <f t="shared" si="17"/>
        <v>0</v>
      </c>
      <c r="AC26" s="29" t="str">
        <f t="shared" si="18"/>
        <v>0 г. 0 мес. 0 дн.</v>
      </c>
      <c r="AD26" s="1"/>
      <c r="AE26" s="1"/>
      <c r="AF26" s="31">
        <f t="shared" si="19"/>
        <v>0</v>
      </c>
      <c r="AG26" s="31">
        <f t="shared" si="20"/>
        <v>0</v>
      </c>
      <c r="AH26" s="31">
        <f t="shared" si="21"/>
        <v>0</v>
      </c>
      <c r="AI26" s="29" t="str">
        <f t="shared" si="22"/>
        <v>0 г. 0 мес. 0 дн.</v>
      </c>
      <c r="AJ26" s="1"/>
      <c r="AK26" s="1"/>
      <c r="AL26" s="31">
        <f t="shared" si="23"/>
        <v>0</v>
      </c>
      <c r="AM26" s="31">
        <f t="shared" si="24"/>
        <v>0</v>
      </c>
      <c r="AN26" s="31">
        <f t="shared" si="25"/>
        <v>0</v>
      </c>
      <c r="AO26" s="29" t="str">
        <f t="shared" si="26"/>
        <v>0 г. 0 мес. 0 дн.</v>
      </c>
      <c r="AP26" s="1"/>
      <c r="AQ26" s="1"/>
      <c r="AR26" s="31">
        <f t="shared" si="27"/>
        <v>0</v>
      </c>
      <c r="AS26" s="31">
        <f t="shared" si="28"/>
        <v>0</v>
      </c>
      <c r="AT26" s="31">
        <f t="shared" si="29"/>
        <v>0</v>
      </c>
      <c r="AU26" s="29" t="str">
        <f t="shared" si="30"/>
        <v>0 г. 0 мес. 0 дн.</v>
      </c>
      <c r="AV26" s="6"/>
      <c r="AW26" s="1"/>
      <c r="AX26" s="31">
        <f t="shared" si="31"/>
        <v>0</v>
      </c>
      <c r="AY26" s="31">
        <f t="shared" si="32"/>
        <v>0</v>
      </c>
      <c r="AZ26" s="31">
        <f t="shared" si="33"/>
        <v>0</v>
      </c>
      <c r="BA26" s="29" t="str">
        <f t="shared" si="34"/>
        <v>0 г. 0 мес. 0 дн.</v>
      </c>
      <c r="BB26" s="7"/>
      <c r="BC26" s="7"/>
      <c r="BD26" s="31">
        <f t="shared" si="35"/>
        <v>0</v>
      </c>
      <c r="BE26" s="31">
        <f t="shared" si="36"/>
        <v>0</v>
      </c>
      <c r="BF26" s="31">
        <f t="shared" si="37"/>
        <v>0</v>
      </c>
      <c r="BG26" s="29" t="str">
        <f t="shared" si="38"/>
        <v>0 г. 0 мес. 0 дн.</v>
      </c>
      <c r="BH26" s="32">
        <f t="shared" si="39"/>
        <v>16</v>
      </c>
      <c r="BI26" s="32">
        <f t="shared" si="40"/>
        <v>0</v>
      </c>
      <c r="BJ26" s="32">
        <f t="shared" si="41"/>
        <v>13</v>
      </c>
      <c r="BL26" s="34">
        <f t="shared" si="42"/>
        <v>5857</v>
      </c>
      <c r="BM26" s="35">
        <v>1</v>
      </c>
    </row>
    <row r="27" spans="1:65" ht="18" customHeight="1">
      <c r="A27" s="72">
        <v>25</v>
      </c>
      <c r="B27" s="3" t="s">
        <v>23</v>
      </c>
      <c r="C27" s="4">
        <v>17921</v>
      </c>
      <c r="D27" s="26">
        <f t="shared" si="0"/>
        <v>25423</v>
      </c>
      <c r="E27" s="27">
        <f t="shared" si="1"/>
        <v>69.652054794520552</v>
      </c>
      <c r="F27" s="26">
        <f t="shared" si="2"/>
        <v>69</v>
      </c>
      <c r="G27" s="26">
        <f t="shared" si="3"/>
        <v>7.8246575342466258</v>
      </c>
      <c r="H27" s="26">
        <f t="shared" si="4"/>
        <v>7</v>
      </c>
      <c r="I27" s="26">
        <f t="shared" si="5"/>
        <v>25.08608219178236</v>
      </c>
      <c r="J27" s="30" t="str">
        <f t="shared" si="6"/>
        <v>69 г. 7 мес. 9 дн.</v>
      </c>
      <c r="K27" s="5">
        <v>29830</v>
      </c>
      <c r="L27" s="1">
        <v>24719</v>
      </c>
      <c r="M27" s="1">
        <v>26490</v>
      </c>
      <c r="N27" s="31">
        <f t="shared" si="7"/>
        <v>4</v>
      </c>
      <c r="O27" s="31">
        <f t="shared" si="8"/>
        <v>10</v>
      </c>
      <c r="P27" s="31">
        <f t="shared" si="9"/>
        <v>6</v>
      </c>
      <c r="Q27" s="29" t="str">
        <f t="shared" si="10"/>
        <v>4 г. 10 мес. 6 дн.</v>
      </c>
      <c r="R27" s="1">
        <v>28780</v>
      </c>
      <c r="S27" s="1">
        <v>29830</v>
      </c>
      <c r="T27" s="31">
        <f t="shared" si="11"/>
        <v>2</v>
      </c>
      <c r="U27" s="31">
        <f t="shared" si="12"/>
        <v>10</v>
      </c>
      <c r="V27" s="31">
        <f t="shared" si="13"/>
        <v>15</v>
      </c>
      <c r="W27" s="29" t="str">
        <f t="shared" si="14"/>
        <v>2 г. 10 мес. 15 дн.</v>
      </c>
      <c r="X27" s="1">
        <v>29830</v>
      </c>
      <c r="Y27" s="1">
        <f>$B$1</f>
        <v>43344</v>
      </c>
      <c r="Z27" s="31">
        <f t="shared" si="15"/>
        <v>37</v>
      </c>
      <c r="AA27" s="31">
        <f t="shared" si="16"/>
        <v>0</v>
      </c>
      <c r="AB27" s="31">
        <f t="shared" si="17"/>
        <v>0</v>
      </c>
      <c r="AC27" s="29" t="str">
        <f t="shared" si="18"/>
        <v>37 г. 0 мес. 0 дн.</v>
      </c>
      <c r="AD27" s="1"/>
      <c r="AE27" s="1"/>
      <c r="AF27" s="31">
        <f t="shared" si="19"/>
        <v>0</v>
      </c>
      <c r="AG27" s="31">
        <f t="shared" si="20"/>
        <v>0</v>
      </c>
      <c r="AH27" s="31">
        <f t="shared" si="21"/>
        <v>0</v>
      </c>
      <c r="AI27" s="29" t="str">
        <f t="shared" si="22"/>
        <v>0 г. 0 мес. 0 дн.</v>
      </c>
      <c r="AJ27" s="1"/>
      <c r="AK27" s="1"/>
      <c r="AL27" s="31">
        <f t="shared" si="23"/>
        <v>0</v>
      </c>
      <c r="AM27" s="31">
        <f t="shared" si="24"/>
        <v>0</v>
      </c>
      <c r="AN27" s="31">
        <f t="shared" si="25"/>
        <v>0</v>
      </c>
      <c r="AO27" s="29" t="str">
        <f t="shared" si="26"/>
        <v>0 г. 0 мес. 0 дн.</v>
      </c>
      <c r="AP27" s="1"/>
      <c r="AQ27" s="1"/>
      <c r="AR27" s="31">
        <f t="shared" si="27"/>
        <v>0</v>
      </c>
      <c r="AS27" s="31">
        <f t="shared" si="28"/>
        <v>0</v>
      </c>
      <c r="AT27" s="31">
        <f t="shared" si="29"/>
        <v>0</v>
      </c>
      <c r="AU27" s="29" t="str">
        <f t="shared" si="30"/>
        <v>0 г. 0 мес. 0 дн.</v>
      </c>
      <c r="AV27" s="6"/>
      <c r="AW27" s="1"/>
      <c r="AX27" s="31">
        <f t="shared" si="31"/>
        <v>0</v>
      </c>
      <c r="AY27" s="31">
        <f t="shared" si="32"/>
        <v>0</v>
      </c>
      <c r="AZ27" s="31">
        <f t="shared" si="33"/>
        <v>0</v>
      </c>
      <c r="BA27" s="29" t="str">
        <f t="shared" si="34"/>
        <v>0 г. 0 мес. 0 дн.</v>
      </c>
      <c r="BB27" s="7"/>
      <c r="BC27" s="7"/>
      <c r="BD27" s="31">
        <f t="shared" si="35"/>
        <v>0</v>
      </c>
      <c r="BE27" s="31">
        <f t="shared" si="36"/>
        <v>0</v>
      </c>
      <c r="BF27" s="31">
        <f t="shared" si="37"/>
        <v>0</v>
      </c>
      <c r="BG27" s="29" t="str">
        <f t="shared" si="38"/>
        <v>0 г. 0 мес. 0 дн.</v>
      </c>
      <c r="BH27" s="32">
        <f t="shared" si="39"/>
        <v>43</v>
      </c>
      <c r="BI27" s="32">
        <f t="shared" si="40"/>
        <v>20</v>
      </c>
      <c r="BJ27" s="32">
        <f t="shared" si="41"/>
        <v>21</v>
      </c>
      <c r="BL27" s="34">
        <f t="shared" si="42"/>
        <v>16335</v>
      </c>
      <c r="BM27" s="35">
        <v>3</v>
      </c>
    </row>
    <row r="28" spans="1:65" ht="18" customHeight="1">
      <c r="A28" s="2">
        <v>26</v>
      </c>
      <c r="B28" s="3" t="s">
        <v>16</v>
      </c>
      <c r="C28" s="4">
        <v>26194</v>
      </c>
      <c r="D28" s="26">
        <f t="shared" si="0"/>
        <v>17150</v>
      </c>
      <c r="E28" s="27">
        <f t="shared" si="1"/>
        <v>46.986301369863014</v>
      </c>
      <c r="F28" s="26">
        <f t="shared" si="2"/>
        <v>46</v>
      </c>
      <c r="G28" s="26">
        <f t="shared" si="3"/>
        <v>11.835616438356169</v>
      </c>
      <c r="H28" s="26">
        <f t="shared" si="4"/>
        <v>11</v>
      </c>
      <c r="I28" s="26">
        <f t="shared" si="5"/>
        <v>25.419452054794665</v>
      </c>
      <c r="J28" s="30" t="str">
        <f t="shared" si="6"/>
        <v>46 г. 11 мес. 14 дн.</v>
      </c>
      <c r="K28" s="5">
        <v>36404</v>
      </c>
      <c r="L28" s="1">
        <v>33015</v>
      </c>
      <c r="M28" s="1">
        <v>33038</v>
      </c>
      <c r="N28" s="31">
        <f t="shared" si="7"/>
        <v>0</v>
      </c>
      <c r="O28" s="31">
        <f t="shared" si="8"/>
        <v>0</v>
      </c>
      <c r="P28" s="31">
        <f t="shared" si="9"/>
        <v>23</v>
      </c>
      <c r="Q28" s="29" t="str">
        <f t="shared" si="10"/>
        <v>0 г. 0 мес. 23 дн.</v>
      </c>
      <c r="R28" s="1">
        <v>33086</v>
      </c>
      <c r="S28" s="1">
        <v>36403</v>
      </c>
      <c r="T28" s="31">
        <f t="shared" si="11"/>
        <v>9</v>
      </c>
      <c r="U28" s="31">
        <f t="shared" si="12"/>
        <v>0</v>
      </c>
      <c r="V28" s="31">
        <f t="shared" si="13"/>
        <v>30</v>
      </c>
      <c r="W28" s="29" t="str">
        <f t="shared" si="14"/>
        <v>9 г. 0 мес. 30 дн.</v>
      </c>
      <c r="X28" s="1">
        <v>36404</v>
      </c>
      <c r="Y28" s="1">
        <f>$B$1</f>
        <v>43344</v>
      </c>
      <c r="Z28" s="31">
        <f t="shared" si="15"/>
        <v>19</v>
      </c>
      <c r="AA28" s="31">
        <f t="shared" si="16"/>
        <v>0</v>
      </c>
      <c r="AB28" s="31">
        <f t="shared" si="17"/>
        <v>0</v>
      </c>
      <c r="AC28" s="29" t="str">
        <f t="shared" si="18"/>
        <v>19 г. 0 мес. 0 дн.</v>
      </c>
      <c r="AD28" s="1"/>
      <c r="AE28" s="1"/>
      <c r="AF28" s="31">
        <f t="shared" si="19"/>
        <v>0</v>
      </c>
      <c r="AG28" s="31">
        <f t="shared" si="20"/>
        <v>0</v>
      </c>
      <c r="AH28" s="31">
        <f t="shared" si="21"/>
        <v>0</v>
      </c>
      <c r="AI28" s="29" t="str">
        <f t="shared" si="22"/>
        <v>0 г. 0 мес. 0 дн.</v>
      </c>
      <c r="AJ28" s="1"/>
      <c r="AK28" s="1"/>
      <c r="AL28" s="31">
        <f t="shared" si="23"/>
        <v>0</v>
      </c>
      <c r="AM28" s="31">
        <f t="shared" si="24"/>
        <v>0</v>
      </c>
      <c r="AN28" s="31">
        <f t="shared" si="25"/>
        <v>0</v>
      </c>
      <c r="AO28" s="29" t="str">
        <f t="shared" si="26"/>
        <v>0 г. 0 мес. 0 дн.</v>
      </c>
      <c r="AP28" s="1"/>
      <c r="AQ28" s="1"/>
      <c r="AR28" s="31">
        <f t="shared" si="27"/>
        <v>0</v>
      </c>
      <c r="AS28" s="31">
        <f t="shared" si="28"/>
        <v>0</v>
      </c>
      <c r="AT28" s="31">
        <f t="shared" si="29"/>
        <v>0</v>
      </c>
      <c r="AU28" s="29" t="str">
        <f t="shared" si="30"/>
        <v>0 г. 0 мес. 0 дн.</v>
      </c>
      <c r="AV28" s="6"/>
      <c r="AW28" s="1"/>
      <c r="AX28" s="31">
        <f t="shared" si="31"/>
        <v>0</v>
      </c>
      <c r="AY28" s="31">
        <f t="shared" si="32"/>
        <v>0</v>
      </c>
      <c r="AZ28" s="31">
        <f t="shared" si="33"/>
        <v>0</v>
      </c>
      <c r="BA28" s="29" t="str">
        <f t="shared" si="34"/>
        <v>0 г. 0 мес. 0 дн.</v>
      </c>
      <c r="BB28" s="7"/>
      <c r="BC28" s="7"/>
      <c r="BD28" s="31">
        <f t="shared" si="35"/>
        <v>0</v>
      </c>
      <c r="BE28" s="31">
        <f t="shared" si="36"/>
        <v>0</v>
      </c>
      <c r="BF28" s="31">
        <f t="shared" si="37"/>
        <v>0</v>
      </c>
      <c r="BG28" s="29" t="str">
        <f t="shared" si="38"/>
        <v>0 г. 0 мес. 0 дн.</v>
      </c>
      <c r="BH28" s="32">
        <f t="shared" si="39"/>
        <v>28</v>
      </c>
      <c r="BI28" s="32">
        <f t="shared" si="40"/>
        <v>0</v>
      </c>
      <c r="BJ28" s="32">
        <f t="shared" si="41"/>
        <v>53</v>
      </c>
      <c r="BL28" s="34">
        <f t="shared" si="42"/>
        <v>10280</v>
      </c>
      <c r="BM28" s="35">
        <v>3</v>
      </c>
    </row>
    <row r="29" spans="1:65" ht="18" customHeight="1">
      <c r="A29" s="72">
        <v>27</v>
      </c>
      <c r="B29" s="3" t="s">
        <v>9</v>
      </c>
      <c r="C29" s="4">
        <v>22199</v>
      </c>
      <c r="D29" s="26">
        <f t="shared" si="0"/>
        <v>21145</v>
      </c>
      <c r="E29" s="27">
        <f t="shared" si="1"/>
        <v>57.93150684931507</v>
      </c>
      <c r="F29" s="26">
        <f t="shared" si="2"/>
        <v>57</v>
      </c>
      <c r="G29" s="26">
        <f t="shared" si="3"/>
        <v>11.178082191780845</v>
      </c>
      <c r="H29" s="26">
        <f t="shared" si="4"/>
        <v>11</v>
      </c>
      <c r="I29" s="26">
        <f t="shared" si="5"/>
        <v>5.417260273973314</v>
      </c>
      <c r="J29" s="30" t="str">
        <f t="shared" si="6"/>
        <v>57 г. 10 мес. 22 дн.</v>
      </c>
      <c r="K29" s="5">
        <v>30623</v>
      </c>
      <c r="L29" s="1">
        <v>30623</v>
      </c>
      <c r="M29" s="1">
        <f>$B$1</f>
        <v>43344</v>
      </c>
      <c r="N29" s="31">
        <f t="shared" si="7"/>
        <v>34</v>
      </c>
      <c r="O29" s="31">
        <f t="shared" si="8"/>
        <v>9</v>
      </c>
      <c r="P29" s="31">
        <f t="shared" si="9"/>
        <v>29</v>
      </c>
      <c r="Q29" s="29" t="str">
        <f t="shared" si="10"/>
        <v>34 г. 9 мес. 29 дн.</v>
      </c>
      <c r="R29" s="1"/>
      <c r="S29" s="1"/>
      <c r="T29" s="31">
        <f t="shared" si="11"/>
        <v>0</v>
      </c>
      <c r="U29" s="31">
        <f t="shared" si="12"/>
        <v>0</v>
      </c>
      <c r="V29" s="31">
        <f t="shared" si="13"/>
        <v>0</v>
      </c>
      <c r="W29" s="29" t="str">
        <f t="shared" si="14"/>
        <v>0 г. 0 мес. 0 дн.</v>
      </c>
      <c r="X29" s="1"/>
      <c r="Y29" s="1"/>
      <c r="Z29" s="31">
        <f t="shared" si="15"/>
        <v>0</v>
      </c>
      <c r="AA29" s="31">
        <f t="shared" si="16"/>
        <v>0</v>
      </c>
      <c r="AB29" s="31">
        <f t="shared" si="17"/>
        <v>0</v>
      </c>
      <c r="AC29" s="29" t="str">
        <f t="shared" si="18"/>
        <v>0 г. 0 мес. 0 дн.</v>
      </c>
      <c r="AD29" s="1"/>
      <c r="AE29" s="1"/>
      <c r="AF29" s="31">
        <f t="shared" si="19"/>
        <v>0</v>
      </c>
      <c r="AG29" s="31">
        <f t="shared" si="20"/>
        <v>0</v>
      </c>
      <c r="AH29" s="31">
        <f t="shared" si="21"/>
        <v>0</v>
      </c>
      <c r="AI29" s="29" t="str">
        <f t="shared" si="22"/>
        <v>0 г. 0 мес. 0 дн.</v>
      </c>
      <c r="AJ29" s="1"/>
      <c r="AK29" s="1"/>
      <c r="AL29" s="31">
        <f t="shared" si="23"/>
        <v>0</v>
      </c>
      <c r="AM29" s="31">
        <f t="shared" si="24"/>
        <v>0</v>
      </c>
      <c r="AN29" s="31">
        <f t="shared" si="25"/>
        <v>0</v>
      </c>
      <c r="AO29" s="29" t="str">
        <f t="shared" si="26"/>
        <v>0 г. 0 мес. 0 дн.</v>
      </c>
      <c r="AP29" s="1"/>
      <c r="AQ29" s="1"/>
      <c r="AR29" s="31">
        <f t="shared" si="27"/>
        <v>0</v>
      </c>
      <c r="AS29" s="31">
        <f t="shared" si="28"/>
        <v>0</v>
      </c>
      <c r="AT29" s="31">
        <f t="shared" si="29"/>
        <v>0</v>
      </c>
      <c r="AU29" s="29" t="str">
        <f t="shared" si="30"/>
        <v>0 г. 0 мес. 0 дн.</v>
      </c>
      <c r="AV29" s="6"/>
      <c r="AW29" s="1"/>
      <c r="AX29" s="31">
        <f t="shared" si="31"/>
        <v>0</v>
      </c>
      <c r="AY29" s="31">
        <f t="shared" si="32"/>
        <v>0</v>
      </c>
      <c r="AZ29" s="31">
        <f t="shared" si="33"/>
        <v>0</v>
      </c>
      <c r="BA29" s="29" t="str">
        <f t="shared" si="34"/>
        <v>0 г. 0 мес. 0 дн.</v>
      </c>
      <c r="BB29" s="7"/>
      <c r="BC29" s="7"/>
      <c r="BD29" s="31">
        <f t="shared" si="35"/>
        <v>0</v>
      </c>
      <c r="BE29" s="31">
        <f t="shared" si="36"/>
        <v>0</v>
      </c>
      <c r="BF29" s="31">
        <f t="shared" si="37"/>
        <v>0</v>
      </c>
      <c r="BG29" s="29" t="str">
        <f t="shared" si="38"/>
        <v>0 г. 0 мес. 0 дн.</v>
      </c>
      <c r="BH29" s="32">
        <f t="shared" si="39"/>
        <v>34</v>
      </c>
      <c r="BI29" s="32">
        <f t="shared" si="40"/>
        <v>9</v>
      </c>
      <c r="BJ29" s="32">
        <f t="shared" si="41"/>
        <v>29</v>
      </c>
      <c r="BL29" s="34">
        <f t="shared" si="42"/>
        <v>12721</v>
      </c>
      <c r="BM29" s="35">
        <v>1</v>
      </c>
    </row>
    <row r="30" spans="1:65" ht="18" customHeight="1">
      <c r="A30" s="2">
        <v>28</v>
      </c>
      <c r="B30" s="3" t="s">
        <v>97</v>
      </c>
      <c r="C30" s="4">
        <v>28121</v>
      </c>
      <c r="D30" s="26">
        <f t="shared" si="0"/>
        <v>15223</v>
      </c>
      <c r="E30" s="27">
        <f t="shared" si="1"/>
        <v>41.706849315068496</v>
      </c>
      <c r="F30" s="26">
        <f t="shared" si="2"/>
        <v>41</v>
      </c>
      <c r="G30" s="26">
        <f t="shared" si="3"/>
        <v>8.4821917808219496</v>
      </c>
      <c r="H30" s="26">
        <f t="shared" si="4"/>
        <v>8</v>
      </c>
      <c r="I30" s="26">
        <f t="shared" si="5"/>
        <v>14.668273972603707</v>
      </c>
      <c r="J30" s="30" t="str">
        <f t="shared" si="6"/>
        <v>41 г. 8 мес. 5 дн.</v>
      </c>
      <c r="K30" s="5">
        <v>37893</v>
      </c>
      <c r="L30" s="1">
        <v>36815</v>
      </c>
      <c r="M30" s="1">
        <v>37147</v>
      </c>
      <c r="N30" s="31">
        <f t="shared" si="7"/>
        <v>0</v>
      </c>
      <c r="O30" s="31">
        <f t="shared" si="8"/>
        <v>10</v>
      </c>
      <c r="P30" s="31">
        <f t="shared" si="9"/>
        <v>28</v>
      </c>
      <c r="Q30" s="29" t="str">
        <f t="shared" si="10"/>
        <v>0 г. 10 мес. 28 дн.</v>
      </c>
      <c r="R30" s="1">
        <v>37893</v>
      </c>
      <c r="S30" s="1">
        <f>$B$1</f>
        <v>43344</v>
      </c>
      <c r="T30" s="31">
        <f t="shared" si="11"/>
        <v>14</v>
      </c>
      <c r="U30" s="31">
        <f t="shared" si="12"/>
        <v>11</v>
      </c>
      <c r="V30" s="31">
        <f t="shared" si="13"/>
        <v>3</v>
      </c>
      <c r="W30" s="29" t="str">
        <f t="shared" si="14"/>
        <v>14 г. 11 мес. 3 дн.</v>
      </c>
      <c r="X30" s="1"/>
      <c r="Y30" s="1"/>
      <c r="Z30" s="31">
        <f t="shared" si="15"/>
        <v>0</v>
      </c>
      <c r="AA30" s="31">
        <f t="shared" si="16"/>
        <v>0</v>
      </c>
      <c r="AB30" s="31">
        <f t="shared" si="17"/>
        <v>0</v>
      </c>
      <c r="AC30" s="29" t="str">
        <f t="shared" si="18"/>
        <v>0 г. 0 мес. 0 дн.</v>
      </c>
      <c r="AD30" s="1"/>
      <c r="AE30" s="1"/>
      <c r="AF30" s="31">
        <f t="shared" si="19"/>
        <v>0</v>
      </c>
      <c r="AG30" s="31">
        <f t="shared" si="20"/>
        <v>0</v>
      </c>
      <c r="AH30" s="31">
        <f t="shared" si="21"/>
        <v>0</v>
      </c>
      <c r="AI30" s="29" t="str">
        <f t="shared" si="22"/>
        <v>0 г. 0 мес. 0 дн.</v>
      </c>
      <c r="AJ30" s="1"/>
      <c r="AK30" s="1"/>
      <c r="AL30" s="31">
        <f t="shared" si="23"/>
        <v>0</v>
      </c>
      <c r="AM30" s="31">
        <f t="shared" si="24"/>
        <v>0</v>
      </c>
      <c r="AN30" s="31">
        <f t="shared" si="25"/>
        <v>0</v>
      </c>
      <c r="AO30" s="29" t="str">
        <f t="shared" si="26"/>
        <v>0 г. 0 мес. 0 дн.</v>
      </c>
      <c r="AP30" s="1"/>
      <c r="AQ30" s="1"/>
      <c r="AR30" s="31">
        <f t="shared" si="27"/>
        <v>0</v>
      </c>
      <c r="AS30" s="31">
        <f t="shared" si="28"/>
        <v>0</v>
      </c>
      <c r="AT30" s="31">
        <f t="shared" si="29"/>
        <v>0</v>
      </c>
      <c r="AU30" s="29" t="str">
        <f t="shared" si="30"/>
        <v>0 г. 0 мес. 0 дн.</v>
      </c>
      <c r="AV30" s="6"/>
      <c r="AW30" s="1"/>
      <c r="AX30" s="31">
        <f t="shared" si="31"/>
        <v>0</v>
      </c>
      <c r="AY30" s="31">
        <f t="shared" si="32"/>
        <v>0</v>
      </c>
      <c r="AZ30" s="31">
        <f t="shared" si="33"/>
        <v>0</v>
      </c>
      <c r="BA30" s="29" t="str">
        <f t="shared" si="34"/>
        <v>0 г. 0 мес. 0 дн.</v>
      </c>
      <c r="BB30" s="7"/>
      <c r="BC30" s="7"/>
      <c r="BD30" s="31">
        <f t="shared" si="35"/>
        <v>0</v>
      </c>
      <c r="BE30" s="31">
        <f t="shared" si="36"/>
        <v>0</v>
      </c>
      <c r="BF30" s="31">
        <f t="shared" si="37"/>
        <v>0</v>
      </c>
      <c r="BG30" s="29" t="str">
        <f t="shared" si="38"/>
        <v>0 г. 0 мес. 0 дн.</v>
      </c>
      <c r="BH30" s="32">
        <f t="shared" si="39"/>
        <v>14</v>
      </c>
      <c r="BI30" s="32">
        <f t="shared" si="40"/>
        <v>21</v>
      </c>
      <c r="BJ30" s="32">
        <f t="shared" si="41"/>
        <v>31</v>
      </c>
      <c r="BL30" s="34">
        <f t="shared" si="42"/>
        <v>5783</v>
      </c>
      <c r="BM30" s="35">
        <v>2</v>
      </c>
    </row>
    <row r="31" spans="1:65" ht="18" customHeight="1">
      <c r="A31" s="72">
        <v>29</v>
      </c>
      <c r="B31" s="3" t="s">
        <v>68</v>
      </c>
      <c r="C31" s="4">
        <v>21984</v>
      </c>
      <c r="D31" s="26">
        <f t="shared" si="0"/>
        <v>21360</v>
      </c>
      <c r="E31" s="27">
        <f t="shared" si="1"/>
        <v>58.520547945205479</v>
      </c>
      <c r="F31" s="26">
        <f t="shared" si="2"/>
        <v>58</v>
      </c>
      <c r="G31" s="26">
        <f t="shared" si="3"/>
        <v>6.2465753424657464</v>
      </c>
      <c r="H31" s="26">
        <f t="shared" si="4"/>
        <v>6</v>
      </c>
      <c r="I31" s="26">
        <f t="shared" si="5"/>
        <v>7.5008219178080067</v>
      </c>
      <c r="J31" s="30" t="str">
        <f t="shared" si="6"/>
        <v>58 г. 5 мес. 23 дн.</v>
      </c>
      <c r="K31" s="5">
        <v>38231</v>
      </c>
      <c r="L31" s="1">
        <v>29813</v>
      </c>
      <c r="M31" s="1">
        <v>30354</v>
      </c>
      <c r="N31" s="31">
        <f t="shared" si="7"/>
        <v>1</v>
      </c>
      <c r="O31" s="31">
        <f t="shared" si="8"/>
        <v>5</v>
      </c>
      <c r="P31" s="31">
        <f t="shared" si="9"/>
        <v>23</v>
      </c>
      <c r="Q31" s="29" t="str">
        <f t="shared" si="10"/>
        <v>1 г. 5 мес. 23 дн.</v>
      </c>
      <c r="R31" s="1">
        <v>30368</v>
      </c>
      <c r="S31" s="1">
        <v>33457</v>
      </c>
      <c r="T31" s="31">
        <f t="shared" si="11"/>
        <v>8</v>
      </c>
      <c r="U31" s="31">
        <f t="shared" si="12"/>
        <v>5</v>
      </c>
      <c r="V31" s="31">
        <f t="shared" si="13"/>
        <v>17</v>
      </c>
      <c r="W31" s="29" t="str">
        <f t="shared" si="14"/>
        <v>8 г. 5 мес. 17 дн.</v>
      </c>
      <c r="X31" s="1">
        <v>33465</v>
      </c>
      <c r="Y31" s="1">
        <v>34191</v>
      </c>
      <c r="Z31" s="31">
        <f t="shared" si="15"/>
        <v>1</v>
      </c>
      <c r="AA31" s="31">
        <f t="shared" si="16"/>
        <v>11</v>
      </c>
      <c r="AB31" s="31">
        <f t="shared" si="17"/>
        <v>26</v>
      </c>
      <c r="AC31" s="29" t="str">
        <f t="shared" si="18"/>
        <v>1 г. 11 мес. 26 дн.</v>
      </c>
      <c r="AD31" s="1">
        <v>34192</v>
      </c>
      <c r="AE31" s="1">
        <v>37634</v>
      </c>
      <c r="AF31" s="31">
        <f t="shared" si="19"/>
        <v>9</v>
      </c>
      <c r="AG31" s="31">
        <f t="shared" si="20"/>
        <v>5</v>
      </c>
      <c r="AH31" s="31">
        <f t="shared" si="21"/>
        <v>2</v>
      </c>
      <c r="AI31" s="29" t="str">
        <f t="shared" si="22"/>
        <v>9 г. 5 мес. 2 дн.</v>
      </c>
      <c r="AJ31" s="1">
        <v>38231</v>
      </c>
      <c r="AK31" s="1">
        <f>$B$1</f>
        <v>43344</v>
      </c>
      <c r="AL31" s="31">
        <f t="shared" si="23"/>
        <v>14</v>
      </c>
      <c r="AM31" s="31">
        <f t="shared" si="24"/>
        <v>0</v>
      </c>
      <c r="AN31" s="31">
        <f t="shared" si="25"/>
        <v>0</v>
      </c>
      <c r="AO31" s="29" t="str">
        <f t="shared" si="26"/>
        <v>14 г. 0 мес. 0 дн.</v>
      </c>
      <c r="AP31" s="1"/>
      <c r="AQ31" s="1"/>
      <c r="AR31" s="31">
        <f t="shared" si="27"/>
        <v>0</v>
      </c>
      <c r="AS31" s="31">
        <f t="shared" si="28"/>
        <v>0</v>
      </c>
      <c r="AT31" s="31">
        <f t="shared" si="29"/>
        <v>0</v>
      </c>
      <c r="AU31" s="29" t="str">
        <f t="shared" si="30"/>
        <v>0 г. 0 мес. 0 дн.</v>
      </c>
      <c r="AV31" s="6"/>
      <c r="AW31" s="1"/>
      <c r="AX31" s="31">
        <f t="shared" si="31"/>
        <v>0</v>
      </c>
      <c r="AY31" s="31">
        <f t="shared" si="32"/>
        <v>0</v>
      </c>
      <c r="AZ31" s="31">
        <f t="shared" si="33"/>
        <v>0</v>
      </c>
      <c r="BA31" s="29" t="str">
        <f t="shared" si="34"/>
        <v>0 г. 0 мес. 0 дн.</v>
      </c>
      <c r="BB31" s="7"/>
      <c r="BC31" s="7"/>
      <c r="BD31" s="31">
        <f t="shared" si="35"/>
        <v>0</v>
      </c>
      <c r="BE31" s="31">
        <f t="shared" si="36"/>
        <v>0</v>
      </c>
      <c r="BF31" s="31">
        <f t="shared" si="37"/>
        <v>0</v>
      </c>
      <c r="BG31" s="29" t="str">
        <f t="shared" si="38"/>
        <v>0 г. 0 мес. 0 дн.</v>
      </c>
      <c r="BH31" s="32">
        <f t="shared" si="39"/>
        <v>33</v>
      </c>
      <c r="BI31" s="32">
        <f t="shared" si="40"/>
        <v>26</v>
      </c>
      <c r="BJ31" s="32">
        <f t="shared" si="41"/>
        <v>68</v>
      </c>
      <c r="BL31" s="34">
        <f t="shared" si="42"/>
        <v>12911</v>
      </c>
      <c r="BM31" s="35">
        <v>5</v>
      </c>
    </row>
    <row r="32" spans="1:65" ht="18" customHeight="1">
      <c r="A32" s="2">
        <v>30</v>
      </c>
      <c r="B32" s="3" t="s">
        <v>180</v>
      </c>
      <c r="C32" s="4"/>
      <c r="D32" s="26"/>
      <c r="E32" s="27"/>
      <c r="F32" s="26"/>
      <c r="G32" s="26"/>
      <c r="H32" s="26"/>
      <c r="I32" s="26"/>
      <c r="J32" s="30"/>
      <c r="K32" s="5"/>
      <c r="L32" s="1">
        <v>34551</v>
      </c>
      <c r="M32" s="1">
        <v>34696</v>
      </c>
      <c r="N32" s="31">
        <f>DATEDIF(L32,M32,"y")</f>
        <v>0</v>
      </c>
      <c r="O32" s="31">
        <f>DATEDIF(L32,M32,"ym")</f>
        <v>4</v>
      </c>
      <c r="P32" s="31">
        <f>DATEDIF(L32,M32,"md")</f>
        <v>23</v>
      </c>
      <c r="Q32" s="29" t="str">
        <f>DATEDIF(L32,M32,"y")&amp;" г. "&amp;DATEDIF(L32,M32,"ym")&amp;" мес. "&amp;DATEDIF(L32,M32,"md")&amp;" дн."</f>
        <v>0 г. 4 мес. 23 дн.</v>
      </c>
      <c r="R32" s="1">
        <v>34703</v>
      </c>
      <c r="S32" s="1">
        <v>40802</v>
      </c>
      <c r="T32" s="31">
        <f t="shared" si="11"/>
        <v>16</v>
      </c>
      <c r="U32" s="31">
        <f t="shared" si="12"/>
        <v>8</v>
      </c>
      <c r="V32" s="31">
        <f t="shared" si="13"/>
        <v>12</v>
      </c>
      <c r="W32" s="29" t="str">
        <f t="shared" si="14"/>
        <v>16 г. 8 мес. 12 дн.</v>
      </c>
      <c r="X32" s="1">
        <v>40805</v>
      </c>
      <c r="Y32" s="1">
        <f>B1</f>
        <v>43344</v>
      </c>
      <c r="Z32" s="31">
        <f>DATEDIF(X32,Y32,"y")</f>
        <v>6</v>
      </c>
      <c r="AA32" s="31">
        <f>DATEDIF(X32,Y32,"ym")</f>
        <v>11</v>
      </c>
      <c r="AB32" s="31">
        <f>DATEDIF(X32,Y32,"md")</f>
        <v>13</v>
      </c>
      <c r="AC32" s="29" t="str">
        <f>DATEDIF(X32,Y32,"y")&amp;" г. "&amp;DATEDIF(X32,Y32,"ym")&amp;" мес. "&amp;DATEDIF(X32,Y32,"md")&amp;" дн."</f>
        <v>6 г. 11 мес. 13 дн.</v>
      </c>
      <c r="AD32" s="1"/>
      <c r="AE32" s="1"/>
      <c r="AF32" s="31"/>
      <c r="AG32" s="31"/>
      <c r="AH32" s="31"/>
      <c r="AI32" s="29"/>
      <c r="AJ32" s="1"/>
      <c r="AK32" s="1"/>
      <c r="AL32" s="31"/>
      <c r="AM32" s="31"/>
      <c r="AN32" s="31"/>
      <c r="AO32" s="29"/>
      <c r="AP32" s="1"/>
      <c r="AQ32" s="1"/>
      <c r="AR32" s="31"/>
      <c r="AS32" s="31"/>
      <c r="AT32" s="31"/>
      <c r="AU32" s="29"/>
      <c r="AV32" s="6"/>
      <c r="AW32" s="1"/>
      <c r="AX32" s="31"/>
      <c r="AY32" s="31"/>
      <c r="AZ32" s="31"/>
      <c r="BA32" s="29"/>
      <c r="BB32" s="7"/>
      <c r="BC32" s="7"/>
      <c r="BD32" s="31"/>
      <c r="BE32" s="31"/>
      <c r="BF32" s="31"/>
      <c r="BG32" s="29"/>
      <c r="BH32" s="32">
        <f>N32+T32+Z32+AF32+AL32+AR32+AX32+BD32</f>
        <v>22</v>
      </c>
      <c r="BI32" s="32">
        <f>O32+U32+AA32+AG32+AM32+AS32+AY32+BE32</f>
        <v>23</v>
      </c>
      <c r="BJ32" s="32">
        <f>P32+V32+AB32+AH32+AN32+AT32+AZ32+BF32</f>
        <v>48</v>
      </c>
      <c r="BL32" s="34">
        <f>M32-L32+S32-R32+Y32-X32+AE32-AD32+AK32-AJ32+AQ32-AP32+AW32-AV32+BC32-BB32</f>
        <v>8783</v>
      </c>
      <c r="BM32" s="35">
        <v>3</v>
      </c>
    </row>
    <row r="33" spans="1:66" ht="18" customHeight="1">
      <c r="A33" s="72">
        <v>31</v>
      </c>
      <c r="B33" s="3" t="s">
        <v>76</v>
      </c>
      <c r="C33" s="4">
        <v>23646</v>
      </c>
      <c r="D33" s="26">
        <f t="shared" si="0"/>
        <v>19698</v>
      </c>
      <c r="E33" s="27">
        <f t="shared" si="1"/>
        <v>53.967123287671235</v>
      </c>
      <c r="F33" s="26">
        <f t="shared" si="2"/>
        <v>53</v>
      </c>
      <c r="G33" s="26">
        <f t="shared" si="3"/>
        <v>11.605479452054823</v>
      </c>
      <c r="H33" s="26">
        <f t="shared" si="4"/>
        <v>11</v>
      </c>
      <c r="I33" s="26">
        <f t="shared" si="5"/>
        <v>18.418684931507709</v>
      </c>
      <c r="J33" s="30" t="str">
        <f t="shared" si="6"/>
        <v>53 г. 11 мес. 6 дн.</v>
      </c>
      <c r="K33" s="5"/>
      <c r="L33" s="1"/>
      <c r="M33" s="1"/>
      <c r="N33" s="31">
        <f t="shared" si="7"/>
        <v>0</v>
      </c>
      <c r="O33" s="31">
        <f t="shared" si="8"/>
        <v>0</v>
      </c>
      <c r="P33" s="31">
        <f t="shared" si="9"/>
        <v>0</v>
      </c>
      <c r="Q33" s="29" t="str">
        <f t="shared" si="10"/>
        <v>0 г. 0 мес. 0 дн.</v>
      </c>
      <c r="R33" s="1"/>
      <c r="S33" s="1"/>
      <c r="T33" s="31">
        <f t="shared" si="11"/>
        <v>0</v>
      </c>
      <c r="U33" s="31">
        <f t="shared" si="12"/>
        <v>0</v>
      </c>
      <c r="V33" s="31">
        <f t="shared" si="13"/>
        <v>0</v>
      </c>
      <c r="W33" s="29" t="str">
        <f t="shared" si="14"/>
        <v>0 г. 0 мес. 0 дн.</v>
      </c>
      <c r="X33" s="1"/>
      <c r="Y33" s="1"/>
      <c r="Z33" s="31">
        <f t="shared" si="15"/>
        <v>0</v>
      </c>
      <c r="AA33" s="31">
        <f t="shared" si="16"/>
        <v>0</v>
      </c>
      <c r="AB33" s="31">
        <f t="shared" si="17"/>
        <v>0</v>
      </c>
      <c r="AC33" s="29" t="str">
        <f t="shared" si="18"/>
        <v>0 г. 0 мес. 0 дн.</v>
      </c>
      <c r="AD33" s="1"/>
      <c r="AE33" s="1"/>
      <c r="AF33" s="31">
        <f t="shared" si="19"/>
        <v>0</v>
      </c>
      <c r="AG33" s="31">
        <f t="shared" si="20"/>
        <v>0</v>
      </c>
      <c r="AH33" s="31">
        <f t="shared" si="21"/>
        <v>0</v>
      </c>
      <c r="AI33" s="29" t="str">
        <f t="shared" si="22"/>
        <v>0 г. 0 мес. 0 дн.</v>
      </c>
      <c r="AJ33" s="1"/>
      <c r="AK33" s="1"/>
      <c r="AL33" s="31">
        <f t="shared" si="23"/>
        <v>0</v>
      </c>
      <c r="AM33" s="31">
        <f t="shared" si="24"/>
        <v>0</v>
      </c>
      <c r="AN33" s="31">
        <f t="shared" si="25"/>
        <v>0</v>
      </c>
      <c r="AO33" s="29" t="str">
        <f t="shared" si="26"/>
        <v>0 г. 0 мес. 0 дн.</v>
      </c>
      <c r="AP33" s="1"/>
      <c r="AQ33" s="1"/>
      <c r="AR33" s="31">
        <f t="shared" si="27"/>
        <v>0</v>
      </c>
      <c r="AS33" s="31">
        <f t="shared" si="28"/>
        <v>0</v>
      </c>
      <c r="AT33" s="31">
        <f t="shared" si="29"/>
        <v>0</v>
      </c>
      <c r="AU33" s="29" t="str">
        <f t="shared" si="30"/>
        <v>0 г. 0 мес. 0 дн.</v>
      </c>
      <c r="AV33" s="6"/>
      <c r="AW33" s="1"/>
      <c r="AX33" s="31">
        <f t="shared" si="31"/>
        <v>0</v>
      </c>
      <c r="AY33" s="31">
        <f t="shared" si="32"/>
        <v>0</v>
      </c>
      <c r="AZ33" s="31">
        <f t="shared" si="33"/>
        <v>0</v>
      </c>
      <c r="BA33" s="29" t="str">
        <f t="shared" si="34"/>
        <v>0 г. 0 мес. 0 дн.</v>
      </c>
      <c r="BB33" s="7"/>
      <c r="BC33" s="7"/>
      <c r="BD33" s="31">
        <f t="shared" si="35"/>
        <v>0</v>
      </c>
      <c r="BE33" s="31">
        <f t="shared" si="36"/>
        <v>0</v>
      </c>
      <c r="BF33" s="31">
        <f t="shared" si="37"/>
        <v>0</v>
      </c>
      <c r="BG33" s="29" t="str">
        <f t="shared" si="38"/>
        <v>0 г. 0 мес. 0 дн.</v>
      </c>
      <c r="BH33" s="32">
        <f t="shared" si="39"/>
        <v>0</v>
      </c>
      <c r="BI33" s="32">
        <f t="shared" si="40"/>
        <v>0</v>
      </c>
      <c r="BJ33" s="32">
        <f t="shared" si="41"/>
        <v>0</v>
      </c>
      <c r="BL33" s="34">
        <f t="shared" si="42"/>
        <v>0</v>
      </c>
      <c r="BM33" s="35"/>
    </row>
    <row r="34" spans="1:66" ht="18" customHeight="1">
      <c r="A34" s="2">
        <v>32</v>
      </c>
      <c r="B34" s="3" t="s">
        <v>43</v>
      </c>
      <c r="C34" s="4">
        <v>21315</v>
      </c>
      <c r="D34" s="26">
        <f t="shared" si="0"/>
        <v>22029</v>
      </c>
      <c r="E34" s="27">
        <f t="shared" si="1"/>
        <v>60.353424657534248</v>
      </c>
      <c r="F34" s="26">
        <f t="shared" si="2"/>
        <v>60</v>
      </c>
      <c r="G34" s="26">
        <f t="shared" si="3"/>
        <v>4.2410958904109748</v>
      </c>
      <c r="H34" s="26">
        <f t="shared" si="4"/>
        <v>4</v>
      </c>
      <c r="I34" s="26">
        <f t="shared" si="5"/>
        <v>7.3341369863018535</v>
      </c>
      <c r="J34" s="30" t="str">
        <f t="shared" si="6"/>
        <v>60 г. 3 мес. 22 дн.</v>
      </c>
      <c r="K34" s="5">
        <v>29453</v>
      </c>
      <c r="L34" s="1">
        <v>29087</v>
      </c>
      <c r="M34" s="1">
        <v>29453</v>
      </c>
      <c r="N34" s="31">
        <f t="shared" si="7"/>
        <v>1</v>
      </c>
      <c r="O34" s="31">
        <f t="shared" si="8"/>
        <v>0</v>
      </c>
      <c r="P34" s="31">
        <f t="shared" si="9"/>
        <v>0</v>
      </c>
      <c r="Q34" s="29" t="str">
        <f t="shared" si="10"/>
        <v>1 г. 0 мес. 0 дн.</v>
      </c>
      <c r="R34" s="1">
        <v>29453</v>
      </c>
      <c r="S34" s="1">
        <f>$B$1</f>
        <v>43344</v>
      </c>
      <c r="T34" s="31">
        <f t="shared" si="11"/>
        <v>38</v>
      </c>
      <c r="U34" s="31">
        <f t="shared" si="12"/>
        <v>0</v>
      </c>
      <c r="V34" s="31">
        <f t="shared" si="13"/>
        <v>12</v>
      </c>
      <c r="W34" s="29" t="str">
        <f t="shared" si="14"/>
        <v>38 г. 0 мес. 12 дн.</v>
      </c>
      <c r="X34" s="1"/>
      <c r="Y34" s="1"/>
      <c r="Z34" s="31">
        <f t="shared" si="15"/>
        <v>0</v>
      </c>
      <c r="AA34" s="31">
        <f t="shared" si="16"/>
        <v>0</v>
      </c>
      <c r="AB34" s="31">
        <f t="shared" si="17"/>
        <v>0</v>
      </c>
      <c r="AC34" s="29" t="str">
        <f t="shared" si="18"/>
        <v>0 г. 0 мес. 0 дн.</v>
      </c>
      <c r="AD34" s="1"/>
      <c r="AE34" s="1"/>
      <c r="AF34" s="31">
        <f t="shared" si="19"/>
        <v>0</v>
      </c>
      <c r="AG34" s="31">
        <f t="shared" si="20"/>
        <v>0</v>
      </c>
      <c r="AH34" s="31">
        <f t="shared" si="21"/>
        <v>0</v>
      </c>
      <c r="AI34" s="29" t="str">
        <f t="shared" si="22"/>
        <v>0 г. 0 мес. 0 дн.</v>
      </c>
      <c r="AJ34" s="1"/>
      <c r="AK34" s="1"/>
      <c r="AL34" s="31">
        <f t="shared" si="23"/>
        <v>0</v>
      </c>
      <c r="AM34" s="31">
        <f t="shared" si="24"/>
        <v>0</v>
      </c>
      <c r="AN34" s="31">
        <f t="shared" si="25"/>
        <v>0</v>
      </c>
      <c r="AO34" s="29" t="str">
        <f t="shared" si="26"/>
        <v>0 г. 0 мес. 0 дн.</v>
      </c>
      <c r="AP34" s="1"/>
      <c r="AQ34" s="1"/>
      <c r="AR34" s="31">
        <f t="shared" si="27"/>
        <v>0</v>
      </c>
      <c r="AS34" s="31">
        <f t="shared" si="28"/>
        <v>0</v>
      </c>
      <c r="AT34" s="31">
        <f t="shared" si="29"/>
        <v>0</v>
      </c>
      <c r="AU34" s="29" t="str">
        <f t="shared" si="30"/>
        <v>0 г. 0 мес. 0 дн.</v>
      </c>
      <c r="AV34" s="6"/>
      <c r="AW34" s="1"/>
      <c r="AX34" s="31">
        <f t="shared" si="31"/>
        <v>0</v>
      </c>
      <c r="AY34" s="31">
        <f t="shared" si="32"/>
        <v>0</v>
      </c>
      <c r="AZ34" s="31">
        <f t="shared" si="33"/>
        <v>0</v>
      </c>
      <c r="BA34" s="29" t="str">
        <f t="shared" si="34"/>
        <v>0 г. 0 мес. 0 дн.</v>
      </c>
      <c r="BB34" s="7"/>
      <c r="BC34" s="7"/>
      <c r="BD34" s="31">
        <f t="shared" si="35"/>
        <v>0</v>
      </c>
      <c r="BE34" s="31">
        <f t="shared" si="36"/>
        <v>0</v>
      </c>
      <c r="BF34" s="31">
        <f t="shared" si="37"/>
        <v>0</v>
      </c>
      <c r="BG34" s="29" t="str">
        <f t="shared" si="38"/>
        <v>0 г. 0 мес. 0 дн.</v>
      </c>
      <c r="BH34" s="32">
        <f t="shared" si="39"/>
        <v>39</v>
      </c>
      <c r="BI34" s="32">
        <f t="shared" si="40"/>
        <v>0</v>
      </c>
      <c r="BJ34" s="32">
        <f t="shared" si="41"/>
        <v>12</v>
      </c>
      <c r="BL34" s="34">
        <f t="shared" si="42"/>
        <v>14257</v>
      </c>
      <c r="BM34" s="35">
        <v>2</v>
      </c>
    </row>
    <row r="35" spans="1:66" ht="18" customHeight="1">
      <c r="A35" s="72">
        <v>33</v>
      </c>
      <c r="B35" s="10" t="s">
        <v>89</v>
      </c>
      <c r="C35" s="11">
        <v>27090</v>
      </c>
      <c r="D35" s="26">
        <f t="shared" ref="D35:D67" si="43">$B$1-C35</f>
        <v>16254</v>
      </c>
      <c r="E35" s="27">
        <f t="shared" ref="E35:E67" si="44">D35/365</f>
        <v>44.531506849315072</v>
      </c>
      <c r="F35" s="26">
        <f t="shared" ref="F35:F67" si="45">ROUNDDOWN(E35,0)</f>
        <v>44</v>
      </c>
      <c r="G35" s="26">
        <f t="shared" ref="G35:G67" si="46">(E35-F35)*12</f>
        <v>6.3780821917808623</v>
      </c>
      <c r="H35" s="26">
        <f t="shared" ref="H35:H67" si="47">ROUNDDOWN(G35,0)</f>
        <v>6</v>
      </c>
      <c r="I35" s="26">
        <f t="shared" ref="I35:I67" si="48">(G35-H35)*30.42</f>
        <v>11.501260273973832</v>
      </c>
      <c r="J35" s="30" t="str">
        <f t="shared" ref="J35:J67" si="49">DATEDIF(C35,$B$1,"y")&amp;" г. "&amp;DATEDIF(C35,$B$1,"ym")&amp;" мес. "&amp;DATEDIF(C35,$B$1,"md")&amp;" дн."</f>
        <v>44 г. 5 мес. 30 дн.</v>
      </c>
      <c r="K35" s="12">
        <v>38589</v>
      </c>
      <c r="L35" s="1"/>
      <c r="M35" s="13"/>
      <c r="N35" s="31">
        <f t="shared" ref="N35:N67" si="50">DATEDIF(L35,M35,"y")</f>
        <v>0</v>
      </c>
      <c r="O35" s="31">
        <f t="shared" ref="O35:O67" si="51">DATEDIF(L35,M35,"ym")</f>
        <v>0</v>
      </c>
      <c r="P35" s="31">
        <f t="shared" ref="P35:P67" si="52">DATEDIF(L35,M35,"md")</f>
        <v>0</v>
      </c>
      <c r="Q35" s="29" t="str">
        <f t="shared" ref="Q35:Q67" si="53">DATEDIF(L35,M35,"y")&amp;" г. "&amp;DATEDIF(L35,M35,"ym")&amp;" мес. "&amp;DATEDIF(L35,M35,"md")&amp;" дн."</f>
        <v>0 г. 0 мес. 0 дн.</v>
      </c>
      <c r="R35" s="14">
        <v>34926</v>
      </c>
      <c r="S35" s="14">
        <v>36738</v>
      </c>
      <c r="T35" s="31">
        <f t="shared" ref="T35:T67" si="54">DATEDIF(R35,S35,"y")</f>
        <v>4</v>
      </c>
      <c r="U35" s="31">
        <f t="shared" ref="U35:U67" si="55">DATEDIF(R35,S35,"ym")</f>
        <v>11</v>
      </c>
      <c r="V35" s="31">
        <f t="shared" ref="V35:V67" si="56">DATEDIF(R35,S35,"md")</f>
        <v>16</v>
      </c>
      <c r="W35" s="29" t="str">
        <f t="shared" ref="W35:W67" si="57">DATEDIF(R35,S35,"y")&amp;" г. "&amp;DATEDIF(R35,S35,"ym")&amp;" мес. "&amp;DATEDIF(R35,S35,"md")&amp;" дн."</f>
        <v>4 г. 11 мес. 16 дн.</v>
      </c>
      <c r="X35" s="14">
        <v>36770</v>
      </c>
      <c r="Y35" s="14">
        <v>36900</v>
      </c>
      <c r="Z35" s="31">
        <f t="shared" ref="Z35:Z67" si="58">DATEDIF(X35,Y35,"y")</f>
        <v>0</v>
      </c>
      <c r="AA35" s="31">
        <f t="shared" ref="AA35:AA67" si="59">DATEDIF(X35,Y35,"ym")</f>
        <v>4</v>
      </c>
      <c r="AB35" s="31">
        <f t="shared" ref="AB35:AB67" si="60">DATEDIF(X35,Y35,"md")</f>
        <v>8</v>
      </c>
      <c r="AC35" s="29" t="str">
        <f t="shared" ref="AC35:AC67" si="61">DATEDIF(X35,Y35,"y")&amp;" г. "&amp;DATEDIF(X35,Y35,"ym")&amp;" мес. "&amp;DATEDIF(X35,Y35,"md")&amp;" дн."</f>
        <v>0 г. 4 мес. 8 дн.</v>
      </c>
      <c r="AD35" s="14">
        <v>36913</v>
      </c>
      <c r="AE35" s="14">
        <v>37501</v>
      </c>
      <c r="AF35" s="31">
        <f t="shared" ref="AF35:AF67" si="62">DATEDIF(AD35,AE35,"y")</f>
        <v>1</v>
      </c>
      <c r="AG35" s="31">
        <f t="shared" ref="AG35:AG67" si="63">DATEDIF(AD35,AE35,"ym")</f>
        <v>7</v>
      </c>
      <c r="AH35" s="31">
        <f t="shared" ref="AH35:AH67" si="64">DATEDIF(AD35,AE35,"md")</f>
        <v>11</v>
      </c>
      <c r="AI35" s="29" t="str">
        <f t="shared" ref="AI35:AI67" si="65">DATEDIF(AD35,AE35,"y")&amp;" г. "&amp;DATEDIF(AD35,AE35,"ym")&amp;" мес. "&amp;DATEDIF(AD35,AE35,"md")&amp;" дн."</f>
        <v>1 г. 7 мес. 11 дн.</v>
      </c>
      <c r="AJ35" s="14">
        <v>37502</v>
      </c>
      <c r="AK35" s="14">
        <v>38137</v>
      </c>
      <c r="AL35" s="31">
        <f t="shared" ref="AL35:AL67" si="66">DATEDIF(AJ35,AK35,"y")</f>
        <v>1</v>
      </c>
      <c r="AM35" s="31">
        <f t="shared" ref="AM35:AM67" si="67">DATEDIF(AJ35,AK35,"ym")</f>
        <v>8</v>
      </c>
      <c r="AN35" s="31">
        <f t="shared" ref="AN35:AN67" si="68">DATEDIF(AJ35,AK35,"md")</f>
        <v>27</v>
      </c>
      <c r="AO35" s="29" t="str">
        <f t="shared" ref="AO35:AO67" si="69">DATEDIF(AJ35,AK35,"y")&amp;" г. "&amp;DATEDIF(AJ35,AK35,"ym")&amp;" мес. "&amp;DATEDIF(AJ35,AK35,"md")&amp;" дн."</f>
        <v>1 г. 8 мес. 27 дн.</v>
      </c>
      <c r="AP35" s="14">
        <v>38589</v>
      </c>
      <c r="AQ35" s="1">
        <f>$B$1</f>
        <v>43344</v>
      </c>
      <c r="AR35" s="31">
        <f t="shared" ref="AR35:AR67" si="70">DATEDIF(AP35,AQ35,"y")</f>
        <v>13</v>
      </c>
      <c r="AS35" s="31">
        <f t="shared" ref="AS35:AS67" si="71">DATEDIF(AP35,AQ35,"ym")</f>
        <v>0</v>
      </c>
      <c r="AT35" s="31">
        <f t="shared" ref="AT35:AT67" si="72">DATEDIF(AP35,AQ35,"md")</f>
        <v>7</v>
      </c>
      <c r="AU35" s="29" t="str">
        <f t="shared" ref="AU35:AU67" si="73">DATEDIF(AP35,AQ35,"y")&amp;" г. "&amp;DATEDIF(AP35,AQ35,"ym")&amp;" мес. "&amp;DATEDIF(AP35,AQ35,"md")&amp;" дн."</f>
        <v>13 г. 0 мес. 7 дн.</v>
      </c>
      <c r="AV35" s="7"/>
      <c r="AW35" s="14"/>
      <c r="AX35" s="31">
        <f t="shared" ref="AX35:AX67" si="74">DATEDIF(AV35,AW35,"y")</f>
        <v>0</v>
      </c>
      <c r="AY35" s="31">
        <f t="shared" ref="AY35:AY67" si="75">DATEDIF(AV35,AW35,"ym")</f>
        <v>0</v>
      </c>
      <c r="AZ35" s="31">
        <f t="shared" ref="AZ35:AZ67" si="76">DATEDIF(AV35,AW35,"md")</f>
        <v>0</v>
      </c>
      <c r="BA35" s="29" t="str">
        <f t="shared" ref="BA35:BA67" si="77">DATEDIF(AV35,AW35,"y")&amp;" г. "&amp;DATEDIF(AV35,AW35,"ym")&amp;" мес. "&amp;DATEDIF(AV35,AW35,"md")&amp;" дн."</f>
        <v>0 г. 0 мес. 0 дн.</v>
      </c>
      <c r="BB35" s="7"/>
      <c r="BC35" s="7"/>
      <c r="BD35" s="31">
        <f t="shared" ref="BD35:BD67" si="78">DATEDIF(BB35,BC35,"y")</f>
        <v>0</v>
      </c>
      <c r="BE35" s="31">
        <f t="shared" ref="BE35:BE67" si="79">DATEDIF(BB35,BC35,"ym")</f>
        <v>0</v>
      </c>
      <c r="BF35" s="31">
        <f t="shared" ref="BF35:BF67" si="80">DATEDIF(BB35,BC35,"md")</f>
        <v>0</v>
      </c>
      <c r="BG35" s="29" t="str">
        <f t="shared" ref="BG35:BG67" si="81">DATEDIF(BB35,BC35,"y")&amp;" г. "&amp;DATEDIF(BB35,BC35,"ym")&amp;" мес. "&amp;DATEDIF(BB35,BC35,"md")&amp;" дн."</f>
        <v>0 г. 0 мес. 0 дн.</v>
      </c>
      <c r="BH35" s="32">
        <f t="shared" ref="BH35:BH67" si="82">N35+T35+Z35+AF35+AL35+AR35+AX35+BD35</f>
        <v>19</v>
      </c>
      <c r="BI35" s="32">
        <f t="shared" ref="BI35:BI67" si="83">O35+U35+AA35+AG35+AM35+AS35+AY35+BE35</f>
        <v>30</v>
      </c>
      <c r="BJ35" s="32">
        <f t="shared" ref="BJ35:BJ67" si="84">P35+V35+AB35+AH35+AN35+AT35+AZ35+BF35</f>
        <v>69</v>
      </c>
      <c r="BL35" s="34">
        <f t="shared" ref="BL35:BL67" si="85">M35-L35+S35-R35+Y35-X35+AE35-AD35+AK35-AJ35+AQ35-AP35+AW35-AV35+BC35-BB35</f>
        <v>7920</v>
      </c>
      <c r="BM35" s="35">
        <v>6</v>
      </c>
    </row>
    <row r="36" spans="1:66" ht="18" customHeight="1">
      <c r="A36" s="2">
        <v>34</v>
      </c>
      <c r="B36" s="3" t="s">
        <v>21</v>
      </c>
      <c r="C36" s="4">
        <v>25331</v>
      </c>
      <c r="D36" s="26">
        <f t="shared" si="43"/>
        <v>18013</v>
      </c>
      <c r="E36" s="27">
        <f t="shared" si="44"/>
        <v>49.350684931506848</v>
      </c>
      <c r="F36" s="26">
        <f t="shared" si="45"/>
        <v>49</v>
      </c>
      <c r="G36" s="26">
        <f t="shared" si="46"/>
        <v>4.2082191780821745</v>
      </c>
      <c r="H36" s="26">
        <f t="shared" si="47"/>
        <v>4</v>
      </c>
      <c r="I36" s="26">
        <f t="shared" si="48"/>
        <v>6.3340273972597485</v>
      </c>
      <c r="J36" s="30" t="str">
        <f t="shared" si="49"/>
        <v>49 г. 3 мес. 24 дн.</v>
      </c>
      <c r="K36" s="5">
        <v>37865</v>
      </c>
      <c r="L36" s="1">
        <v>37497</v>
      </c>
      <c r="M36" s="1">
        <v>37862</v>
      </c>
      <c r="N36" s="31">
        <f t="shared" si="50"/>
        <v>1</v>
      </c>
      <c r="O36" s="31">
        <f t="shared" si="51"/>
        <v>0</v>
      </c>
      <c r="P36" s="31">
        <f t="shared" si="52"/>
        <v>0</v>
      </c>
      <c r="Q36" s="29" t="str">
        <f t="shared" si="53"/>
        <v>1 г. 0 мес. 0 дн.</v>
      </c>
      <c r="R36" s="1">
        <v>37865</v>
      </c>
      <c r="S36" s="1">
        <f>$B$1</f>
        <v>43344</v>
      </c>
      <c r="T36" s="31">
        <f t="shared" si="54"/>
        <v>15</v>
      </c>
      <c r="U36" s="31">
        <f t="shared" si="55"/>
        <v>0</v>
      </c>
      <c r="V36" s="31">
        <f t="shared" si="56"/>
        <v>0</v>
      </c>
      <c r="W36" s="29" t="str">
        <f t="shared" si="57"/>
        <v>15 г. 0 мес. 0 дн.</v>
      </c>
      <c r="X36" s="1"/>
      <c r="Y36" s="1"/>
      <c r="Z36" s="31">
        <f t="shared" si="58"/>
        <v>0</v>
      </c>
      <c r="AA36" s="31">
        <f t="shared" si="59"/>
        <v>0</v>
      </c>
      <c r="AB36" s="31">
        <f t="shared" si="60"/>
        <v>0</v>
      </c>
      <c r="AC36" s="29" t="str">
        <f t="shared" si="61"/>
        <v>0 г. 0 мес. 0 дн.</v>
      </c>
      <c r="AD36" s="1"/>
      <c r="AE36" s="1"/>
      <c r="AF36" s="31">
        <f t="shared" si="62"/>
        <v>0</v>
      </c>
      <c r="AG36" s="31">
        <f t="shared" si="63"/>
        <v>0</v>
      </c>
      <c r="AH36" s="31">
        <f t="shared" si="64"/>
        <v>0</v>
      </c>
      <c r="AI36" s="29" t="str">
        <f t="shared" si="65"/>
        <v>0 г. 0 мес. 0 дн.</v>
      </c>
      <c r="AJ36" s="1"/>
      <c r="AK36" s="1"/>
      <c r="AL36" s="31">
        <f t="shared" si="66"/>
        <v>0</v>
      </c>
      <c r="AM36" s="31">
        <f t="shared" si="67"/>
        <v>0</v>
      </c>
      <c r="AN36" s="31">
        <f t="shared" si="68"/>
        <v>0</v>
      </c>
      <c r="AO36" s="29" t="str">
        <f t="shared" si="69"/>
        <v>0 г. 0 мес. 0 дн.</v>
      </c>
      <c r="AP36" s="1"/>
      <c r="AQ36" s="1"/>
      <c r="AR36" s="31">
        <f t="shared" si="70"/>
        <v>0</v>
      </c>
      <c r="AS36" s="31">
        <f t="shared" si="71"/>
        <v>0</v>
      </c>
      <c r="AT36" s="31">
        <f t="shared" si="72"/>
        <v>0</v>
      </c>
      <c r="AU36" s="29" t="str">
        <f t="shared" si="73"/>
        <v>0 г. 0 мес. 0 дн.</v>
      </c>
      <c r="AV36" s="6"/>
      <c r="AW36" s="1"/>
      <c r="AX36" s="31">
        <f t="shared" si="74"/>
        <v>0</v>
      </c>
      <c r="AY36" s="31">
        <f t="shared" si="75"/>
        <v>0</v>
      </c>
      <c r="AZ36" s="31">
        <f t="shared" si="76"/>
        <v>0</v>
      </c>
      <c r="BA36" s="29" t="str">
        <f t="shared" si="77"/>
        <v>0 г. 0 мес. 0 дн.</v>
      </c>
      <c r="BB36" s="7"/>
      <c r="BC36" s="7"/>
      <c r="BD36" s="31">
        <f t="shared" si="78"/>
        <v>0</v>
      </c>
      <c r="BE36" s="31">
        <f t="shared" si="79"/>
        <v>0</v>
      </c>
      <c r="BF36" s="31">
        <f t="shared" si="80"/>
        <v>0</v>
      </c>
      <c r="BG36" s="29" t="str">
        <f t="shared" si="81"/>
        <v>0 г. 0 мес. 0 дн.</v>
      </c>
      <c r="BH36" s="32">
        <f t="shared" si="82"/>
        <v>16</v>
      </c>
      <c r="BI36" s="32">
        <f t="shared" si="83"/>
        <v>0</v>
      </c>
      <c r="BJ36" s="32">
        <f t="shared" si="84"/>
        <v>0</v>
      </c>
      <c r="BL36" s="34">
        <f t="shared" si="85"/>
        <v>5844</v>
      </c>
      <c r="BM36" s="35">
        <v>2</v>
      </c>
    </row>
    <row r="37" spans="1:66" ht="18" customHeight="1">
      <c r="A37" s="72">
        <v>35</v>
      </c>
      <c r="B37" s="3" t="s">
        <v>177</v>
      </c>
      <c r="C37" s="4"/>
      <c r="D37" s="26"/>
      <c r="E37" s="27"/>
      <c r="F37" s="26"/>
      <c r="G37" s="26"/>
      <c r="H37" s="26"/>
      <c r="I37" s="26"/>
      <c r="J37" s="30"/>
      <c r="K37" s="5"/>
      <c r="L37" s="1"/>
      <c r="M37" s="1"/>
      <c r="N37" s="31"/>
      <c r="O37" s="31"/>
      <c r="P37" s="31"/>
      <c r="Q37" s="29"/>
      <c r="R37" s="1"/>
      <c r="S37" s="1"/>
      <c r="T37" s="31"/>
      <c r="U37" s="31"/>
      <c r="V37" s="31"/>
      <c r="W37" s="29"/>
      <c r="X37" s="1"/>
      <c r="Y37" s="1"/>
      <c r="Z37" s="31"/>
      <c r="AA37" s="31"/>
      <c r="AB37" s="31"/>
      <c r="AC37" s="29"/>
      <c r="AD37" s="1"/>
      <c r="AE37" s="1"/>
      <c r="AF37" s="31"/>
      <c r="AG37" s="31"/>
      <c r="AH37" s="31"/>
      <c r="AI37" s="29"/>
      <c r="AJ37" s="1"/>
      <c r="AK37" s="1"/>
      <c r="AL37" s="31"/>
      <c r="AM37" s="31"/>
      <c r="AN37" s="31"/>
      <c r="AO37" s="29"/>
      <c r="AP37" s="1"/>
      <c r="AQ37" s="1"/>
      <c r="AR37" s="31"/>
      <c r="AS37" s="31"/>
      <c r="AT37" s="31"/>
      <c r="AU37" s="29"/>
      <c r="AV37" s="6"/>
      <c r="AW37" s="1"/>
      <c r="AX37" s="31"/>
      <c r="AY37" s="31"/>
      <c r="AZ37" s="31"/>
      <c r="BA37" s="29"/>
      <c r="BB37" s="7"/>
      <c r="BC37" s="7"/>
      <c r="BD37" s="31"/>
      <c r="BE37" s="31"/>
      <c r="BF37" s="31"/>
      <c r="BG37" s="29"/>
      <c r="BH37" s="32"/>
      <c r="BI37" s="32"/>
      <c r="BJ37" s="32"/>
      <c r="BL37" s="34"/>
      <c r="BM37" s="35"/>
    </row>
    <row r="38" spans="1:66" ht="18" customHeight="1">
      <c r="A38" s="2">
        <v>36</v>
      </c>
      <c r="B38" s="3" t="s">
        <v>29</v>
      </c>
      <c r="C38" s="4">
        <v>25808</v>
      </c>
      <c r="D38" s="26">
        <f t="shared" si="43"/>
        <v>17536</v>
      </c>
      <c r="E38" s="27">
        <f t="shared" si="44"/>
        <v>48.043835616438358</v>
      </c>
      <c r="F38" s="26">
        <f t="shared" si="45"/>
        <v>48</v>
      </c>
      <c r="G38" s="26">
        <f t="shared" si="46"/>
        <v>0.52602739726029313</v>
      </c>
      <c r="H38" s="26">
        <f t="shared" si="47"/>
        <v>0</v>
      </c>
      <c r="I38" s="26">
        <f t="shared" si="48"/>
        <v>16.001753424658119</v>
      </c>
      <c r="J38" s="30" t="str">
        <f t="shared" si="49"/>
        <v>48 г. 0 мес. 4 дн.</v>
      </c>
      <c r="K38" s="5">
        <v>34202</v>
      </c>
      <c r="L38" s="1">
        <v>34202</v>
      </c>
      <c r="M38" s="1">
        <f>$B$1</f>
        <v>43344</v>
      </c>
      <c r="N38" s="31">
        <f t="shared" si="50"/>
        <v>25</v>
      </c>
      <c r="O38" s="31">
        <f t="shared" si="51"/>
        <v>0</v>
      </c>
      <c r="P38" s="31">
        <f t="shared" si="52"/>
        <v>11</v>
      </c>
      <c r="Q38" s="29" t="str">
        <f t="shared" si="53"/>
        <v>25 г. 0 мес. 11 дн.</v>
      </c>
      <c r="R38" s="1"/>
      <c r="S38" s="1"/>
      <c r="T38" s="31">
        <f t="shared" si="54"/>
        <v>0</v>
      </c>
      <c r="U38" s="31">
        <f t="shared" si="55"/>
        <v>0</v>
      </c>
      <c r="V38" s="31">
        <f t="shared" si="56"/>
        <v>0</v>
      </c>
      <c r="W38" s="29" t="str">
        <f t="shared" si="57"/>
        <v>0 г. 0 мес. 0 дн.</v>
      </c>
      <c r="X38" s="1"/>
      <c r="Y38" s="1"/>
      <c r="Z38" s="31">
        <f t="shared" si="58"/>
        <v>0</v>
      </c>
      <c r="AA38" s="31">
        <f t="shared" si="59"/>
        <v>0</v>
      </c>
      <c r="AB38" s="31">
        <f t="shared" si="60"/>
        <v>0</v>
      </c>
      <c r="AC38" s="29" t="str">
        <f t="shared" si="61"/>
        <v>0 г. 0 мес. 0 дн.</v>
      </c>
      <c r="AD38" s="1"/>
      <c r="AE38" s="1"/>
      <c r="AF38" s="31">
        <f t="shared" si="62"/>
        <v>0</v>
      </c>
      <c r="AG38" s="31">
        <f t="shared" si="63"/>
        <v>0</v>
      </c>
      <c r="AH38" s="31">
        <f t="shared" si="64"/>
        <v>0</v>
      </c>
      <c r="AI38" s="29" t="str">
        <f t="shared" si="65"/>
        <v>0 г. 0 мес. 0 дн.</v>
      </c>
      <c r="AJ38" s="1"/>
      <c r="AK38" s="1"/>
      <c r="AL38" s="31">
        <f t="shared" si="66"/>
        <v>0</v>
      </c>
      <c r="AM38" s="31">
        <f t="shared" si="67"/>
        <v>0</v>
      </c>
      <c r="AN38" s="31">
        <f t="shared" si="68"/>
        <v>0</v>
      </c>
      <c r="AO38" s="29" t="str">
        <f t="shared" si="69"/>
        <v>0 г. 0 мес. 0 дн.</v>
      </c>
      <c r="AP38" s="1"/>
      <c r="AQ38" s="1"/>
      <c r="AR38" s="31">
        <f t="shared" si="70"/>
        <v>0</v>
      </c>
      <c r="AS38" s="31">
        <f t="shared" si="71"/>
        <v>0</v>
      </c>
      <c r="AT38" s="31">
        <f t="shared" si="72"/>
        <v>0</v>
      </c>
      <c r="AU38" s="29" t="str">
        <f t="shared" si="73"/>
        <v>0 г. 0 мес. 0 дн.</v>
      </c>
      <c r="AV38" s="6"/>
      <c r="AW38" s="1"/>
      <c r="AX38" s="31">
        <f t="shared" si="74"/>
        <v>0</v>
      </c>
      <c r="AY38" s="31">
        <f t="shared" si="75"/>
        <v>0</v>
      </c>
      <c r="AZ38" s="31">
        <f t="shared" si="76"/>
        <v>0</v>
      </c>
      <c r="BA38" s="29" t="str">
        <f t="shared" si="77"/>
        <v>0 г. 0 мес. 0 дн.</v>
      </c>
      <c r="BB38" s="7"/>
      <c r="BC38" s="7"/>
      <c r="BD38" s="31">
        <f t="shared" si="78"/>
        <v>0</v>
      </c>
      <c r="BE38" s="31">
        <f t="shared" si="79"/>
        <v>0</v>
      </c>
      <c r="BF38" s="31">
        <f t="shared" si="80"/>
        <v>0</v>
      </c>
      <c r="BG38" s="29" t="str">
        <f t="shared" si="81"/>
        <v>0 г. 0 мес. 0 дн.</v>
      </c>
      <c r="BH38" s="32">
        <f t="shared" si="82"/>
        <v>25</v>
      </c>
      <c r="BI38" s="32">
        <f t="shared" si="83"/>
        <v>0</v>
      </c>
      <c r="BJ38" s="32">
        <f t="shared" si="84"/>
        <v>11</v>
      </c>
      <c r="BL38" s="34">
        <f t="shared" si="85"/>
        <v>9142</v>
      </c>
      <c r="BM38" s="35">
        <v>1</v>
      </c>
    </row>
    <row r="39" spans="1:66" ht="18" customHeight="1">
      <c r="A39" s="72">
        <v>37</v>
      </c>
      <c r="B39" s="3" t="s">
        <v>39</v>
      </c>
      <c r="C39" s="4">
        <v>28076</v>
      </c>
      <c r="D39" s="26">
        <f t="shared" si="43"/>
        <v>15268</v>
      </c>
      <c r="E39" s="27">
        <f t="shared" si="44"/>
        <v>41.830136986301369</v>
      </c>
      <c r="F39" s="26">
        <f t="shared" si="45"/>
        <v>41</v>
      </c>
      <c r="G39" s="26">
        <f t="shared" si="46"/>
        <v>9.9616438356164281</v>
      </c>
      <c r="H39" s="26">
        <f t="shared" si="47"/>
        <v>9</v>
      </c>
      <c r="I39" s="26">
        <f t="shared" si="48"/>
        <v>29.253205479451744</v>
      </c>
      <c r="J39" s="30" t="str">
        <f t="shared" si="49"/>
        <v>41 г. 9 мес. 20 дн.</v>
      </c>
      <c r="K39" s="5">
        <v>37250</v>
      </c>
      <c r="L39" s="1">
        <v>36130</v>
      </c>
      <c r="M39" s="1">
        <v>37138</v>
      </c>
      <c r="N39" s="31">
        <f t="shared" si="50"/>
        <v>2</v>
      </c>
      <c r="O39" s="31">
        <f t="shared" si="51"/>
        <v>9</v>
      </c>
      <c r="P39" s="31">
        <f t="shared" si="52"/>
        <v>3</v>
      </c>
      <c r="Q39" s="29" t="str">
        <f t="shared" si="53"/>
        <v>2 г. 9 мес. 3 дн.</v>
      </c>
      <c r="R39" s="1">
        <v>37250</v>
      </c>
      <c r="S39" s="1">
        <f>$B$1</f>
        <v>43344</v>
      </c>
      <c r="T39" s="31">
        <f t="shared" si="54"/>
        <v>16</v>
      </c>
      <c r="U39" s="31">
        <f t="shared" si="55"/>
        <v>8</v>
      </c>
      <c r="V39" s="31">
        <f t="shared" si="56"/>
        <v>7</v>
      </c>
      <c r="W39" s="29" t="str">
        <f t="shared" si="57"/>
        <v>16 г. 8 мес. 7 дн.</v>
      </c>
      <c r="X39" s="1"/>
      <c r="Y39" s="1"/>
      <c r="Z39" s="31">
        <f t="shared" si="58"/>
        <v>0</v>
      </c>
      <c r="AA39" s="31">
        <f t="shared" si="59"/>
        <v>0</v>
      </c>
      <c r="AB39" s="31">
        <f t="shared" si="60"/>
        <v>0</v>
      </c>
      <c r="AC39" s="29" t="str">
        <f t="shared" si="61"/>
        <v>0 г. 0 мес. 0 дн.</v>
      </c>
      <c r="AD39" s="1"/>
      <c r="AE39" s="1"/>
      <c r="AF39" s="31">
        <f t="shared" si="62"/>
        <v>0</v>
      </c>
      <c r="AG39" s="31">
        <f t="shared" si="63"/>
        <v>0</v>
      </c>
      <c r="AH39" s="31">
        <f t="shared" si="64"/>
        <v>0</v>
      </c>
      <c r="AI39" s="29" t="str">
        <f t="shared" si="65"/>
        <v>0 г. 0 мес. 0 дн.</v>
      </c>
      <c r="AJ39" s="1"/>
      <c r="AK39" s="1"/>
      <c r="AL39" s="31">
        <f t="shared" si="66"/>
        <v>0</v>
      </c>
      <c r="AM39" s="31">
        <f t="shared" si="67"/>
        <v>0</v>
      </c>
      <c r="AN39" s="31">
        <f t="shared" si="68"/>
        <v>0</v>
      </c>
      <c r="AO39" s="29" t="str">
        <f t="shared" si="69"/>
        <v>0 г. 0 мес. 0 дн.</v>
      </c>
      <c r="AP39" s="1"/>
      <c r="AQ39" s="1"/>
      <c r="AR39" s="31">
        <f t="shared" si="70"/>
        <v>0</v>
      </c>
      <c r="AS39" s="31">
        <f t="shared" si="71"/>
        <v>0</v>
      </c>
      <c r="AT39" s="31">
        <f t="shared" si="72"/>
        <v>0</v>
      </c>
      <c r="AU39" s="29" t="str">
        <f t="shared" si="73"/>
        <v>0 г. 0 мес. 0 дн.</v>
      </c>
      <c r="AV39" s="6"/>
      <c r="AW39" s="1"/>
      <c r="AX39" s="31">
        <f t="shared" si="74"/>
        <v>0</v>
      </c>
      <c r="AY39" s="31">
        <f t="shared" si="75"/>
        <v>0</v>
      </c>
      <c r="AZ39" s="31">
        <f t="shared" si="76"/>
        <v>0</v>
      </c>
      <c r="BA39" s="29" t="str">
        <f t="shared" si="77"/>
        <v>0 г. 0 мес. 0 дн.</v>
      </c>
      <c r="BB39" s="7"/>
      <c r="BC39" s="7"/>
      <c r="BD39" s="31">
        <f t="shared" si="78"/>
        <v>0</v>
      </c>
      <c r="BE39" s="31">
        <f t="shared" si="79"/>
        <v>0</v>
      </c>
      <c r="BF39" s="31">
        <f t="shared" si="80"/>
        <v>0</v>
      </c>
      <c r="BG39" s="29" t="str">
        <f t="shared" si="81"/>
        <v>0 г. 0 мес. 0 дн.</v>
      </c>
      <c r="BH39" s="32">
        <f t="shared" si="82"/>
        <v>18</v>
      </c>
      <c r="BI39" s="32">
        <f t="shared" si="83"/>
        <v>17</v>
      </c>
      <c r="BJ39" s="32">
        <f t="shared" si="84"/>
        <v>10</v>
      </c>
      <c r="BL39" s="34">
        <f t="shared" si="85"/>
        <v>7102</v>
      </c>
      <c r="BM39" s="35">
        <v>2</v>
      </c>
    </row>
    <row r="40" spans="1:66" ht="18" customHeight="1">
      <c r="A40" s="2">
        <v>38</v>
      </c>
      <c r="B40" s="3" t="s">
        <v>11</v>
      </c>
      <c r="C40" s="4">
        <v>26126</v>
      </c>
      <c r="D40" s="26">
        <f t="shared" si="43"/>
        <v>17218</v>
      </c>
      <c r="E40" s="27">
        <f t="shared" si="44"/>
        <v>47.172602739726024</v>
      </c>
      <c r="F40" s="26">
        <f t="shared" si="45"/>
        <v>47</v>
      </c>
      <c r="G40" s="26">
        <f t="shared" si="46"/>
        <v>2.071232876712287</v>
      </c>
      <c r="H40" s="26">
        <f t="shared" si="47"/>
        <v>2</v>
      </c>
      <c r="I40" s="26">
        <f t="shared" si="48"/>
        <v>2.1669041095877692</v>
      </c>
      <c r="J40" s="30" t="str">
        <f t="shared" si="49"/>
        <v>47 г. 1 мес. 20 дн.</v>
      </c>
      <c r="K40" s="5">
        <v>33189</v>
      </c>
      <c r="L40" s="1">
        <v>32783</v>
      </c>
      <c r="M40" s="1">
        <v>33147</v>
      </c>
      <c r="N40" s="31">
        <f t="shared" si="50"/>
        <v>0</v>
      </c>
      <c r="O40" s="31">
        <f t="shared" si="51"/>
        <v>11</v>
      </c>
      <c r="P40" s="31">
        <f t="shared" si="52"/>
        <v>29</v>
      </c>
      <c r="Q40" s="29" t="str">
        <f t="shared" si="53"/>
        <v>0 г. 11 мес. 29 дн.</v>
      </c>
      <c r="R40" s="1">
        <v>33189</v>
      </c>
      <c r="S40" s="1">
        <f>$B$1</f>
        <v>43344</v>
      </c>
      <c r="T40" s="31">
        <f t="shared" si="54"/>
        <v>27</v>
      </c>
      <c r="U40" s="31">
        <f t="shared" si="55"/>
        <v>9</v>
      </c>
      <c r="V40" s="31">
        <f t="shared" si="56"/>
        <v>20</v>
      </c>
      <c r="W40" s="29" t="str">
        <f t="shared" si="57"/>
        <v>27 г. 9 мес. 20 дн.</v>
      </c>
      <c r="X40" s="1"/>
      <c r="Y40" s="1"/>
      <c r="Z40" s="31">
        <f t="shared" si="58"/>
        <v>0</v>
      </c>
      <c r="AA40" s="31">
        <f t="shared" si="59"/>
        <v>0</v>
      </c>
      <c r="AB40" s="31">
        <f t="shared" si="60"/>
        <v>0</v>
      </c>
      <c r="AC40" s="29" t="str">
        <f t="shared" si="61"/>
        <v>0 г. 0 мес. 0 дн.</v>
      </c>
      <c r="AD40" s="1"/>
      <c r="AE40" s="1"/>
      <c r="AF40" s="31">
        <f t="shared" si="62"/>
        <v>0</v>
      </c>
      <c r="AG40" s="31">
        <f t="shared" si="63"/>
        <v>0</v>
      </c>
      <c r="AH40" s="31">
        <f t="shared" si="64"/>
        <v>0</v>
      </c>
      <c r="AI40" s="29" t="str">
        <f t="shared" si="65"/>
        <v>0 г. 0 мес. 0 дн.</v>
      </c>
      <c r="AJ40" s="1"/>
      <c r="AK40" s="1"/>
      <c r="AL40" s="31">
        <f t="shared" si="66"/>
        <v>0</v>
      </c>
      <c r="AM40" s="31">
        <f t="shared" si="67"/>
        <v>0</v>
      </c>
      <c r="AN40" s="31">
        <f t="shared" si="68"/>
        <v>0</v>
      </c>
      <c r="AO40" s="29" t="str">
        <f t="shared" si="69"/>
        <v>0 г. 0 мес. 0 дн.</v>
      </c>
      <c r="AP40" s="1"/>
      <c r="AQ40" s="1"/>
      <c r="AR40" s="31">
        <f t="shared" si="70"/>
        <v>0</v>
      </c>
      <c r="AS40" s="31">
        <f t="shared" si="71"/>
        <v>0</v>
      </c>
      <c r="AT40" s="31">
        <f t="shared" si="72"/>
        <v>0</v>
      </c>
      <c r="AU40" s="29" t="str">
        <f t="shared" si="73"/>
        <v>0 г. 0 мес. 0 дн.</v>
      </c>
      <c r="AV40" s="6"/>
      <c r="AW40" s="1"/>
      <c r="AX40" s="31">
        <f t="shared" si="74"/>
        <v>0</v>
      </c>
      <c r="AY40" s="31">
        <f t="shared" si="75"/>
        <v>0</v>
      </c>
      <c r="AZ40" s="31">
        <f t="shared" si="76"/>
        <v>0</v>
      </c>
      <c r="BA40" s="29" t="str">
        <f t="shared" si="77"/>
        <v>0 г. 0 мес. 0 дн.</v>
      </c>
      <c r="BB40" s="7"/>
      <c r="BC40" s="7"/>
      <c r="BD40" s="31">
        <f t="shared" si="78"/>
        <v>0</v>
      </c>
      <c r="BE40" s="31">
        <f t="shared" si="79"/>
        <v>0</v>
      </c>
      <c r="BF40" s="31">
        <f t="shared" si="80"/>
        <v>0</v>
      </c>
      <c r="BG40" s="29" t="str">
        <f t="shared" si="81"/>
        <v>0 г. 0 мес. 0 дн.</v>
      </c>
      <c r="BH40" s="32">
        <f t="shared" si="82"/>
        <v>27</v>
      </c>
      <c r="BI40" s="32">
        <f t="shared" si="83"/>
        <v>20</v>
      </c>
      <c r="BJ40" s="32">
        <f t="shared" si="84"/>
        <v>49</v>
      </c>
      <c r="BL40" s="34">
        <f t="shared" si="85"/>
        <v>10519</v>
      </c>
      <c r="BM40" s="35">
        <v>2</v>
      </c>
    </row>
    <row r="41" spans="1:66" ht="18" customHeight="1">
      <c r="A41" s="72">
        <v>39</v>
      </c>
      <c r="B41" s="3" t="s">
        <v>12</v>
      </c>
      <c r="C41" s="4">
        <v>24782</v>
      </c>
      <c r="D41" s="26">
        <f t="shared" si="43"/>
        <v>18562</v>
      </c>
      <c r="E41" s="27">
        <f t="shared" si="44"/>
        <v>50.854794520547948</v>
      </c>
      <c r="F41" s="26">
        <f t="shared" si="45"/>
        <v>50</v>
      </c>
      <c r="G41" s="26">
        <f t="shared" si="46"/>
        <v>10.257534246575375</v>
      </c>
      <c r="H41" s="26">
        <f t="shared" si="47"/>
        <v>10</v>
      </c>
      <c r="I41" s="26">
        <f t="shared" si="48"/>
        <v>7.8341917808229056</v>
      </c>
      <c r="J41" s="30" t="str">
        <f t="shared" si="49"/>
        <v>50 г. 9 мес. 26 дн.</v>
      </c>
      <c r="K41" s="5">
        <v>35893</v>
      </c>
      <c r="L41" s="1">
        <v>32735</v>
      </c>
      <c r="M41" s="1">
        <v>34942</v>
      </c>
      <c r="N41" s="31">
        <f t="shared" si="50"/>
        <v>6</v>
      </c>
      <c r="O41" s="31">
        <f t="shared" si="51"/>
        <v>0</v>
      </c>
      <c r="P41" s="31">
        <f t="shared" si="52"/>
        <v>16</v>
      </c>
      <c r="Q41" s="29" t="str">
        <f t="shared" si="53"/>
        <v>6 г. 0 мес. 16 дн.</v>
      </c>
      <c r="R41" s="1">
        <v>35893</v>
      </c>
      <c r="S41" s="1">
        <f>$B$1</f>
        <v>43344</v>
      </c>
      <c r="T41" s="31">
        <f t="shared" si="54"/>
        <v>20</v>
      </c>
      <c r="U41" s="31">
        <f t="shared" si="55"/>
        <v>4</v>
      </c>
      <c r="V41" s="31">
        <f t="shared" si="56"/>
        <v>24</v>
      </c>
      <c r="W41" s="29" t="str">
        <f t="shared" si="57"/>
        <v>20 г. 4 мес. 24 дн.</v>
      </c>
      <c r="X41" s="1"/>
      <c r="Y41" s="1"/>
      <c r="Z41" s="31">
        <f t="shared" si="58"/>
        <v>0</v>
      </c>
      <c r="AA41" s="31">
        <f t="shared" si="59"/>
        <v>0</v>
      </c>
      <c r="AB41" s="31">
        <f t="shared" si="60"/>
        <v>0</v>
      </c>
      <c r="AC41" s="29" t="str">
        <f t="shared" si="61"/>
        <v>0 г. 0 мес. 0 дн.</v>
      </c>
      <c r="AD41" s="1"/>
      <c r="AE41" s="1"/>
      <c r="AF41" s="31">
        <f t="shared" si="62"/>
        <v>0</v>
      </c>
      <c r="AG41" s="31">
        <f t="shared" si="63"/>
        <v>0</v>
      </c>
      <c r="AH41" s="31">
        <f t="shared" si="64"/>
        <v>0</v>
      </c>
      <c r="AI41" s="29" t="str">
        <f t="shared" si="65"/>
        <v>0 г. 0 мес. 0 дн.</v>
      </c>
      <c r="AJ41" s="1"/>
      <c r="AK41" s="1"/>
      <c r="AL41" s="31">
        <f t="shared" si="66"/>
        <v>0</v>
      </c>
      <c r="AM41" s="31">
        <f t="shared" si="67"/>
        <v>0</v>
      </c>
      <c r="AN41" s="31">
        <f t="shared" si="68"/>
        <v>0</v>
      </c>
      <c r="AO41" s="29" t="str">
        <f t="shared" si="69"/>
        <v>0 г. 0 мес. 0 дн.</v>
      </c>
      <c r="AP41" s="1"/>
      <c r="AQ41" s="1"/>
      <c r="AR41" s="31">
        <f t="shared" si="70"/>
        <v>0</v>
      </c>
      <c r="AS41" s="31">
        <f t="shared" si="71"/>
        <v>0</v>
      </c>
      <c r="AT41" s="31">
        <f t="shared" si="72"/>
        <v>0</v>
      </c>
      <c r="AU41" s="29" t="str">
        <f t="shared" si="73"/>
        <v>0 г. 0 мес. 0 дн.</v>
      </c>
      <c r="AV41" s="6"/>
      <c r="AW41" s="1"/>
      <c r="AX41" s="31">
        <f t="shared" si="74"/>
        <v>0</v>
      </c>
      <c r="AY41" s="31">
        <f t="shared" si="75"/>
        <v>0</v>
      </c>
      <c r="AZ41" s="31">
        <f t="shared" si="76"/>
        <v>0</v>
      </c>
      <c r="BA41" s="29" t="str">
        <f t="shared" si="77"/>
        <v>0 г. 0 мес. 0 дн.</v>
      </c>
      <c r="BB41" s="7"/>
      <c r="BC41" s="7"/>
      <c r="BD41" s="31">
        <f t="shared" si="78"/>
        <v>0</v>
      </c>
      <c r="BE41" s="31">
        <f t="shared" si="79"/>
        <v>0</v>
      </c>
      <c r="BF41" s="31">
        <f t="shared" si="80"/>
        <v>0</v>
      </c>
      <c r="BG41" s="29" t="str">
        <f t="shared" si="81"/>
        <v>0 г. 0 мес. 0 дн.</v>
      </c>
      <c r="BH41" s="32">
        <f t="shared" si="82"/>
        <v>26</v>
      </c>
      <c r="BI41" s="32">
        <f t="shared" si="83"/>
        <v>4</v>
      </c>
      <c r="BJ41" s="32">
        <f t="shared" si="84"/>
        <v>40</v>
      </c>
      <c r="BL41" s="34">
        <f t="shared" si="85"/>
        <v>9658</v>
      </c>
      <c r="BM41" s="35">
        <v>2</v>
      </c>
    </row>
    <row r="42" spans="1:66" ht="18" customHeight="1">
      <c r="A42" s="2">
        <v>40</v>
      </c>
      <c r="B42" s="3" t="s">
        <v>40</v>
      </c>
      <c r="C42" s="4">
        <v>27914</v>
      </c>
      <c r="D42" s="26">
        <f t="shared" si="43"/>
        <v>15430</v>
      </c>
      <c r="E42" s="27">
        <f t="shared" si="44"/>
        <v>42.273972602739725</v>
      </c>
      <c r="F42" s="26">
        <f t="shared" si="45"/>
        <v>42</v>
      </c>
      <c r="G42" s="26">
        <f t="shared" si="46"/>
        <v>3.2876712328767042</v>
      </c>
      <c r="H42" s="26">
        <f t="shared" si="47"/>
        <v>3</v>
      </c>
      <c r="I42" s="26">
        <f t="shared" si="48"/>
        <v>8.750958904109341</v>
      </c>
      <c r="J42" s="30" t="str">
        <f t="shared" si="49"/>
        <v>42 г. 2 мес. 29 дн.</v>
      </c>
      <c r="K42" s="5">
        <v>34943</v>
      </c>
      <c r="L42" s="1">
        <v>34943</v>
      </c>
      <c r="M42" s="1">
        <f>$B$1</f>
        <v>43344</v>
      </c>
      <c r="N42" s="31">
        <f t="shared" si="50"/>
        <v>23</v>
      </c>
      <c r="O42" s="31">
        <f t="shared" si="51"/>
        <v>0</v>
      </c>
      <c r="P42" s="31">
        <f t="shared" si="52"/>
        <v>0</v>
      </c>
      <c r="Q42" s="29" t="str">
        <f t="shared" si="53"/>
        <v>23 г. 0 мес. 0 дн.</v>
      </c>
      <c r="R42" s="1"/>
      <c r="S42" s="1"/>
      <c r="T42" s="31">
        <f t="shared" si="54"/>
        <v>0</v>
      </c>
      <c r="U42" s="31">
        <f t="shared" si="55"/>
        <v>0</v>
      </c>
      <c r="V42" s="31">
        <f t="shared" si="56"/>
        <v>0</v>
      </c>
      <c r="W42" s="29" t="str">
        <f t="shared" si="57"/>
        <v>0 г. 0 мес. 0 дн.</v>
      </c>
      <c r="X42" s="1"/>
      <c r="Y42" s="1"/>
      <c r="Z42" s="31">
        <f t="shared" si="58"/>
        <v>0</v>
      </c>
      <c r="AA42" s="31">
        <f t="shared" si="59"/>
        <v>0</v>
      </c>
      <c r="AB42" s="31">
        <f t="shared" si="60"/>
        <v>0</v>
      </c>
      <c r="AC42" s="29" t="str">
        <f t="shared" si="61"/>
        <v>0 г. 0 мес. 0 дн.</v>
      </c>
      <c r="AD42" s="1"/>
      <c r="AE42" s="1"/>
      <c r="AF42" s="31">
        <f t="shared" si="62"/>
        <v>0</v>
      </c>
      <c r="AG42" s="31">
        <f t="shared" si="63"/>
        <v>0</v>
      </c>
      <c r="AH42" s="31">
        <f t="shared" si="64"/>
        <v>0</v>
      </c>
      <c r="AI42" s="29" t="str">
        <f t="shared" si="65"/>
        <v>0 г. 0 мес. 0 дн.</v>
      </c>
      <c r="AJ42" s="1"/>
      <c r="AK42" s="1"/>
      <c r="AL42" s="31">
        <f t="shared" si="66"/>
        <v>0</v>
      </c>
      <c r="AM42" s="31">
        <f t="shared" si="67"/>
        <v>0</v>
      </c>
      <c r="AN42" s="31">
        <f t="shared" si="68"/>
        <v>0</v>
      </c>
      <c r="AO42" s="29" t="str">
        <f t="shared" si="69"/>
        <v>0 г. 0 мес. 0 дн.</v>
      </c>
      <c r="AP42" s="1"/>
      <c r="AQ42" s="1"/>
      <c r="AR42" s="31">
        <f t="shared" si="70"/>
        <v>0</v>
      </c>
      <c r="AS42" s="31">
        <f t="shared" si="71"/>
        <v>0</v>
      </c>
      <c r="AT42" s="31">
        <f t="shared" si="72"/>
        <v>0</v>
      </c>
      <c r="AU42" s="29" t="str">
        <f t="shared" si="73"/>
        <v>0 г. 0 мес. 0 дн.</v>
      </c>
      <c r="AV42" s="6"/>
      <c r="AW42" s="1"/>
      <c r="AX42" s="31">
        <f t="shared" si="74"/>
        <v>0</v>
      </c>
      <c r="AY42" s="31">
        <f t="shared" si="75"/>
        <v>0</v>
      </c>
      <c r="AZ42" s="31">
        <f t="shared" si="76"/>
        <v>0</v>
      </c>
      <c r="BA42" s="29" t="str">
        <f t="shared" si="77"/>
        <v>0 г. 0 мес. 0 дн.</v>
      </c>
      <c r="BB42" s="7"/>
      <c r="BC42" s="7"/>
      <c r="BD42" s="31">
        <f t="shared" si="78"/>
        <v>0</v>
      </c>
      <c r="BE42" s="31">
        <f t="shared" si="79"/>
        <v>0</v>
      </c>
      <c r="BF42" s="31">
        <f t="shared" si="80"/>
        <v>0</v>
      </c>
      <c r="BG42" s="29" t="str">
        <f t="shared" si="81"/>
        <v>0 г. 0 мес. 0 дн.</v>
      </c>
      <c r="BH42" s="32">
        <f t="shared" si="82"/>
        <v>23</v>
      </c>
      <c r="BI42" s="32">
        <f t="shared" si="83"/>
        <v>0</v>
      </c>
      <c r="BJ42" s="32">
        <f t="shared" si="84"/>
        <v>0</v>
      </c>
      <c r="BL42" s="34">
        <f t="shared" si="85"/>
        <v>8401</v>
      </c>
      <c r="BM42" s="35">
        <v>1</v>
      </c>
    </row>
    <row r="43" spans="1:66" ht="18" customHeight="1">
      <c r="A43" s="72">
        <v>41</v>
      </c>
      <c r="B43" s="3" t="s">
        <v>64</v>
      </c>
      <c r="C43" s="4">
        <v>26155</v>
      </c>
      <c r="D43" s="26">
        <f t="shared" si="43"/>
        <v>17189</v>
      </c>
      <c r="E43" s="27">
        <f t="shared" si="44"/>
        <v>47.093150684931508</v>
      </c>
      <c r="F43" s="26">
        <f t="shared" si="45"/>
        <v>47</v>
      </c>
      <c r="G43" s="26">
        <f t="shared" si="46"/>
        <v>1.1178082191781016</v>
      </c>
      <c r="H43" s="26">
        <f t="shared" si="47"/>
        <v>1</v>
      </c>
      <c r="I43" s="26">
        <f t="shared" si="48"/>
        <v>3.5837260273978502</v>
      </c>
      <c r="J43" s="30" t="str">
        <f t="shared" si="49"/>
        <v>47 г. 0 мес. 22 дн.</v>
      </c>
      <c r="K43" s="5">
        <v>33117</v>
      </c>
      <c r="L43" s="1">
        <v>33117</v>
      </c>
      <c r="M43" s="1">
        <f>$B$1</f>
        <v>43344</v>
      </c>
      <c r="N43" s="31">
        <f t="shared" si="50"/>
        <v>28</v>
      </c>
      <c r="O43" s="31">
        <f t="shared" si="51"/>
        <v>0</v>
      </c>
      <c r="P43" s="31">
        <f t="shared" si="52"/>
        <v>0</v>
      </c>
      <c r="Q43" s="29" t="str">
        <f t="shared" si="53"/>
        <v>28 г. 0 мес. 0 дн.</v>
      </c>
      <c r="R43" s="1"/>
      <c r="S43" s="1"/>
      <c r="T43" s="31">
        <f t="shared" si="54"/>
        <v>0</v>
      </c>
      <c r="U43" s="31">
        <f t="shared" si="55"/>
        <v>0</v>
      </c>
      <c r="V43" s="31">
        <f t="shared" si="56"/>
        <v>0</v>
      </c>
      <c r="W43" s="29" t="str">
        <f t="shared" si="57"/>
        <v>0 г. 0 мес. 0 дн.</v>
      </c>
      <c r="X43" s="1"/>
      <c r="Y43" s="1"/>
      <c r="Z43" s="31">
        <f t="shared" si="58"/>
        <v>0</v>
      </c>
      <c r="AA43" s="31">
        <f t="shared" si="59"/>
        <v>0</v>
      </c>
      <c r="AB43" s="31">
        <f t="shared" si="60"/>
        <v>0</v>
      </c>
      <c r="AC43" s="29" t="str">
        <f t="shared" si="61"/>
        <v>0 г. 0 мес. 0 дн.</v>
      </c>
      <c r="AD43" s="1"/>
      <c r="AE43" s="1"/>
      <c r="AF43" s="31">
        <f t="shared" si="62"/>
        <v>0</v>
      </c>
      <c r="AG43" s="31">
        <f t="shared" si="63"/>
        <v>0</v>
      </c>
      <c r="AH43" s="31">
        <f t="shared" si="64"/>
        <v>0</v>
      </c>
      <c r="AI43" s="29" t="str">
        <f t="shared" si="65"/>
        <v>0 г. 0 мес. 0 дн.</v>
      </c>
      <c r="AJ43" s="1"/>
      <c r="AK43" s="1"/>
      <c r="AL43" s="31">
        <f t="shared" si="66"/>
        <v>0</v>
      </c>
      <c r="AM43" s="31">
        <f t="shared" si="67"/>
        <v>0</v>
      </c>
      <c r="AN43" s="31">
        <f t="shared" si="68"/>
        <v>0</v>
      </c>
      <c r="AO43" s="29" t="str">
        <f t="shared" si="69"/>
        <v>0 г. 0 мес. 0 дн.</v>
      </c>
      <c r="AP43" s="1"/>
      <c r="AQ43" s="1"/>
      <c r="AR43" s="31">
        <f t="shared" si="70"/>
        <v>0</v>
      </c>
      <c r="AS43" s="31">
        <f t="shared" si="71"/>
        <v>0</v>
      </c>
      <c r="AT43" s="31">
        <f t="shared" si="72"/>
        <v>0</v>
      </c>
      <c r="AU43" s="29" t="str">
        <f t="shared" si="73"/>
        <v>0 г. 0 мес. 0 дн.</v>
      </c>
      <c r="AV43" s="6"/>
      <c r="AW43" s="1"/>
      <c r="AX43" s="31">
        <f t="shared" si="74"/>
        <v>0</v>
      </c>
      <c r="AY43" s="31">
        <f t="shared" si="75"/>
        <v>0</v>
      </c>
      <c r="AZ43" s="31">
        <f t="shared" si="76"/>
        <v>0</v>
      </c>
      <c r="BA43" s="29" t="str">
        <f t="shared" si="77"/>
        <v>0 г. 0 мес. 0 дн.</v>
      </c>
      <c r="BB43" s="7"/>
      <c r="BC43" s="7"/>
      <c r="BD43" s="31">
        <f t="shared" si="78"/>
        <v>0</v>
      </c>
      <c r="BE43" s="31">
        <f t="shared" si="79"/>
        <v>0</v>
      </c>
      <c r="BF43" s="31">
        <f t="shared" si="80"/>
        <v>0</v>
      </c>
      <c r="BG43" s="29" t="str">
        <f t="shared" si="81"/>
        <v>0 г. 0 мес. 0 дн.</v>
      </c>
      <c r="BH43" s="32">
        <f t="shared" si="82"/>
        <v>28</v>
      </c>
      <c r="BI43" s="32">
        <f t="shared" si="83"/>
        <v>0</v>
      </c>
      <c r="BJ43" s="32">
        <f t="shared" si="84"/>
        <v>0</v>
      </c>
      <c r="BL43" s="34">
        <f t="shared" si="85"/>
        <v>10227</v>
      </c>
      <c r="BM43" s="35">
        <v>1</v>
      </c>
    </row>
    <row r="44" spans="1:66" ht="18" customHeight="1">
      <c r="A44" s="2">
        <v>42</v>
      </c>
      <c r="B44" s="3" t="s">
        <v>31</v>
      </c>
      <c r="C44" s="4">
        <v>26770</v>
      </c>
      <c r="D44" s="26">
        <f t="shared" si="43"/>
        <v>16574</v>
      </c>
      <c r="E44" s="27">
        <f t="shared" si="44"/>
        <v>45.408219178082192</v>
      </c>
      <c r="F44" s="26">
        <f t="shared" si="45"/>
        <v>45</v>
      </c>
      <c r="G44" s="26">
        <f t="shared" si="46"/>
        <v>4.8986301369862986</v>
      </c>
      <c r="H44" s="26">
        <f t="shared" si="47"/>
        <v>4</v>
      </c>
      <c r="I44" s="26">
        <f t="shared" si="48"/>
        <v>27.336328767123202</v>
      </c>
      <c r="J44" s="30" t="str">
        <f t="shared" si="49"/>
        <v>45 г. 4 мес. 16 дн.</v>
      </c>
      <c r="K44" s="5">
        <v>33490</v>
      </c>
      <c r="L44" s="1">
        <v>33490</v>
      </c>
      <c r="M44" s="1">
        <f>$B$1</f>
        <v>43344</v>
      </c>
      <c r="N44" s="31">
        <f t="shared" si="50"/>
        <v>26</v>
      </c>
      <c r="O44" s="31">
        <f t="shared" si="51"/>
        <v>11</v>
      </c>
      <c r="P44" s="31">
        <f t="shared" si="52"/>
        <v>23</v>
      </c>
      <c r="Q44" s="29" t="str">
        <f t="shared" si="53"/>
        <v>26 г. 11 мес. 23 дн.</v>
      </c>
      <c r="R44" s="1"/>
      <c r="S44" s="1"/>
      <c r="T44" s="31">
        <f t="shared" si="54"/>
        <v>0</v>
      </c>
      <c r="U44" s="31">
        <f t="shared" si="55"/>
        <v>0</v>
      </c>
      <c r="V44" s="31">
        <f t="shared" si="56"/>
        <v>0</v>
      </c>
      <c r="W44" s="29" t="str">
        <f t="shared" si="57"/>
        <v>0 г. 0 мес. 0 дн.</v>
      </c>
      <c r="X44" s="1"/>
      <c r="Y44" s="1"/>
      <c r="Z44" s="31">
        <f t="shared" si="58"/>
        <v>0</v>
      </c>
      <c r="AA44" s="31">
        <f t="shared" si="59"/>
        <v>0</v>
      </c>
      <c r="AB44" s="31">
        <f t="shared" si="60"/>
        <v>0</v>
      </c>
      <c r="AC44" s="29" t="str">
        <f t="shared" si="61"/>
        <v>0 г. 0 мес. 0 дн.</v>
      </c>
      <c r="AD44" s="1"/>
      <c r="AE44" s="1"/>
      <c r="AF44" s="31">
        <f t="shared" si="62"/>
        <v>0</v>
      </c>
      <c r="AG44" s="31">
        <f t="shared" si="63"/>
        <v>0</v>
      </c>
      <c r="AH44" s="31">
        <f t="shared" si="64"/>
        <v>0</v>
      </c>
      <c r="AI44" s="29" t="str">
        <f t="shared" si="65"/>
        <v>0 г. 0 мес. 0 дн.</v>
      </c>
      <c r="AJ44" s="1"/>
      <c r="AK44" s="1"/>
      <c r="AL44" s="31">
        <f t="shared" si="66"/>
        <v>0</v>
      </c>
      <c r="AM44" s="31">
        <f t="shared" si="67"/>
        <v>0</v>
      </c>
      <c r="AN44" s="31">
        <f t="shared" si="68"/>
        <v>0</v>
      </c>
      <c r="AO44" s="29" t="str">
        <f t="shared" si="69"/>
        <v>0 г. 0 мес. 0 дн.</v>
      </c>
      <c r="AP44" s="1"/>
      <c r="AQ44" s="1"/>
      <c r="AR44" s="31">
        <f t="shared" si="70"/>
        <v>0</v>
      </c>
      <c r="AS44" s="31">
        <f t="shared" si="71"/>
        <v>0</v>
      </c>
      <c r="AT44" s="31">
        <f t="shared" si="72"/>
        <v>0</v>
      </c>
      <c r="AU44" s="29" t="str">
        <f t="shared" si="73"/>
        <v>0 г. 0 мес. 0 дн.</v>
      </c>
      <c r="AV44" s="6"/>
      <c r="AW44" s="1"/>
      <c r="AX44" s="31">
        <f t="shared" si="74"/>
        <v>0</v>
      </c>
      <c r="AY44" s="31">
        <f t="shared" si="75"/>
        <v>0</v>
      </c>
      <c r="AZ44" s="31">
        <f t="shared" si="76"/>
        <v>0</v>
      </c>
      <c r="BA44" s="29" t="str">
        <f t="shared" si="77"/>
        <v>0 г. 0 мес. 0 дн.</v>
      </c>
      <c r="BB44" s="7"/>
      <c r="BC44" s="7"/>
      <c r="BD44" s="31">
        <f t="shared" si="78"/>
        <v>0</v>
      </c>
      <c r="BE44" s="31">
        <f t="shared" si="79"/>
        <v>0</v>
      </c>
      <c r="BF44" s="31">
        <f t="shared" si="80"/>
        <v>0</v>
      </c>
      <c r="BG44" s="29" t="str">
        <f t="shared" si="81"/>
        <v>0 г. 0 мес. 0 дн.</v>
      </c>
      <c r="BH44" s="32">
        <f t="shared" si="82"/>
        <v>26</v>
      </c>
      <c r="BI44" s="32">
        <f t="shared" si="83"/>
        <v>11</v>
      </c>
      <c r="BJ44" s="32">
        <f t="shared" si="84"/>
        <v>23</v>
      </c>
      <c r="BL44" s="34">
        <f t="shared" si="85"/>
        <v>9854</v>
      </c>
      <c r="BM44" s="35">
        <v>1</v>
      </c>
      <c r="BN44">
        <f>56/12</f>
        <v>4.666666666666667</v>
      </c>
    </row>
    <row r="45" spans="1:66" ht="18" customHeight="1">
      <c r="A45" s="72">
        <v>43</v>
      </c>
      <c r="B45" s="8" t="s">
        <v>125</v>
      </c>
      <c r="C45" s="4">
        <v>27479</v>
      </c>
      <c r="D45" s="26">
        <f t="shared" si="43"/>
        <v>15865</v>
      </c>
      <c r="E45" s="27">
        <f t="shared" si="44"/>
        <v>43.465753424657535</v>
      </c>
      <c r="F45" s="26">
        <f t="shared" si="45"/>
        <v>43</v>
      </c>
      <c r="G45" s="26">
        <f t="shared" si="46"/>
        <v>5.5890410958904226</v>
      </c>
      <c r="H45" s="26">
        <f t="shared" si="47"/>
        <v>5</v>
      </c>
      <c r="I45" s="26">
        <f t="shared" si="48"/>
        <v>17.918630136986657</v>
      </c>
      <c r="J45" s="30" t="str">
        <f t="shared" si="49"/>
        <v>43 г. 5 мес. 6 дн.</v>
      </c>
      <c r="K45" s="5">
        <v>41246</v>
      </c>
      <c r="L45" s="1">
        <v>36037</v>
      </c>
      <c r="M45" s="1">
        <v>41243</v>
      </c>
      <c r="N45" s="31">
        <f t="shared" si="50"/>
        <v>14</v>
      </c>
      <c r="O45" s="31">
        <f t="shared" si="51"/>
        <v>3</v>
      </c>
      <c r="P45" s="31">
        <f t="shared" si="52"/>
        <v>0</v>
      </c>
      <c r="Q45" s="29" t="str">
        <f t="shared" si="53"/>
        <v>14 г. 3 мес. 0 дн.</v>
      </c>
      <c r="R45" s="1">
        <v>41246</v>
      </c>
      <c r="S45" s="1">
        <f>B1</f>
        <v>43344</v>
      </c>
      <c r="T45" s="31">
        <f t="shared" si="54"/>
        <v>5</v>
      </c>
      <c r="U45" s="31">
        <f t="shared" si="55"/>
        <v>8</v>
      </c>
      <c r="V45" s="31">
        <f t="shared" si="56"/>
        <v>29</v>
      </c>
      <c r="W45" s="29" t="str">
        <f t="shared" si="57"/>
        <v>5 г. 8 мес. 29 дн.</v>
      </c>
      <c r="X45" s="1"/>
      <c r="Y45" s="1"/>
      <c r="Z45" s="31">
        <f t="shared" si="58"/>
        <v>0</v>
      </c>
      <c r="AA45" s="31">
        <f t="shared" si="59"/>
        <v>0</v>
      </c>
      <c r="AB45" s="31">
        <f t="shared" si="60"/>
        <v>0</v>
      </c>
      <c r="AC45" s="29" t="str">
        <f t="shared" si="61"/>
        <v>0 г. 0 мес. 0 дн.</v>
      </c>
      <c r="AD45" s="1"/>
      <c r="AE45" s="1"/>
      <c r="AF45" s="31">
        <f t="shared" si="62"/>
        <v>0</v>
      </c>
      <c r="AG45" s="31">
        <f t="shared" si="63"/>
        <v>0</v>
      </c>
      <c r="AH45" s="31">
        <f t="shared" si="64"/>
        <v>0</v>
      </c>
      <c r="AI45" s="29" t="str">
        <f t="shared" si="65"/>
        <v>0 г. 0 мес. 0 дн.</v>
      </c>
      <c r="AJ45" s="1"/>
      <c r="AK45" s="1"/>
      <c r="AL45" s="31">
        <f t="shared" si="66"/>
        <v>0</v>
      </c>
      <c r="AM45" s="31">
        <f t="shared" si="67"/>
        <v>0</v>
      </c>
      <c r="AN45" s="31">
        <f t="shared" si="68"/>
        <v>0</v>
      </c>
      <c r="AO45" s="29" t="str">
        <f t="shared" si="69"/>
        <v>0 г. 0 мес. 0 дн.</v>
      </c>
      <c r="AP45" s="1"/>
      <c r="AQ45" s="1"/>
      <c r="AR45" s="31">
        <f t="shared" si="70"/>
        <v>0</v>
      </c>
      <c r="AS45" s="31">
        <f t="shared" si="71"/>
        <v>0</v>
      </c>
      <c r="AT45" s="31">
        <f t="shared" si="72"/>
        <v>0</v>
      </c>
      <c r="AU45" s="29" t="str">
        <f t="shared" si="73"/>
        <v>0 г. 0 мес. 0 дн.</v>
      </c>
      <c r="AV45" s="6"/>
      <c r="AW45" s="1"/>
      <c r="AX45" s="31">
        <f t="shared" si="74"/>
        <v>0</v>
      </c>
      <c r="AY45" s="31">
        <f t="shared" si="75"/>
        <v>0</v>
      </c>
      <c r="AZ45" s="31">
        <f t="shared" si="76"/>
        <v>0</v>
      </c>
      <c r="BA45" s="29" t="str">
        <f t="shared" si="77"/>
        <v>0 г. 0 мес. 0 дн.</v>
      </c>
      <c r="BB45" s="7"/>
      <c r="BC45" s="7"/>
      <c r="BD45" s="31">
        <f t="shared" si="78"/>
        <v>0</v>
      </c>
      <c r="BE45" s="31">
        <f t="shared" si="79"/>
        <v>0</v>
      </c>
      <c r="BF45" s="31">
        <f t="shared" si="80"/>
        <v>0</v>
      </c>
      <c r="BG45" s="29" t="str">
        <f t="shared" si="81"/>
        <v>0 г. 0 мес. 0 дн.</v>
      </c>
      <c r="BH45" s="32">
        <f t="shared" si="82"/>
        <v>19</v>
      </c>
      <c r="BI45" s="32">
        <f t="shared" si="83"/>
        <v>11</v>
      </c>
      <c r="BJ45" s="32">
        <f t="shared" si="84"/>
        <v>29</v>
      </c>
      <c r="BL45" s="34">
        <f t="shared" si="85"/>
        <v>7304</v>
      </c>
      <c r="BM45" s="35">
        <v>2</v>
      </c>
    </row>
    <row r="46" spans="1:66" ht="18" customHeight="1">
      <c r="A46" s="2">
        <v>44</v>
      </c>
      <c r="B46" s="3" t="s">
        <v>15</v>
      </c>
      <c r="C46" s="4">
        <v>28840</v>
      </c>
      <c r="D46" s="26">
        <f t="shared" si="43"/>
        <v>14504</v>
      </c>
      <c r="E46" s="27">
        <f t="shared" si="44"/>
        <v>39.736986301369861</v>
      </c>
      <c r="F46" s="26">
        <f t="shared" si="45"/>
        <v>39</v>
      </c>
      <c r="G46" s="26">
        <f t="shared" si="46"/>
        <v>8.8438356164383265</v>
      </c>
      <c r="H46" s="26">
        <f t="shared" si="47"/>
        <v>8</v>
      </c>
      <c r="I46" s="26">
        <f t="shared" si="48"/>
        <v>25.669479452053892</v>
      </c>
      <c r="J46" s="30" t="str">
        <f t="shared" si="49"/>
        <v>39 г. 8 мес. 16 дн.</v>
      </c>
      <c r="K46" s="5">
        <v>37135</v>
      </c>
      <c r="L46" s="1">
        <v>36404</v>
      </c>
      <c r="M46" s="1">
        <v>37018</v>
      </c>
      <c r="N46" s="31">
        <f t="shared" si="50"/>
        <v>1</v>
      </c>
      <c r="O46" s="31">
        <f t="shared" si="51"/>
        <v>8</v>
      </c>
      <c r="P46" s="31">
        <f t="shared" si="52"/>
        <v>6</v>
      </c>
      <c r="Q46" s="29" t="str">
        <f t="shared" si="53"/>
        <v>1 г. 8 мес. 6 дн.</v>
      </c>
      <c r="R46" s="1">
        <v>37135</v>
      </c>
      <c r="S46" s="1">
        <f>$B$1</f>
        <v>43344</v>
      </c>
      <c r="T46" s="31">
        <f t="shared" si="54"/>
        <v>17</v>
      </c>
      <c r="U46" s="31">
        <f t="shared" si="55"/>
        <v>0</v>
      </c>
      <c r="V46" s="31">
        <f t="shared" si="56"/>
        <v>0</v>
      </c>
      <c r="W46" s="29" t="str">
        <f t="shared" si="57"/>
        <v>17 г. 0 мес. 0 дн.</v>
      </c>
      <c r="X46" s="1"/>
      <c r="Y46" s="1"/>
      <c r="Z46" s="31">
        <f t="shared" si="58"/>
        <v>0</v>
      </c>
      <c r="AA46" s="31">
        <f t="shared" si="59"/>
        <v>0</v>
      </c>
      <c r="AB46" s="31">
        <f t="shared" si="60"/>
        <v>0</v>
      </c>
      <c r="AC46" s="29" t="str">
        <f t="shared" si="61"/>
        <v>0 г. 0 мес. 0 дн.</v>
      </c>
      <c r="AD46" s="1"/>
      <c r="AE46" s="1"/>
      <c r="AF46" s="31">
        <f t="shared" si="62"/>
        <v>0</v>
      </c>
      <c r="AG46" s="31">
        <f t="shared" si="63"/>
        <v>0</v>
      </c>
      <c r="AH46" s="31">
        <f t="shared" si="64"/>
        <v>0</v>
      </c>
      <c r="AI46" s="29" t="str">
        <f t="shared" si="65"/>
        <v>0 г. 0 мес. 0 дн.</v>
      </c>
      <c r="AJ46" s="1"/>
      <c r="AK46" s="1"/>
      <c r="AL46" s="31">
        <f t="shared" si="66"/>
        <v>0</v>
      </c>
      <c r="AM46" s="31">
        <f t="shared" si="67"/>
        <v>0</v>
      </c>
      <c r="AN46" s="31">
        <f t="shared" si="68"/>
        <v>0</v>
      </c>
      <c r="AO46" s="29" t="str">
        <f t="shared" si="69"/>
        <v>0 г. 0 мес. 0 дн.</v>
      </c>
      <c r="AP46" s="1"/>
      <c r="AQ46" s="1"/>
      <c r="AR46" s="31">
        <f t="shared" si="70"/>
        <v>0</v>
      </c>
      <c r="AS46" s="31">
        <f t="shared" si="71"/>
        <v>0</v>
      </c>
      <c r="AT46" s="31">
        <f t="shared" si="72"/>
        <v>0</v>
      </c>
      <c r="AU46" s="29" t="str">
        <f t="shared" si="73"/>
        <v>0 г. 0 мес. 0 дн.</v>
      </c>
      <c r="AV46" s="6"/>
      <c r="AW46" s="1"/>
      <c r="AX46" s="31">
        <f t="shared" si="74"/>
        <v>0</v>
      </c>
      <c r="AY46" s="31">
        <f t="shared" si="75"/>
        <v>0</v>
      </c>
      <c r="AZ46" s="31">
        <f t="shared" si="76"/>
        <v>0</v>
      </c>
      <c r="BA46" s="29" t="str">
        <f t="shared" si="77"/>
        <v>0 г. 0 мес. 0 дн.</v>
      </c>
      <c r="BB46" s="7"/>
      <c r="BC46" s="7"/>
      <c r="BD46" s="31">
        <f t="shared" si="78"/>
        <v>0</v>
      </c>
      <c r="BE46" s="31">
        <f t="shared" si="79"/>
        <v>0</v>
      </c>
      <c r="BF46" s="31">
        <f t="shared" si="80"/>
        <v>0</v>
      </c>
      <c r="BG46" s="29" t="str">
        <f t="shared" si="81"/>
        <v>0 г. 0 мес. 0 дн.</v>
      </c>
      <c r="BH46" s="32">
        <f t="shared" si="82"/>
        <v>18</v>
      </c>
      <c r="BI46" s="32">
        <f t="shared" si="83"/>
        <v>8</v>
      </c>
      <c r="BJ46" s="32">
        <f t="shared" si="84"/>
        <v>6</v>
      </c>
      <c r="BL46" s="34">
        <f t="shared" si="85"/>
        <v>6823</v>
      </c>
      <c r="BM46" s="35">
        <v>2</v>
      </c>
    </row>
    <row r="47" spans="1:66" ht="18" customHeight="1">
      <c r="A47" s="72">
        <v>45</v>
      </c>
      <c r="B47" s="3" t="s">
        <v>49</v>
      </c>
      <c r="C47" s="4">
        <v>27010</v>
      </c>
      <c r="D47" s="26">
        <f t="shared" si="43"/>
        <v>16334</v>
      </c>
      <c r="E47" s="27">
        <f t="shared" si="44"/>
        <v>44.750684931506846</v>
      </c>
      <c r="F47" s="26">
        <f t="shared" si="45"/>
        <v>44</v>
      </c>
      <c r="G47" s="26">
        <f t="shared" si="46"/>
        <v>9.0082191780821574</v>
      </c>
      <c r="H47" s="26">
        <f t="shared" si="47"/>
        <v>9</v>
      </c>
      <c r="I47" s="26">
        <f t="shared" si="48"/>
        <v>0.2500273972592294</v>
      </c>
      <c r="J47" s="30" t="str">
        <f t="shared" si="49"/>
        <v>44 г. 8 мес. 20 дн.</v>
      </c>
      <c r="K47" s="5">
        <v>35919</v>
      </c>
      <c r="L47" s="1">
        <v>35919</v>
      </c>
      <c r="M47" s="1">
        <f>$B$1</f>
        <v>43344</v>
      </c>
      <c r="N47" s="31">
        <f t="shared" si="50"/>
        <v>20</v>
      </c>
      <c r="O47" s="31">
        <f t="shared" si="51"/>
        <v>3</v>
      </c>
      <c r="P47" s="31">
        <f t="shared" si="52"/>
        <v>28</v>
      </c>
      <c r="Q47" s="29" t="str">
        <f t="shared" si="53"/>
        <v>20 г. 3 мес. 28 дн.</v>
      </c>
      <c r="R47" s="1"/>
      <c r="S47" s="1"/>
      <c r="T47" s="31">
        <f t="shared" si="54"/>
        <v>0</v>
      </c>
      <c r="U47" s="31">
        <f t="shared" si="55"/>
        <v>0</v>
      </c>
      <c r="V47" s="31">
        <f t="shared" si="56"/>
        <v>0</v>
      </c>
      <c r="W47" s="29" t="str">
        <f t="shared" si="57"/>
        <v>0 г. 0 мес. 0 дн.</v>
      </c>
      <c r="X47" s="1"/>
      <c r="Y47" s="1"/>
      <c r="Z47" s="31">
        <f t="shared" si="58"/>
        <v>0</v>
      </c>
      <c r="AA47" s="31">
        <f t="shared" si="59"/>
        <v>0</v>
      </c>
      <c r="AB47" s="31">
        <f t="shared" si="60"/>
        <v>0</v>
      </c>
      <c r="AC47" s="29" t="str">
        <f t="shared" si="61"/>
        <v>0 г. 0 мес. 0 дн.</v>
      </c>
      <c r="AD47" s="1"/>
      <c r="AE47" s="1"/>
      <c r="AF47" s="31">
        <f t="shared" si="62"/>
        <v>0</v>
      </c>
      <c r="AG47" s="31">
        <f t="shared" si="63"/>
        <v>0</v>
      </c>
      <c r="AH47" s="31">
        <f t="shared" si="64"/>
        <v>0</v>
      </c>
      <c r="AI47" s="29" t="str">
        <f t="shared" si="65"/>
        <v>0 г. 0 мес. 0 дн.</v>
      </c>
      <c r="AJ47" s="1"/>
      <c r="AK47" s="1"/>
      <c r="AL47" s="31">
        <f t="shared" si="66"/>
        <v>0</v>
      </c>
      <c r="AM47" s="31">
        <f t="shared" si="67"/>
        <v>0</v>
      </c>
      <c r="AN47" s="31">
        <f t="shared" si="68"/>
        <v>0</v>
      </c>
      <c r="AO47" s="29" t="str">
        <f t="shared" si="69"/>
        <v>0 г. 0 мес. 0 дн.</v>
      </c>
      <c r="AP47" s="1"/>
      <c r="AQ47" s="1"/>
      <c r="AR47" s="31">
        <f t="shared" si="70"/>
        <v>0</v>
      </c>
      <c r="AS47" s="31">
        <f t="shared" si="71"/>
        <v>0</v>
      </c>
      <c r="AT47" s="31">
        <f t="shared" si="72"/>
        <v>0</v>
      </c>
      <c r="AU47" s="29" t="str">
        <f t="shared" si="73"/>
        <v>0 г. 0 мес. 0 дн.</v>
      </c>
      <c r="AV47" s="6"/>
      <c r="AW47" s="1"/>
      <c r="AX47" s="31">
        <f t="shared" si="74"/>
        <v>0</v>
      </c>
      <c r="AY47" s="31">
        <f t="shared" si="75"/>
        <v>0</v>
      </c>
      <c r="AZ47" s="31">
        <f t="shared" si="76"/>
        <v>0</v>
      </c>
      <c r="BA47" s="29" t="str">
        <f t="shared" si="77"/>
        <v>0 г. 0 мес. 0 дн.</v>
      </c>
      <c r="BB47" s="7"/>
      <c r="BC47" s="7"/>
      <c r="BD47" s="31">
        <f t="shared" si="78"/>
        <v>0</v>
      </c>
      <c r="BE47" s="31">
        <f t="shared" si="79"/>
        <v>0</v>
      </c>
      <c r="BF47" s="31">
        <f t="shared" si="80"/>
        <v>0</v>
      </c>
      <c r="BG47" s="29" t="str">
        <f t="shared" si="81"/>
        <v>0 г. 0 мес. 0 дн.</v>
      </c>
      <c r="BH47" s="32">
        <f t="shared" si="82"/>
        <v>20</v>
      </c>
      <c r="BI47" s="32">
        <f t="shared" si="83"/>
        <v>3</v>
      </c>
      <c r="BJ47" s="32">
        <f t="shared" si="84"/>
        <v>28</v>
      </c>
      <c r="BL47" s="34">
        <f t="shared" si="85"/>
        <v>7425</v>
      </c>
      <c r="BM47" s="35"/>
    </row>
    <row r="48" spans="1:66" ht="18" customHeight="1">
      <c r="A48" s="2">
        <v>46</v>
      </c>
      <c r="B48" s="3" t="s">
        <v>5</v>
      </c>
      <c r="C48" s="4">
        <v>17277</v>
      </c>
      <c r="D48" s="26">
        <f t="shared" si="43"/>
        <v>26067</v>
      </c>
      <c r="E48" s="27">
        <f t="shared" si="44"/>
        <v>71.416438356164377</v>
      </c>
      <c r="F48" s="26">
        <f t="shared" si="45"/>
        <v>71</v>
      </c>
      <c r="G48" s="26">
        <f t="shared" si="46"/>
        <v>4.9972602739725289</v>
      </c>
      <c r="H48" s="26">
        <f t="shared" si="47"/>
        <v>4</v>
      </c>
      <c r="I48" s="26">
        <f t="shared" si="48"/>
        <v>30.336657534244331</v>
      </c>
      <c r="J48" s="30" t="str">
        <f t="shared" si="49"/>
        <v>71 г. 4 мес. 12 дн.</v>
      </c>
      <c r="K48" s="5"/>
      <c r="L48" s="1">
        <v>23980</v>
      </c>
      <c r="M48" s="1">
        <v>25812</v>
      </c>
      <c r="N48" s="31">
        <f t="shared" si="50"/>
        <v>5</v>
      </c>
      <c r="O48" s="31">
        <f t="shared" si="51"/>
        <v>0</v>
      </c>
      <c r="P48" s="31">
        <f t="shared" si="52"/>
        <v>6</v>
      </c>
      <c r="Q48" s="29" t="str">
        <f t="shared" si="53"/>
        <v>5 г. 0 мес. 6 дн.</v>
      </c>
      <c r="R48" s="1">
        <v>28394</v>
      </c>
      <c r="S48" s="1">
        <v>28597</v>
      </c>
      <c r="T48" s="31">
        <f t="shared" si="54"/>
        <v>0</v>
      </c>
      <c r="U48" s="31">
        <f t="shared" si="55"/>
        <v>6</v>
      </c>
      <c r="V48" s="31">
        <f t="shared" si="56"/>
        <v>22</v>
      </c>
      <c r="W48" s="29" t="str">
        <f t="shared" si="57"/>
        <v>0 г. 6 мес. 22 дн.</v>
      </c>
      <c r="X48" s="1">
        <v>32021</v>
      </c>
      <c r="Y48" s="1">
        <f>B1</f>
        <v>43344</v>
      </c>
      <c r="Z48" s="31">
        <f t="shared" si="58"/>
        <v>31</v>
      </c>
      <c r="AA48" s="31">
        <f t="shared" si="59"/>
        <v>0</v>
      </c>
      <c r="AB48" s="31">
        <f t="shared" si="60"/>
        <v>0</v>
      </c>
      <c r="AC48" s="29" t="str">
        <f t="shared" si="61"/>
        <v>31 г. 0 мес. 0 дн.</v>
      </c>
      <c r="AD48" s="1"/>
      <c r="AE48" s="1"/>
      <c r="AF48" s="31">
        <f t="shared" si="62"/>
        <v>0</v>
      </c>
      <c r="AG48" s="31">
        <f t="shared" si="63"/>
        <v>0</v>
      </c>
      <c r="AH48" s="31">
        <f t="shared" si="64"/>
        <v>0</v>
      </c>
      <c r="AI48" s="29" t="str">
        <f t="shared" si="65"/>
        <v>0 г. 0 мес. 0 дн.</v>
      </c>
      <c r="AJ48" s="1"/>
      <c r="AK48" s="1"/>
      <c r="AL48" s="31">
        <f t="shared" si="66"/>
        <v>0</v>
      </c>
      <c r="AM48" s="31">
        <f t="shared" si="67"/>
        <v>0</v>
      </c>
      <c r="AN48" s="31">
        <f t="shared" si="68"/>
        <v>0</v>
      </c>
      <c r="AO48" s="29" t="str">
        <f t="shared" si="69"/>
        <v>0 г. 0 мес. 0 дн.</v>
      </c>
      <c r="AP48" s="1"/>
      <c r="AQ48" s="1"/>
      <c r="AR48" s="31">
        <f t="shared" si="70"/>
        <v>0</v>
      </c>
      <c r="AS48" s="31">
        <f t="shared" si="71"/>
        <v>0</v>
      </c>
      <c r="AT48" s="31">
        <f t="shared" si="72"/>
        <v>0</v>
      </c>
      <c r="AU48" s="29" t="str">
        <f t="shared" si="73"/>
        <v>0 г. 0 мес. 0 дн.</v>
      </c>
      <c r="AV48" s="6"/>
      <c r="AW48" s="1"/>
      <c r="AX48" s="31">
        <f t="shared" si="74"/>
        <v>0</v>
      </c>
      <c r="AY48" s="31">
        <f t="shared" si="75"/>
        <v>0</v>
      </c>
      <c r="AZ48" s="31">
        <f t="shared" si="76"/>
        <v>0</v>
      </c>
      <c r="BA48" s="29" t="str">
        <f t="shared" si="77"/>
        <v>0 г. 0 мес. 0 дн.</v>
      </c>
      <c r="BB48" s="7"/>
      <c r="BC48" s="7"/>
      <c r="BD48" s="31">
        <f t="shared" si="78"/>
        <v>0</v>
      </c>
      <c r="BE48" s="31">
        <f t="shared" si="79"/>
        <v>0</v>
      </c>
      <c r="BF48" s="31">
        <f t="shared" si="80"/>
        <v>0</v>
      </c>
      <c r="BG48" s="29" t="str">
        <f t="shared" si="81"/>
        <v>0 г. 0 мес. 0 дн.</v>
      </c>
      <c r="BH48" s="32">
        <f t="shared" si="82"/>
        <v>36</v>
      </c>
      <c r="BI48" s="32">
        <f t="shared" si="83"/>
        <v>6</v>
      </c>
      <c r="BJ48" s="32">
        <f t="shared" si="84"/>
        <v>28</v>
      </c>
      <c r="BL48" s="34">
        <f t="shared" si="85"/>
        <v>13358</v>
      </c>
      <c r="BM48" s="35"/>
    </row>
    <row r="49" spans="1:65" ht="18" customHeight="1">
      <c r="A49" s="72">
        <v>47</v>
      </c>
      <c r="B49" s="3" t="s">
        <v>26</v>
      </c>
      <c r="C49" s="4">
        <v>22604</v>
      </c>
      <c r="D49" s="26">
        <f t="shared" si="43"/>
        <v>20740</v>
      </c>
      <c r="E49" s="27">
        <f t="shared" si="44"/>
        <v>56.821917808219176</v>
      </c>
      <c r="F49" s="26">
        <f t="shared" si="45"/>
        <v>56</v>
      </c>
      <c r="G49" s="26">
        <f t="shared" si="46"/>
        <v>9.8630136986301125</v>
      </c>
      <c r="H49" s="26">
        <f t="shared" si="47"/>
        <v>9</v>
      </c>
      <c r="I49" s="26">
        <f t="shared" si="48"/>
        <v>26.252876712328021</v>
      </c>
      <c r="J49" s="30" t="str">
        <f t="shared" si="49"/>
        <v>56 г. 9 мес. 13 дн.</v>
      </c>
      <c r="K49" s="5">
        <v>34578</v>
      </c>
      <c r="L49" s="1">
        <v>34578</v>
      </c>
      <c r="M49" s="1">
        <f>$B$1</f>
        <v>43344</v>
      </c>
      <c r="N49" s="31">
        <f t="shared" si="50"/>
        <v>24</v>
      </c>
      <c r="O49" s="31">
        <f t="shared" si="51"/>
        <v>0</v>
      </c>
      <c r="P49" s="31">
        <f t="shared" si="52"/>
        <v>0</v>
      </c>
      <c r="Q49" s="29" t="str">
        <f t="shared" si="53"/>
        <v>24 г. 0 мес. 0 дн.</v>
      </c>
      <c r="R49" s="1"/>
      <c r="S49" s="1"/>
      <c r="T49" s="31">
        <f t="shared" si="54"/>
        <v>0</v>
      </c>
      <c r="U49" s="31">
        <f t="shared" si="55"/>
        <v>0</v>
      </c>
      <c r="V49" s="31">
        <f t="shared" si="56"/>
        <v>0</v>
      </c>
      <c r="W49" s="29" t="str">
        <f t="shared" si="57"/>
        <v>0 г. 0 мес. 0 дн.</v>
      </c>
      <c r="X49" s="1"/>
      <c r="Y49" s="1"/>
      <c r="Z49" s="31">
        <f t="shared" si="58"/>
        <v>0</v>
      </c>
      <c r="AA49" s="31">
        <f t="shared" si="59"/>
        <v>0</v>
      </c>
      <c r="AB49" s="31">
        <f t="shared" si="60"/>
        <v>0</v>
      </c>
      <c r="AC49" s="29" t="str">
        <f t="shared" si="61"/>
        <v>0 г. 0 мес. 0 дн.</v>
      </c>
      <c r="AD49" s="1"/>
      <c r="AE49" s="1"/>
      <c r="AF49" s="31">
        <f t="shared" si="62"/>
        <v>0</v>
      </c>
      <c r="AG49" s="31">
        <f t="shared" si="63"/>
        <v>0</v>
      </c>
      <c r="AH49" s="31">
        <f t="shared" si="64"/>
        <v>0</v>
      </c>
      <c r="AI49" s="29" t="str">
        <f t="shared" si="65"/>
        <v>0 г. 0 мес. 0 дн.</v>
      </c>
      <c r="AJ49" s="1"/>
      <c r="AK49" s="1"/>
      <c r="AL49" s="31">
        <f t="shared" si="66"/>
        <v>0</v>
      </c>
      <c r="AM49" s="31">
        <f t="shared" si="67"/>
        <v>0</v>
      </c>
      <c r="AN49" s="31">
        <f t="shared" si="68"/>
        <v>0</v>
      </c>
      <c r="AO49" s="29" t="str">
        <f t="shared" si="69"/>
        <v>0 г. 0 мес. 0 дн.</v>
      </c>
      <c r="AP49" s="1"/>
      <c r="AQ49" s="1"/>
      <c r="AR49" s="31">
        <f t="shared" si="70"/>
        <v>0</v>
      </c>
      <c r="AS49" s="31">
        <f t="shared" si="71"/>
        <v>0</v>
      </c>
      <c r="AT49" s="31">
        <f t="shared" si="72"/>
        <v>0</v>
      </c>
      <c r="AU49" s="29" t="str">
        <f t="shared" si="73"/>
        <v>0 г. 0 мес. 0 дн.</v>
      </c>
      <c r="AV49" s="6"/>
      <c r="AW49" s="1"/>
      <c r="AX49" s="31">
        <f t="shared" si="74"/>
        <v>0</v>
      </c>
      <c r="AY49" s="31">
        <f t="shared" si="75"/>
        <v>0</v>
      </c>
      <c r="AZ49" s="31">
        <f t="shared" si="76"/>
        <v>0</v>
      </c>
      <c r="BA49" s="29" t="str">
        <f t="shared" si="77"/>
        <v>0 г. 0 мес. 0 дн.</v>
      </c>
      <c r="BB49" s="7"/>
      <c r="BC49" s="7"/>
      <c r="BD49" s="31">
        <f t="shared" si="78"/>
        <v>0</v>
      </c>
      <c r="BE49" s="31">
        <f t="shared" si="79"/>
        <v>0</v>
      </c>
      <c r="BF49" s="31">
        <f t="shared" si="80"/>
        <v>0</v>
      </c>
      <c r="BG49" s="29" t="str">
        <f t="shared" si="81"/>
        <v>0 г. 0 мес. 0 дн.</v>
      </c>
      <c r="BH49" s="32">
        <f t="shared" si="82"/>
        <v>24</v>
      </c>
      <c r="BI49" s="32">
        <f t="shared" si="83"/>
        <v>0</v>
      </c>
      <c r="BJ49" s="32">
        <f t="shared" si="84"/>
        <v>0</v>
      </c>
      <c r="BL49" s="34">
        <f t="shared" si="85"/>
        <v>8766</v>
      </c>
      <c r="BM49" s="35">
        <v>1</v>
      </c>
    </row>
    <row r="50" spans="1:65" ht="18" customHeight="1">
      <c r="A50" s="2">
        <v>48</v>
      </c>
      <c r="B50" s="3" t="s">
        <v>98</v>
      </c>
      <c r="C50" s="4">
        <v>28249</v>
      </c>
      <c r="D50" s="26">
        <f t="shared" si="43"/>
        <v>15095</v>
      </c>
      <c r="E50" s="27">
        <f t="shared" si="44"/>
        <v>41.356164383561641</v>
      </c>
      <c r="F50" s="26">
        <f t="shared" si="45"/>
        <v>41</v>
      </c>
      <c r="G50" s="26">
        <f t="shared" si="46"/>
        <v>4.2739726027396898</v>
      </c>
      <c r="H50" s="26">
        <f t="shared" si="47"/>
        <v>4</v>
      </c>
      <c r="I50" s="26">
        <f t="shared" si="48"/>
        <v>8.3342465753413641</v>
      </c>
      <c r="J50" s="30" t="str">
        <f t="shared" si="49"/>
        <v>41 г. 3 мес. 28 дн.</v>
      </c>
      <c r="K50" s="5">
        <v>36770</v>
      </c>
      <c r="L50" s="1">
        <v>36770</v>
      </c>
      <c r="M50" s="1">
        <f>$B$1</f>
        <v>43344</v>
      </c>
      <c r="N50" s="31">
        <f t="shared" si="50"/>
        <v>18</v>
      </c>
      <c r="O50" s="31">
        <f t="shared" si="51"/>
        <v>0</v>
      </c>
      <c r="P50" s="31">
        <f t="shared" si="52"/>
        <v>0</v>
      </c>
      <c r="Q50" s="29" t="str">
        <f t="shared" si="53"/>
        <v>18 г. 0 мес. 0 дн.</v>
      </c>
      <c r="R50" s="1"/>
      <c r="S50" s="1"/>
      <c r="T50" s="31">
        <f t="shared" si="54"/>
        <v>0</v>
      </c>
      <c r="U50" s="31">
        <f t="shared" si="55"/>
        <v>0</v>
      </c>
      <c r="V50" s="31">
        <f t="shared" si="56"/>
        <v>0</v>
      </c>
      <c r="W50" s="29" t="str">
        <f t="shared" si="57"/>
        <v>0 г. 0 мес. 0 дн.</v>
      </c>
      <c r="X50" s="1"/>
      <c r="Y50" s="1"/>
      <c r="Z50" s="31">
        <f t="shared" si="58"/>
        <v>0</v>
      </c>
      <c r="AA50" s="31">
        <f t="shared" si="59"/>
        <v>0</v>
      </c>
      <c r="AB50" s="31">
        <f t="shared" si="60"/>
        <v>0</v>
      </c>
      <c r="AC50" s="29" t="str">
        <f t="shared" si="61"/>
        <v>0 г. 0 мес. 0 дн.</v>
      </c>
      <c r="AD50" s="1"/>
      <c r="AE50" s="1"/>
      <c r="AF50" s="31">
        <f t="shared" si="62"/>
        <v>0</v>
      </c>
      <c r="AG50" s="31">
        <f t="shared" si="63"/>
        <v>0</v>
      </c>
      <c r="AH50" s="31">
        <f t="shared" si="64"/>
        <v>0</v>
      </c>
      <c r="AI50" s="29" t="str">
        <f t="shared" si="65"/>
        <v>0 г. 0 мес. 0 дн.</v>
      </c>
      <c r="AJ50" s="1"/>
      <c r="AK50" s="1"/>
      <c r="AL50" s="31">
        <f t="shared" si="66"/>
        <v>0</v>
      </c>
      <c r="AM50" s="31">
        <f t="shared" si="67"/>
        <v>0</v>
      </c>
      <c r="AN50" s="31">
        <f t="shared" si="68"/>
        <v>0</v>
      </c>
      <c r="AO50" s="29" t="str">
        <f t="shared" si="69"/>
        <v>0 г. 0 мес. 0 дн.</v>
      </c>
      <c r="AP50" s="1"/>
      <c r="AQ50" s="1"/>
      <c r="AR50" s="31">
        <f t="shared" si="70"/>
        <v>0</v>
      </c>
      <c r="AS50" s="31">
        <f t="shared" si="71"/>
        <v>0</v>
      </c>
      <c r="AT50" s="31">
        <f t="shared" si="72"/>
        <v>0</v>
      </c>
      <c r="AU50" s="29" t="str">
        <f t="shared" si="73"/>
        <v>0 г. 0 мес. 0 дн.</v>
      </c>
      <c r="AV50" s="6"/>
      <c r="AW50" s="1"/>
      <c r="AX50" s="31">
        <f t="shared" si="74"/>
        <v>0</v>
      </c>
      <c r="AY50" s="31">
        <f t="shared" si="75"/>
        <v>0</v>
      </c>
      <c r="AZ50" s="31">
        <f t="shared" si="76"/>
        <v>0</v>
      </c>
      <c r="BA50" s="29" t="str">
        <f t="shared" si="77"/>
        <v>0 г. 0 мес. 0 дн.</v>
      </c>
      <c r="BB50" s="7"/>
      <c r="BC50" s="7"/>
      <c r="BD50" s="31">
        <f t="shared" si="78"/>
        <v>0</v>
      </c>
      <c r="BE50" s="31">
        <f t="shared" si="79"/>
        <v>0</v>
      </c>
      <c r="BF50" s="31">
        <f t="shared" si="80"/>
        <v>0</v>
      </c>
      <c r="BG50" s="29" t="str">
        <f t="shared" si="81"/>
        <v>0 г. 0 мес. 0 дн.</v>
      </c>
      <c r="BH50" s="32">
        <f t="shared" si="82"/>
        <v>18</v>
      </c>
      <c r="BI50" s="32">
        <f t="shared" si="83"/>
        <v>0</v>
      </c>
      <c r="BJ50" s="32">
        <f t="shared" si="84"/>
        <v>0</v>
      </c>
      <c r="BL50" s="34">
        <f t="shared" si="85"/>
        <v>6574</v>
      </c>
      <c r="BM50" s="35">
        <v>1</v>
      </c>
    </row>
    <row r="51" spans="1:65" ht="18" customHeight="1">
      <c r="A51" s="72">
        <v>49</v>
      </c>
      <c r="B51" s="3" t="s">
        <v>57</v>
      </c>
      <c r="C51" s="4">
        <v>18732</v>
      </c>
      <c r="D51" s="26">
        <f t="shared" si="43"/>
        <v>24612</v>
      </c>
      <c r="E51" s="27">
        <f t="shared" si="44"/>
        <v>67.430136986301363</v>
      </c>
      <c r="F51" s="26">
        <f t="shared" si="45"/>
        <v>67</v>
      </c>
      <c r="G51" s="26">
        <f t="shared" si="46"/>
        <v>5.1616438356163599</v>
      </c>
      <c r="H51" s="26">
        <f t="shared" si="47"/>
        <v>5</v>
      </c>
      <c r="I51" s="26">
        <f t="shared" si="48"/>
        <v>4.9172054794496676</v>
      </c>
      <c r="J51" s="30" t="str">
        <f t="shared" si="49"/>
        <v>67 г. 4 мес. 18 дн.</v>
      </c>
      <c r="K51" s="5">
        <v>38741</v>
      </c>
      <c r="L51" s="1">
        <v>25252</v>
      </c>
      <c r="M51" s="1">
        <v>27017</v>
      </c>
      <c r="N51" s="31">
        <f t="shared" si="50"/>
        <v>4</v>
      </c>
      <c r="O51" s="31">
        <f t="shared" si="51"/>
        <v>10</v>
      </c>
      <c r="P51" s="31">
        <f t="shared" si="52"/>
        <v>1</v>
      </c>
      <c r="Q51" s="29" t="str">
        <f t="shared" si="53"/>
        <v>4 г. 10 мес. 1 дн.</v>
      </c>
      <c r="R51" s="1">
        <v>27017</v>
      </c>
      <c r="S51" s="1">
        <v>27630</v>
      </c>
      <c r="T51" s="31">
        <f t="shared" si="54"/>
        <v>1</v>
      </c>
      <c r="U51" s="31">
        <f t="shared" si="55"/>
        <v>8</v>
      </c>
      <c r="V51" s="31">
        <f t="shared" si="56"/>
        <v>5</v>
      </c>
      <c r="W51" s="29" t="str">
        <f t="shared" si="57"/>
        <v>1 г. 8 мес. 5 дн.</v>
      </c>
      <c r="X51" s="1">
        <v>27631</v>
      </c>
      <c r="Y51" s="1">
        <v>38737</v>
      </c>
      <c r="Z51" s="31">
        <f t="shared" si="58"/>
        <v>30</v>
      </c>
      <c r="AA51" s="31">
        <f t="shared" si="59"/>
        <v>4</v>
      </c>
      <c r="AB51" s="31">
        <f t="shared" si="60"/>
        <v>26</v>
      </c>
      <c r="AC51" s="29" t="str">
        <f t="shared" si="61"/>
        <v>30 г. 4 мес. 26 дн.</v>
      </c>
      <c r="AD51" s="1">
        <v>38741</v>
      </c>
      <c r="AE51" s="1">
        <f>$B$1</f>
        <v>43344</v>
      </c>
      <c r="AF51" s="31">
        <f t="shared" si="62"/>
        <v>12</v>
      </c>
      <c r="AG51" s="31">
        <f t="shared" si="63"/>
        <v>7</v>
      </c>
      <c r="AH51" s="31">
        <f t="shared" si="64"/>
        <v>8</v>
      </c>
      <c r="AI51" s="29" t="str">
        <f t="shared" si="65"/>
        <v>12 г. 7 мес. 8 дн.</v>
      </c>
      <c r="AJ51" s="1"/>
      <c r="AK51" s="1"/>
      <c r="AL51" s="31">
        <f t="shared" si="66"/>
        <v>0</v>
      </c>
      <c r="AM51" s="31">
        <f t="shared" si="67"/>
        <v>0</v>
      </c>
      <c r="AN51" s="31">
        <f t="shared" si="68"/>
        <v>0</v>
      </c>
      <c r="AO51" s="29" t="str">
        <f t="shared" si="69"/>
        <v>0 г. 0 мес. 0 дн.</v>
      </c>
      <c r="AP51" s="1"/>
      <c r="AQ51" s="1"/>
      <c r="AR51" s="31">
        <f t="shared" si="70"/>
        <v>0</v>
      </c>
      <c r="AS51" s="31">
        <f t="shared" si="71"/>
        <v>0</v>
      </c>
      <c r="AT51" s="31">
        <f t="shared" si="72"/>
        <v>0</v>
      </c>
      <c r="AU51" s="29" t="str">
        <f t="shared" si="73"/>
        <v>0 г. 0 мес. 0 дн.</v>
      </c>
      <c r="AV51" s="6"/>
      <c r="AW51" s="1"/>
      <c r="AX51" s="31">
        <f t="shared" si="74"/>
        <v>0</v>
      </c>
      <c r="AY51" s="31">
        <f t="shared" si="75"/>
        <v>0</v>
      </c>
      <c r="AZ51" s="31">
        <f t="shared" si="76"/>
        <v>0</v>
      </c>
      <c r="BA51" s="29" t="str">
        <f t="shared" si="77"/>
        <v>0 г. 0 мес. 0 дн.</v>
      </c>
      <c r="BB51" s="7"/>
      <c r="BC51" s="7"/>
      <c r="BD51" s="31">
        <f t="shared" si="78"/>
        <v>0</v>
      </c>
      <c r="BE51" s="31">
        <f t="shared" si="79"/>
        <v>0</v>
      </c>
      <c r="BF51" s="31">
        <f t="shared" si="80"/>
        <v>0</v>
      </c>
      <c r="BG51" s="29" t="str">
        <f t="shared" si="81"/>
        <v>0 г. 0 мес. 0 дн.</v>
      </c>
      <c r="BH51" s="32">
        <f t="shared" si="82"/>
        <v>47</v>
      </c>
      <c r="BI51" s="32">
        <f t="shared" si="83"/>
        <v>29</v>
      </c>
      <c r="BJ51" s="32">
        <f t="shared" si="84"/>
        <v>40</v>
      </c>
      <c r="BL51" s="34">
        <f t="shared" si="85"/>
        <v>18087</v>
      </c>
      <c r="BM51" s="35">
        <v>4</v>
      </c>
    </row>
    <row r="52" spans="1:65" ht="18" customHeight="1">
      <c r="A52" s="2">
        <v>50</v>
      </c>
      <c r="B52" s="8" t="s">
        <v>139</v>
      </c>
      <c r="C52" s="4">
        <v>33023</v>
      </c>
      <c r="D52" s="26">
        <f t="shared" si="43"/>
        <v>10321</v>
      </c>
      <c r="E52" s="27">
        <f t="shared" si="44"/>
        <v>28.276712328767122</v>
      </c>
      <c r="F52" s="26">
        <f t="shared" si="45"/>
        <v>28</v>
      </c>
      <c r="G52" s="26">
        <f t="shared" si="46"/>
        <v>3.3205479452054618</v>
      </c>
      <c r="H52" s="26">
        <f t="shared" si="47"/>
        <v>3</v>
      </c>
      <c r="I52" s="26">
        <f t="shared" si="48"/>
        <v>9.7510684931501483</v>
      </c>
      <c r="J52" s="30" t="str">
        <f t="shared" si="49"/>
        <v>28 г. 3 мес. 2 дн.</v>
      </c>
      <c r="K52" s="5">
        <v>41153</v>
      </c>
      <c r="L52" s="1">
        <v>41153</v>
      </c>
      <c r="M52" s="1">
        <f>B1</f>
        <v>43344</v>
      </c>
      <c r="N52" s="31">
        <f t="shared" si="50"/>
        <v>6</v>
      </c>
      <c r="O52" s="31">
        <f t="shared" si="51"/>
        <v>0</v>
      </c>
      <c r="P52" s="31">
        <f t="shared" si="52"/>
        <v>0</v>
      </c>
      <c r="Q52" s="29" t="str">
        <f t="shared" si="53"/>
        <v>6 г. 0 мес. 0 дн.</v>
      </c>
      <c r="R52" s="1"/>
      <c r="S52" s="1"/>
      <c r="T52" s="31">
        <f t="shared" si="54"/>
        <v>0</v>
      </c>
      <c r="U52" s="31">
        <f t="shared" si="55"/>
        <v>0</v>
      </c>
      <c r="V52" s="31">
        <f t="shared" si="56"/>
        <v>0</v>
      </c>
      <c r="W52" s="29" t="str">
        <f t="shared" si="57"/>
        <v>0 г. 0 мес. 0 дн.</v>
      </c>
      <c r="X52" s="1"/>
      <c r="Y52" s="1"/>
      <c r="Z52" s="31">
        <f t="shared" si="58"/>
        <v>0</v>
      </c>
      <c r="AA52" s="31">
        <f t="shared" si="59"/>
        <v>0</v>
      </c>
      <c r="AB52" s="31">
        <f t="shared" si="60"/>
        <v>0</v>
      </c>
      <c r="AC52" s="29" t="str">
        <f t="shared" si="61"/>
        <v>0 г. 0 мес. 0 дн.</v>
      </c>
      <c r="AD52" s="1"/>
      <c r="AE52" s="1"/>
      <c r="AF52" s="31">
        <f t="shared" si="62"/>
        <v>0</v>
      </c>
      <c r="AG52" s="31">
        <f t="shared" si="63"/>
        <v>0</v>
      </c>
      <c r="AH52" s="31">
        <f t="shared" si="64"/>
        <v>0</v>
      </c>
      <c r="AI52" s="29" t="str">
        <f t="shared" si="65"/>
        <v>0 г. 0 мес. 0 дн.</v>
      </c>
      <c r="AJ52" s="1"/>
      <c r="AK52" s="1"/>
      <c r="AL52" s="31">
        <f t="shared" si="66"/>
        <v>0</v>
      </c>
      <c r="AM52" s="31">
        <f t="shared" si="67"/>
        <v>0</v>
      </c>
      <c r="AN52" s="31">
        <f t="shared" si="68"/>
        <v>0</v>
      </c>
      <c r="AO52" s="29" t="str">
        <f t="shared" si="69"/>
        <v>0 г. 0 мес. 0 дн.</v>
      </c>
      <c r="AP52" s="1"/>
      <c r="AQ52" s="1"/>
      <c r="AR52" s="31">
        <f t="shared" si="70"/>
        <v>0</v>
      </c>
      <c r="AS52" s="31">
        <f t="shared" si="71"/>
        <v>0</v>
      </c>
      <c r="AT52" s="31">
        <f t="shared" si="72"/>
        <v>0</v>
      </c>
      <c r="AU52" s="29" t="str">
        <f t="shared" si="73"/>
        <v>0 г. 0 мес. 0 дн.</v>
      </c>
      <c r="AV52" s="6"/>
      <c r="AW52" s="1"/>
      <c r="AX52" s="31">
        <f t="shared" si="74"/>
        <v>0</v>
      </c>
      <c r="AY52" s="31">
        <f t="shared" si="75"/>
        <v>0</v>
      </c>
      <c r="AZ52" s="31">
        <f t="shared" si="76"/>
        <v>0</v>
      </c>
      <c r="BA52" s="29" t="str">
        <f t="shared" si="77"/>
        <v>0 г. 0 мес. 0 дн.</v>
      </c>
      <c r="BB52" s="7"/>
      <c r="BC52" s="7"/>
      <c r="BD52" s="31">
        <f t="shared" si="78"/>
        <v>0</v>
      </c>
      <c r="BE52" s="31">
        <f t="shared" si="79"/>
        <v>0</v>
      </c>
      <c r="BF52" s="31">
        <f t="shared" si="80"/>
        <v>0</v>
      </c>
      <c r="BG52" s="29" t="str">
        <f t="shared" si="81"/>
        <v>0 г. 0 мес. 0 дн.</v>
      </c>
      <c r="BH52" s="32">
        <f t="shared" si="82"/>
        <v>6</v>
      </c>
      <c r="BI52" s="32">
        <f t="shared" si="83"/>
        <v>0</v>
      </c>
      <c r="BJ52" s="32">
        <f t="shared" si="84"/>
        <v>0</v>
      </c>
      <c r="BL52" s="34">
        <f t="shared" si="85"/>
        <v>2191</v>
      </c>
      <c r="BM52" s="35">
        <v>1</v>
      </c>
    </row>
    <row r="53" spans="1:65" ht="18" customHeight="1">
      <c r="A53" s="72">
        <v>51</v>
      </c>
      <c r="B53" s="3" t="s">
        <v>54</v>
      </c>
      <c r="C53" s="4">
        <v>19369</v>
      </c>
      <c r="D53" s="26">
        <f t="shared" si="43"/>
        <v>23975</v>
      </c>
      <c r="E53" s="27">
        <f t="shared" si="44"/>
        <v>65.68493150684931</v>
      </c>
      <c r="F53" s="26">
        <f t="shared" si="45"/>
        <v>65</v>
      </c>
      <c r="G53" s="26">
        <f t="shared" si="46"/>
        <v>8.2191780821917177</v>
      </c>
      <c r="H53" s="26">
        <f t="shared" si="47"/>
        <v>8</v>
      </c>
      <c r="I53" s="26">
        <f t="shared" si="48"/>
        <v>6.6673972602720539</v>
      </c>
      <c r="J53" s="30" t="str">
        <f t="shared" si="49"/>
        <v>65 г. 7 мес. 22 дн.</v>
      </c>
      <c r="K53" s="5">
        <v>35310</v>
      </c>
      <c r="L53" s="1">
        <v>35310</v>
      </c>
      <c r="M53" s="1">
        <f>$B$1</f>
        <v>43344</v>
      </c>
      <c r="N53" s="31">
        <f t="shared" si="50"/>
        <v>21</v>
      </c>
      <c r="O53" s="31">
        <f t="shared" si="51"/>
        <v>11</v>
      </c>
      <c r="P53" s="31">
        <f t="shared" si="52"/>
        <v>30</v>
      </c>
      <c r="Q53" s="29" t="str">
        <f t="shared" si="53"/>
        <v>21 г. 11 мес. 30 дн.</v>
      </c>
      <c r="R53" s="1"/>
      <c r="S53" s="1"/>
      <c r="T53" s="31">
        <f t="shared" si="54"/>
        <v>0</v>
      </c>
      <c r="U53" s="31">
        <f t="shared" si="55"/>
        <v>0</v>
      </c>
      <c r="V53" s="31">
        <f t="shared" si="56"/>
        <v>0</v>
      </c>
      <c r="W53" s="29" t="str">
        <f t="shared" si="57"/>
        <v>0 г. 0 мес. 0 дн.</v>
      </c>
      <c r="X53" s="1"/>
      <c r="Y53" s="1"/>
      <c r="Z53" s="31">
        <f t="shared" si="58"/>
        <v>0</v>
      </c>
      <c r="AA53" s="31">
        <f t="shared" si="59"/>
        <v>0</v>
      </c>
      <c r="AB53" s="31">
        <f t="shared" si="60"/>
        <v>0</v>
      </c>
      <c r="AC53" s="29" t="str">
        <f t="shared" si="61"/>
        <v>0 г. 0 мес. 0 дн.</v>
      </c>
      <c r="AD53" s="1"/>
      <c r="AE53" s="1"/>
      <c r="AF53" s="31">
        <f t="shared" si="62"/>
        <v>0</v>
      </c>
      <c r="AG53" s="31">
        <f t="shared" si="63"/>
        <v>0</v>
      </c>
      <c r="AH53" s="31">
        <f t="shared" si="64"/>
        <v>0</v>
      </c>
      <c r="AI53" s="29" t="str">
        <f t="shared" si="65"/>
        <v>0 г. 0 мес. 0 дн.</v>
      </c>
      <c r="AJ53" s="1"/>
      <c r="AK53" s="1"/>
      <c r="AL53" s="31">
        <f t="shared" si="66"/>
        <v>0</v>
      </c>
      <c r="AM53" s="31">
        <f t="shared" si="67"/>
        <v>0</v>
      </c>
      <c r="AN53" s="31">
        <f t="shared" si="68"/>
        <v>0</v>
      </c>
      <c r="AO53" s="29" t="str">
        <f t="shared" si="69"/>
        <v>0 г. 0 мес. 0 дн.</v>
      </c>
      <c r="AP53" s="1"/>
      <c r="AQ53" s="1"/>
      <c r="AR53" s="31">
        <f t="shared" si="70"/>
        <v>0</v>
      </c>
      <c r="AS53" s="31">
        <f t="shared" si="71"/>
        <v>0</v>
      </c>
      <c r="AT53" s="31">
        <f t="shared" si="72"/>
        <v>0</v>
      </c>
      <c r="AU53" s="29" t="str">
        <f t="shared" si="73"/>
        <v>0 г. 0 мес. 0 дн.</v>
      </c>
      <c r="AV53" s="6"/>
      <c r="AW53" s="1"/>
      <c r="AX53" s="31">
        <f t="shared" si="74"/>
        <v>0</v>
      </c>
      <c r="AY53" s="31">
        <f t="shared" si="75"/>
        <v>0</v>
      </c>
      <c r="AZ53" s="31">
        <f t="shared" si="76"/>
        <v>0</v>
      </c>
      <c r="BA53" s="29" t="str">
        <f t="shared" si="77"/>
        <v>0 г. 0 мес. 0 дн.</v>
      </c>
      <c r="BB53" s="7"/>
      <c r="BC53" s="7"/>
      <c r="BD53" s="31">
        <f t="shared" si="78"/>
        <v>0</v>
      </c>
      <c r="BE53" s="31">
        <f t="shared" si="79"/>
        <v>0</v>
      </c>
      <c r="BF53" s="31">
        <f t="shared" si="80"/>
        <v>0</v>
      </c>
      <c r="BG53" s="29" t="str">
        <f t="shared" si="81"/>
        <v>0 г. 0 мес. 0 дн.</v>
      </c>
      <c r="BH53" s="32">
        <f t="shared" si="82"/>
        <v>21</v>
      </c>
      <c r="BI53" s="32">
        <f t="shared" si="83"/>
        <v>11</v>
      </c>
      <c r="BJ53" s="32">
        <f t="shared" si="84"/>
        <v>30</v>
      </c>
      <c r="BL53" s="34">
        <f t="shared" si="85"/>
        <v>8034</v>
      </c>
      <c r="BM53" s="35">
        <v>1</v>
      </c>
    </row>
    <row r="54" spans="1:65" ht="18" customHeight="1">
      <c r="A54" s="2">
        <v>52</v>
      </c>
      <c r="B54" s="3" t="s">
        <v>84</v>
      </c>
      <c r="C54" s="4">
        <v>27944</v>
      </c>
      <c r="D54" s="26">
        <f t="shared" si="43"/>
        <v>15400</v>
      </c>
      <c r="E54" s="27">
        <f t="shared" si="44"/>
        <v>42.19178082191781</v>
      </c>
      <c r="F54" s="26">
        <f t="shared" si="45"/>
        <v>42</v>
      </c>
      <c r="G54" s="26">
        <f t="shared" si="46"/>
        <v>2.3013698630137185</v>
      </c>
      <c r="H54" s="26">
        <f t="shared" si="47"/>
        <v>2</v>
      </c>
      <c r="I54" s="26">
        <f t="shared" si="48"/>
        <v>9.167671232877316</v>
      </c>
      <c r="J54" s="30" t="str">
        <f t="shared" si="49"/>
        <v>42 г. 1 мес. 29 дн.</v>
      </c>
      <c r="K54" s="5">
        <v>34939</v>
      </c>
      <c r="L54" s="1">
        <v>34939</v>
      </c>
      <c r="M54" s="1">
        <f>$B$1</f>
        <v>43344</v>
      </c>
      <c r="N54" s="31">
        <f t="shared" si="50"/>
        <v>23</v>
      </c>
      <c r="O54" s="31">
        <f t="shared" si="51"/>
        <v>0</v>
      </c>
      <c r="P54" s="31">
        <f t="shared" si="52"/>
        <v>4</v>
      </c>
      <c r="Q54" s="29" t="str">
        <f t="shared" si="53"/>
        <v>23 г. 0 мес. 4 дн.</v>
      </c>
      <c r="R54" s="1"/>
      <c r="S54" s="1"/>
      <c r="T54" s="31">
        <f t="shared" si="54"/>
        <v>0</v>
      </c>
      <c r="U54" s="31">
        <f t="shared" si="55"/>
        <v>0</v>
      </c>
      <c r="V54" s="31">
        <f t="shared" si="56"/>
        <v>0</v>
      </c>
      <c r="W54" s="29" t="str">
        <f t="shared" si="57"/>
        <v>0 г. 0 мес. 0 дн.</v>
      </c>
      <c r="X54" s="1"/>
      <c r="Y54" s="1"/>
      <c r="Z54" s="31">
        <f t="shared" si="58"/>
        <v>0</v>
      </c>
      <c r="AA54" s="31">
        <f t="shared" si="59"/>
        <v>0</v>
      </c>
      <c r="AB54" s="31">
        <f t="shared" si="60"/>
        <v>0</v>
      </c>
      <c r="AC54" s="29" t="str">
        <f t="shared" si="61"/>
        <v>0 г. 0 мес. 0 дн.</v>
      </c>
      <c r="AD54" s="1"/>
      <c r="AE54" s="1"/>
      <c r="AF54" s="31">
        <f t="shared" si="62"/>
        <v>0</v>
      </c>
      <c r="AG54" s="31">
        <f t="shared" si="63"/>
        <v>0</v>
      </c>
      <c r="AH54" s="31">
        <f t="shared" si="64"/>
        <v>0</v>
      </c>
      <c r="AI54" s="29" t="str">
        <f t="shared" si="65"/>
        <v>0 г. 0 мес. 0 дн.</v>
      </c>
      <c r="AJ54" s="1"/>
      <c r="AK54" s="1"/>
      <c r="AL54" s="31">
        <f t="shared" si="66"/>
        <v>0</v>
      </c>
      <c r="AM54" s="31">
        <f t="shared" si="67"/>
        <v>0</v>
      </c>
      <c r="AN54" s="31">
        <f t="shared" si="68"/>
        <v>0</v>
      </c>
      <c r="AO54" s="29" t="str">
        <f t="shared" si="69"/>
        <v>0 г. 0 мес. 0 дн.</v>
      </c>
      <c r="AP54" s="1"/>
      <c r="AQ54" s="1"/>
      <c r="AR54" s="31">
        <f t="shared" si="70"/>
        <v>0</v>
      </c>
      <c r="AS54" s="31">
        <f t="shared" si="71"/>
        <v>0</v>
      </c>
      <c r="AT54" s="31">
        <f t="shared" si="72"/>
        <v>0</v>
      </c>
      <c r="AU54" s="29" t="str">
        <f t="shared" si="73"/>
        <v>0 г. 0 мес. 0 дн.</v>
      </c>
      <c r="AV54" s="6"/>
      <c r="AW54" s="1"/>
      <c r="AX54" s="31">
        <f t="shared" si="74"/>
        <v>0</v>
      </c>
      <c r="AY54" s="31">
        <f t="shared" si="75"/>
        <v>0</v>
      </c>
      <c r="AZ54" s="31">
        <f t="shared" si="76"/>
        <v>0</v>
      </c>
      <c r="BA54" s="29" t="str">
        <f t="shared" si="77"/>
        <v>0 г. 0 мес. 0 дн.</v>
      </c>
      <c r="BB54" s="7"/>
      <c r="BC54" s="7"/>
      <c r="BD54" s="31">
        <f t="shared" si="78"/>
        <v>0</v>
      </c>
      <c r="BE54" s="31">
        <f t="shared" si="79"/>
        <v>0</v>
      </c>
      <c r="BF54" s="31">
        <f t="shared" si="80"/>
        <v>0</v>
      </c>
      <c r="BG54" s="29" t="str">
        <f t="shared" si="81"/>
        <v>0 г. 0 мес. 0 дн.</v>
      </c>
      <c r="BH54" s="32">
        <f t="shared" si="82"/>
        <v>23</v>
      </c>
      <c r="BI54" s="32">
        <f t="shared" si="83"/>
        <v>0</v>
      </c>
      <c r="BJ54" s="32">
        <f t="shared" si="84"/>
        <v>4</v>
      </c>
      <c r="BL54" s="34">
        <f t="shared" si="85"/>
        <v>8405</v>
      </c>
      <c r="BM54" s="35">
        <v>1</v>
      </c>
    </row>
    <row r="55" spans="1:65" ht="18" customHeight="1">
      <c r="A55" s="72">
        <v>53</v>
      </c>
      <c r="B55" s="8" t="s">
        <v>110</v>
      </c>
      <c r="C55" s="4">
        <v>17599</v>
      </c>
      <c r="D55" s="26">
        <f t="shared" si="43"/>
        <v>25745</v>
      </c>
      <c r="E55" s="27">
        <f t="shared" si="44"/>
        <v>70.534246575342465</v>
      </c>
      <c r="F55" s="26">
        <f t="shared" si="45"/>
        <v>70</v>
      </c>
      <c r="G55" s="26">
        <f t="shared" si="46"/>
        <v>6.4109589041095774</v>
      </c>
      <c r="H55" s="26">
        <f t="shared" si="47"/>
        <v>6</v>
      </c>
      <c r="I55" s="26">
        <f t="shared" si="48"/>
        <v>12.501369863013345</v>
      </c>
      <c r="J55" s="30" t="str">
        <f t="shared" si="49"/>
        <v>70 г. 5 мес. 25 дн.</v>
      </c>
      <c r="K55" s="5">
        <v>41153</v>
      </c>
      <c r="L55" s="1"/>
      <c r="M55" s="1"/>
      <c r="N55" s="31">
        <f t="shared" si="50"/>
        <v>0</v>
      </c>
      <c r="O55" s="31">
        <f t="shared" si="51"/>
        <v>0</v>
      </c>
      <c r="P55" s="31">
        <f t="shared" si="52"/>
        <v>0</v>
      </c>
      <c r="Q55" s="29" t="str">
        <f t="shared" si="53"/>
        <v>0 г. 0 мес. 0 дн.</v>
      </c>
      <c r="R55" s="1"/>
      <c r="S55" s="1"/>
      <c r="T55" s="31">
        <f t="shared" si="54"/>
        <v>0</v>
      </c>
      <c r="U55" s="31">
        <f t="shared" si="55"/>
        <v>0</v>
      </c>
      <c r="V55" s="31">
        <f t="shared" si="56"/>
        <v>0</v>
      </c>
      <c r="W55" s="29" t="str">
        <f t="shared" si="57"/>
        <v>0 г. 0 мес. 0 дн.</v>
      </c>
      <c r="X55" s="1"/>
      <c r="Y55" s="1"/>
      <c r="Z55" s="31">
        <f t="shared" si="58"/>
        <v>0</v>
      </c>
      <c r="AA55" s="31">
        <f t="shared" si="59"/>
        <v>0</v>
      </c>
      <c r="AB55" s="31">
        <f t="shared" si="60"/>
        <v>0</v>
      </c>
      <c r="AC55" s="29" t="str">
        <f t="shared" si="61"/>
        <v>0 г. 0 мес. 0 дн.</v>
      </c>
      <c r="AD55" s="1"/>
      <c r="AE55" s="1"/>
      <c r="AF55" s="31">
        <f t="shared" si="62"/>
        <v>0</v>
      </c>
      <c r="AG55" s="31">
        <f t="shared" si="63"/>
        <v>0</v>
      </c>
      <c r="AH55" s="31">
        <f t="shared" si="64"/>
        <v>0</v>
      </c>
      <c r="AI55" s="29" t="str">
        <f t="shared" si="65"/>
        <v>0 г. 0 мес. 0 дн.</v>
      </c>
      <c r="AJ55" s="1"/>
      <c r="AK55" s="1"/>
      <c r="AL55" s="31">
        <f t="shared" si="66"/>
        <v>0</v>
      </c>
      <c r="AM55" s="31">
        <f t="shared" si="67"/>
        <v>0</v>
      </c>
      <c r="AN55" s="31">
        <f t="shared" si="68"/>
        <v>0</v>
      </c>
      <c r="AO55" s="29" t="str">
        <f t="shared" si="69"/>
        <v>0 г. 0 мес. 0 дн.</v>
      </c>
      <c r="AP55" s="1"/>
      <c r="AQ55" s="1"/>
      <c r="AR55" s="31">
        <f t="shared" si="70"/>
        <v>0</v>
      </c>
      <c r="AS55" s="31">
        <f t="shared" si="71"/>
        <v>0</v>
      </c>
      <c r="AT55" s="31">
        <f t="shared" si="72"/>
        <v>0</v>
      </c>
      <c r="AU55" s="29" t="str">
        <f t="shared" si="73"/>
        <v>0 г. 0 мес. 0 дн.</v>
      </c>
      <c r="AV55" s="6"/>
      <c r="AW55" s="1"/>
      <c r="AX55" s="31">
        <f t="shared" si="74"/>
        <v>0</v>
      </c>
      <c r="AY55" s="31">
        <f t="shared" si="75"/>
        <v>0</v>
      </c>
      <c r="AZ55" s="31">
        <f t="shared" si="76"/>
        <v>0</v>
      </c>
      <c r="BA55" s="29" t="str">
        <f t="shared" si="77"/>
        <v>0 г. 0 мес. 0 дн.</v>
      </c>
      <c r="BB55" s="7"/>
      <c r="BC55" s="7"/>
      <c r="BD55" s="31">
        <f t="shared" si="78"/>
        <v>0</v>
      </c>
      <c r="BE55" s="31">
        <f t="shared" si="79"/>
        <v>0</v>
      </c>
      <c r="BF55" s="31">
        <f t="shared" si="80"/>
        <v>0</v>
      </c>
      <c r="BG55" s="29" t="str">
        <f t="shared" si="81"/>
        <v>0 г. 0 мес. 0 дн.</v>
      </c>
      <c r="BH55" s="32">
        <f t="shared" si="82"/>
        <v>0</v>
      </c>
      <c r="BI55" s="32">
        <f t="shared" si="83"/>
        <v>0</v>
      </c>
      <c r="BJ55" s="32">
        <f t="shared" si="84"/>
        <v>0</v>
      </c>
      <c r="BL55" s="34">
        <f t="shared" si="85"/>
        <v>0</v>
      </c>
      <c r="BM55" s="35"/>
    </row>
    <row r="56" spans="1:65" ht="18" customHeight="1">
      <c r="A56" s="2">
        <v>54</v>
      </c>
      <c r="B56" s="8" t="s">
        <v>123</v>
      </c>
      <c r="C56" s="4">
        <v>30140</v>
      </c>
      <c r="D56" s="26">
        <f t="shared" si="43"/>
        <v>13204</v>
      </c>
      <c r="E56" s="27">
        <f t="shared" si="44"/>
        <v>36.175342465753424</v>
      </c>
      <c r="F56" s="26">
        <f t="shared" si="45"/>
        <v>36</v>
      </c>
      <c r="G56" s="26">
        <f t="shared" si="46"/>
        <v>2.1041095890410872</v>
      </c>
      <c r="H56" s="26">
        <f t="shared" si="47"/>
        <v>2</v>
      </c>
      <c r="I56" s="26">
        <f t="shared" si="48"/>
        <v>3.1670136986298743</v>
      </c>
      <c r="J56" s="30" t="str">
        <f t="shared" si="49"/>
        <v>36 г. 1 мес. 24 дн.</v>
      </c>
      <c r="K56" s="5">
        <v>41197</v>
      </c>
      <c r="L56" s="1">
        <v>36656</v>
      </c>
      <c r="M56" s="1">
        <v>36766</v>
      </c>
      <c r="N56" s="31">
        <f t="shared" si="50"/>
        <v>0</v>
      </c>
      <c r="O56" s="31">
        <f t="shared" si="51"/>
        <v>3</v>
      </c>
      <c r="P56" s="31">
        <f t="shared" si="52"/>
        <v>18</v>
      </c>
      <c r="Q56" s="29" t="str">
        <f t="shared" si="53"/>
        <v>0 г. 3 мес. 18 дн.</v>
      </c>
      <c r="R56" s="1">
        <v>36770</v>
      </c>
      <c r="S56" s="1">
        <v>37043</v>
      </c>
      <c r="T56" s="31">
        <f t="shared" si="54"/>
        <v>0</v>
      </c>
      <c r="U56" s="31">
        <f t="shared" si="55"/>
        <v>9</v>
      </c>
      <c r="V56" s="31">
        <f t="shared" si="56"/>
        <v>0</v>
      </c>
      <c r="W56" s="29" t="str">
        <f t="shared" si="57"/>
        <v>0 г. 9 мес. 0 дн.</v>
      </c>
      <c r="X56" s="1">
        <v>37165</v>
      </c>
      <c r="Y56" s="1">
        <v>38593</v>
      </c>
      <c r="Z56" s="31">
        <f t="shared" si="58"/>
        <v>3</v>
      </c>
      <c r="AA56" s="31">
        <f t="shared" si="59"/>
        <v>10</v>
      </c>
      <c r="AB56" s="31">
        <f t="shared" si="60"/>
        <v>28</v>
      </c>
      <c r="AC56" s="29" t="str">
        <f t="shared" si="61"/>
        <v>3 г. 10 мес. 28 дн.</v>
      </c>
      <c r="AD56" s="1">
        <v>38594</v>
      </c>
      <c r="AE56" s="1">
        <v>38952</v>
      </c>
      <c r="AF56" s="31">
        <f t="shared" si="62"/>
        <v>0</v>
      </c>
      <c r="AG56" s="31">
        <f t="shared" si="63"/>
        <v>11</v>
      </c>
      <c r="AH56" s="31">
        <f t="shared" si="64"/>
        <v>24</v>
      </c>
      <c r="AI56" s="29" t="str">
        <f t="shared" si="65"/>
        <v>0 г. 11 мес. 24 дн.</v>
      </c>
      <c r="AJ56" s="1">
        <v>41197</v>
      </c>
      <c r="AK56" s="1">
        <f>B1</f>
        <v>43344</v>
      </c>
      <c r="AL56" s="31">
        <f t="shared" si="66"/>
        <v>5</v>
      </c>
      <c r="AM56" s="31">
        <f t="shared" si="67"/>
        <v>10</v>
      </c>
      <c r="AN56" s="31">
        <f t="shared" si="68"/>
        <v>17</v>
      </c>
      <c r="AO56" s="29" t="str">
        <f t="shared" si="69"/>
        <v>5 г. 10 мес. 17 дн.</v>
      </c>
      <c r="AP56" s="1"/>
      <c r="AQ56" s="1"/>
      <c r="AR56" s="31">
        <f t="shared" si="70"/>
        <v>0</v>
      </c>
      <c r="AS56" s="31">
        <f t="shared" si="71"/>
        <v>0</v>
      </c>
      <c r="AT56" s="31">
        <f t="shared" si="72"/>
        <v>0</v>
      </c>
      <c r="AU56" s="29" t="str">
        <f t="shared" si="73"/>
        <v>0 г. 0 мес. 0 дн.</v>
      </c>
      <c r="AV56" s="6"/>
      <c r="AW56" s="1"/>
      <c r="AX56" s="31">
        <f t="shared" si="74"/>
        <v>0</v>
      </c>
      <c r="AY56" s="31">
        <f t="shared" si="75"/>
        <v>0</v>
      </c>
      <c r="AZ56" s="31">
        <f t="shared" si="76"/>
        <v>0</v>
      </c>
      <c r="BA56" s="29" t="str">
        <f t="shared" si="77"/>
        <v>0 г. 0 мес. 0 дн.</v>
      </c>
      <c r="BB56" s="7"/>
      <c r="BC56" s="7"/>
      <c r="BD56" s="31">
        <f t="shared" si="78"/>
        <v>0</v>
      </c>
      <c r="BE56" s="31">
        <f t="shared" si="79"/>
        <v>0</v>
      </c>
      <c r="BF56" s="31">
        <f t="shared" si="80"/>
        <v>0</v>
      </c>
      <c r="BG56" s="29" t="str">
        <f t="shared" si="81"/>
        <v>0 г. 0 мес. 0 дн.</v>
      </c>
      <c r="BH56" s="32">
        <f t="shared" si="82"/>
        <v>8</v>
      </c>
      <c r="BI56" s="32">
        <f t="shared" si="83"/>
        <v>43</v>
      </c>
      <c r="BJ56" s="32">
        <f t="shared" si="84"/>
        <v>87</v>
      </c>
      <c r="BL56" s="34">
        <f t="shared" si="85"/>
        <v>4316</v>
      </c>
      <c r="BM56" s="35">
        <v>5</v>
      </c>
    </row>
    <row r="57" spans="1:65" ht="18" customHeight="1">
      <c r="A57" s="72">
        <v>55</v>
      </c>
      <c r="B57" s="3" t="s">
        <v>99</v>
      </c>
      <c r="C57" s="4">
        <v>25779</v>
      </c>
      <c r="D57" s="26">
        <f t="shared" si="43"/>
        <v>17565</v>
      </c>
      <c r="E57" s="27">
        <f t="shared" si="44"/>
        <v>48.123287671232873</v>
      </c>
      <c r="F57" s="26">
        <f t="shared" si="45"/>
        <v>48</v>
      </c>
      <c r="G57" s="26">
        <f t="shared" si="46"/>
        <v>1.4794520547944785</v>
      </c>
      <c r="H57" s="26">
        <f t="shared" si="47"/>
        <v>1</v>
      </c>
      <c r="I57" s="26">
        <f t="shared" si="48"/>
        <v>14.584931506848037</v>
      </c>
      <c r="J57" s="30" t="str">
        <f t="shared" si="49"/>
        <v>48 г. 1 мес. 2 дн.</v>
      </c>
      <c r="K57" s="5">
        <v>32508</v>
      </c>
      <c r="L57" s="1">
        <v>32508</v>
      </c>
      <c r="M57" s="1">
        <f>$B$1</f>
        <v>43344</v>
      </c>
      <c r="N57" s="31">
        <f t="shared" si="50"/>
        <v>29</v>
      </c>
      <c r="O57" s="31">
        <f t="shared" si="51"/>
        <v>8</v>
      </c>
      <c r="P57" s="31">
        <f t="shared" si="52"/>
        <v>1</v>
      </c>
      <c r="Q57" s="29" t="str">
        <f t="shared" si="53"/>
        <v>29 г. 8 мес. 1 дн.</v>
      </c>
      <c r="R57" s="1"/>
      <c r="S57" s="1"/>
      <c r="T57" s="31">
        <f t="shared" si="54"/>
        <v>0</v>
      </c>
      <c r="U57" s="31">
        <f t="shared" si="55"/>
        <v>0</v>
      </c>
      <c r="V57" s="31">
        <f t="shared" si="56"/>
        <v>0</v>
      </c>
      <c r="W57" s="29" t="str">
        <f t="shared" si="57"/>
        <v>0 г. 0 мес. 0 дн.</v>
      </c>
      <c r="X57" s="1"/>
      <c r="Y57" s="1"/>
      <c r="Z57" s="31">
        <f t="shared" si="58"/>
        <v>0</v>
      </c>
      <c r="AA57" s="31">
        <f t="shared" si="59"/>
        <v>0</v>
      </c>
      <c r="AB57" s="31">
        <f t="shared" si="60"/>
        <v>0</v>
      </c>
      <c r="AC57" s="29" t="str">
        <f t="shared" si="61"/>
        <v>0 г. 0 мес. 0 дн.</v>
      </c>
      <c r="AD57" s="1"/>
      <c r="AE57" s="1"/>
      <c r="AF57" s="31">
        <f t="shared" si="62"/>
        <v>0</v>
      </c>
      <c r="AG57" s="31">
        <f t="shared" si="63"/>
        <v>0</v>
      </c>
      <c r="AH57" s="31">
        <f t="shared" si="64"/>
        <v>0</v>
      </c>
      <c r="AI57" s="29" t="str">
        <f t="shared" si="65"/>
        <v>0 г. 0 мес. 0 дн.</v>
      </c>
      <c r="AJ57" s="1"/>
      <c r="AK57" s="1"/>
      <c r="AL57" s="31">
        <f t="shared" si="66"/>
        <v>0</v>
      </c>
      <c r="AM57" s="31">
        <f t="shared" si="67"/>
        <v>0</v>
      </c>
      <c r="AN57" s="31">
        <f t="shared" si="68"/>
        <v>0</v>
      </c>
      <c r="AO57" s="29" t="str">
        <f t="shared" si="69"/>
        <v>0 г. 0 мес. 0 дн.</v>
      </c>
      <c r="AP57" s="1"/>
      <c r="AQ57" s="1"/>
      <c r="AR57" s="31">
        <f t="shared" si="70"/>
        <v>0</v>
      </c>
      <c r="AS57" s="31">
        <f t="shared" si="71"/>
        <v>0</v>
      </c>
      <c r="AT57" s="31">
        <f t="shared" si="72"/>
        <v>0</v>
      </c>
      <c r="AU57" s="29" t="str">
        <f t="shared" si="73"/>
        <v>0 г. 0 мес. 0 дн.</v>
      </c>
      <c r="AV57" s="6"/>
      <c r="AW57" s="1"/>
      <c r="AX57" s="31">
        <f t="shared" si="74"/>
        <v>0</v>
      </c>
      <c r="AY57" s="31">
        <f t="shared" si="75"/>
        <v>0</v>
      </c>
      <c r="AZ57" s="31">
        <f t="shared" si="76"/>
        <v>0</v>
      </c>
      <c r="BA57" s="29" t="str">
        <f t="shared" si="77"/>
        <v>0 г. 0 мес. 0 дн.</v>
      </c>
      <c r="BB57" s="7"/>
      <c r="BC57" s="7"/>
      <c r="BD57" s="31">
        <f t="shared" si="78"/>
        <v>0</v>
      </c>
      <c r="BE57" s="31">
        <f t="shared" si="79"/>
        <v>0</v>
      </c>
      <c r="BF57" s="31">
        <f t="shared" si="80"/>
        <v>0</v>
      </c>
      <c r="BG57" s="29" t="str">
        <f t="shared" si="81"/>
        <v>0 г. 0 мес. 0 дн.</v>
      </c>
      <c r="BH57" s="32">
        <f t="shared" si="82"/>
        <v>29</v>
      </c>
      <c r="BI57" s="32">
        <f t="shared" si="83"/>
        <v>8</v>
      </c>
      <c r="BJ57" s="32">
        <f t="shared" si="84"/>
        <v>1</v>
      </c>
      <c r="BL57" s="34">
        <f t="shared" si="85"/>
        <v>10836</v>
      </c>
      <c r="BM57" s="35">
        <v>1</v>
      </c>
    </row>
    <row r="58" spans="1:65" ht="18" customHeight="1">
      <c r="A58" s="2">
        <v>56</v>
      </c>
      <c r="B58" s="3" t="s">
        <v>44</v>
      </c>
      <c r="C58" s="4">
        <v>24206</v>
      </c>
      <c r="D58" s="26">
        <f t="shared" si="43"/>
        <v>19138</v>
      </c>
      <c r="E58" s="27">
        <f t="shared" si="44"/>
        <v>52.43287671232877</v>
      </c>
      <c r="F58" s="26">
        <f t="shared" si="45"/>
        <v>52</v>
      </c>
      <c r="G58" s="26">
        <f t="shared" si="46"/>
        <v>5.1945205479452454</v>
      </c>
      <c r="H58" s="26">
        <f t="shared" si="47"/>
        <v>5</v>
      </c>
      <c r="I58" s="26">
        <f t="shared" si="48"/>
        <v>5.9173150684943661</v>
      </c>
      <c r="J58" s="30" t="str">
        <f t="shared" si="49"/>
        <v>52 г. 4 мес. 23 дн.</v>
      </c>
      <c r="K58" s="5">
        <v>33512</v>
      </c>
      <c r="L58" s="1">
        <v>33512</v>
      </c>
      <c r="M58" s="1">
        <f>$B$1</f>
        <v>43344</v>
      </c>
      <c r="N58" s="31">
        <f t="shared" si="50"/>
        <v>26</v>
      </c>
      <c r="O58" s="31">
        <f t="shared" si="51"/>
        <v>11</v>
      </c>
      <c r="P58" s="31">
        <f t="shared" si="52"/>
        <v>0</v>
      </c>
      <c r="Q58" s="29" t="str">
        <f t="shared" si="53"/>
        <v>26 г. 11 мес. 0 дн.</v>
      </c>
      <c r="R58" s="1"/>
      <c r="S58" s="1"/>
      <c r="T58" s="31">
        <f t="shared" si="54"/>
        <v>0</v>
      </c>
      <c r="U58" s="31">
        <f t="shared" si="55"/>
        <v>0</v>
      </c>
      <c r="V58" s="31">
        <f t="shared" si="56"/>
        <v>0</v>
      </c>
      <c r="W58" s="29" t="str">
        <f t="shared" si="57"/>
        <v>0 г. 0 мес. 0 дн.</v>
      </c>
      <c r="X58" s="1"/>
      <c r="Y58" s="1"/>
      <c r="Z58" s="31">
        <f t="shared" si="58"/>
        <v>0</v>
      </c>
      <c r="AA58" s="31">
        <f t="shared" si="59"/>
        <v>0</v>
      </c>
      <c r="AB58" s="31">
        <f t="shared" si="60"/>
        <v>0</v>
      </c>
      <c r="AC58" s="29" t="str">
        <f t="shared" si="61"/>
        <v>0 г. 0 мес. 0 дн.</v>
      </c>
      <c r="AD58" s="1"/>
      <c r="AE58" s="1"/>
      <c r="AF58" s="31">
        <f t="shared" si="62"/>
        <v>0</v>
      </c>
      <c r="AG58" s="31">
        <f t="shared" si="63"/>
        <v>0</v>
      </c>
      <c r="AH58" s="31">
        <f t="shared" si="64"/>
        <v>0</v>
      </c>
      <c r="AI58" s="29" t="str">
        <f t="shared" si="65"/>
        <v>0 г. 0 мес. 0 дн.</v>
      </c>
      <c r="AJ58" s="1"/>
      <c r="AK58" s="1"/>
      <c r="AL58" s="31">
        <f t="shared" si="66"/>
        <v>0</v>
      </c>
      <c r="AM58" s="31">
        <f t="shared" si="67"/>
        <v>0</v>
      </c>
      <c r="AN58" s="31">
        <f t="shared" si="68"/>
        <v>0</v>
      </c>
      <c r="AO58" s="29" t="str">
        <f t="shared" si="69"/>
        <v>0 г. 0 мес. 0 дн.</v>
      </c>
      <c r="AP58" s="1"/>
      <c r="AQ58" s="1"/>
      <c r="AR58" s="31">
        <f t="shared" si="70"/>
        <v>0</v>
      </c>
      <c r="AS58" s="31">
        <f t="shared" si="71"/>
        <v>0</v>
      </c>
      <c r="AT58" s="31">
        <f t="shared" si="72"/>
        <v>0</v>
      </c>
      <c r="AU58" s="29" t="str">
        <f t="shared" si="73"/>
        <v>0 г. 0 мес. 0 дн.</v>
      </c>
      <c r="AV58" s="6"/>
      <c r="AW58" s="1"/>
      <c r="AX58" s="31">
        <f t="shared" si="74"/>
        <v>0</v>
      </c>
      <c r="AY58" s="31">
        <f t="shared" si="75"/>
        <v>0</v>
      </c>
      <c r="AZ58" s="31">
        <f t="shared" si="76"/>
        <v>0</v>
      </c>
      <c r="BA58" s="29" t="str">
        <f t="shared" si="77"/>
        <v>0 г. 0 мес. 0 дн.</v>
      </c>
      <c r="BB58" s="7"/>
      <c r="BC58" s="7"/>
      <c r="BD58" s="31">
        <f t="shared" si="78"/>
        <v>0</v>
      </c>
      <c r="BE58" s="31">
        <f t="shared" si="79"/>
        <v>0</v>
      </c>
      <c r="BF58" s="31">
        <f t="shared" si="80"/>
        <v>0</v>
      </c>
      <c r="BG58" s="29" t="str">
        <f t="shared" si="81"/>
        <v>0 г. 0 мес. 0 дн.</v>
      </c>
      <c r="BH58" s="32">
        <f t="shared" si="82"/>
        <v>26</v>
      </c>
      <c r="BI58" s="32">
        <f t="shared" si="83"/>
        <v>11</v>
      </c>
      <c r="BJ58" s="32">
        <f t="shared" si="84"/>
        <v>0</v>
      </c>
      <c r="BL58" s="34">
        <f t="shared" si="85"/>
        <v>9832</v>
      </c>
      <c r="BM58" s="35">
        <v>1</v>
      </c>
    </row>
    <row r="59" spans="1:65" ht="18" customHeight="1">
      <c r="A59" s="72">
        <v>57</v>
      </c>
      <c r="B59" s="3" t="s">
        <v>25</v>
      </c>
      <c r="C59" s="4">
        <v>19427</v>
      </c>
      <c r="D59" s="26">
        <f t="shared" si="43"/>
        <v>23917</v>
      </c>
      <c r="E59" s="27">
        <f t="shared" si="44"/>
        <v>65.526027397260279</v>
      </c>
      <c r="F59" s="26">
        <f t="shared" si="45"/>
        <v>65</v>
      </c>
      <c r="G59" s="26">
        <f t="shared" si="46"/>
        <v>6.312328767123347</v>
      </c>
      <c r="H59" s="26">
        <f t="shared" si="47"/>
        <v>6</v>
      </c>
      <c r="I59" s="26">
        <f t="shared" si="48"/>
        <v>9.5010410958922158</v>
      </c>
      <c r="J59" s="30" t="str">
        <f t="shared" si="49"/>
        <v>65 г. 5 мес. 23 дн.</v>
      </c>
      <c r="K59" s="5">
        <v>26527</v>
      </c>
      <c r="L59" s="1">
        <v>26527</v>
      </c>
      <c r="M59" s="1">
        <f>$B$1</f>
        <v>43344</v>
      </c>
      <c r="N59" s="31">
        <f t="shared" si="50"/>
        <v>46</v>
      </c>
      <c r="O59" s="31">
        <f t="shared" si="51"/>
        <v>0</v>
      </c>
      <c r="P59" s="31">
        <f t="shared" si="52"/>
        <v>16</v>
      </c>
      <c r="Q59" s="29" t="str">
        <f t="shared" si="53"/>
        <v>46 г. 0 мес. 16 дн.</v>
      </c>
      <c r="R59" s="1"/>
      <c r="S59" s="1"/>
      <c r="T59" s="31">
        <f t="shared" si="54"/>
        <v>0</v>
      </c>
      <c r="U59" s="31">
        <f t="shared" si="55"/>
        <v>0</v>
      </c>
      <c r="V59" s="31">
        <f t="shared" si="56"/>
        <v>0</v>
      </c>
      <c r="W59" s="29" t="str">
        <f t="shared" si="57"/>
        <v>0 г. 0 мес. 0 дн.</v>
      </c>
      <c r="X59" s="1"/>
      <c r="Y59" s="1"/>
      <c r="Z59" s="31">
        <f t="shared" si="58"/>
        <v>0</v>
      </c>
      <c r="AA59" s="31">
        <f t="shared" si="59"/>
        <v>0</v>
      </c>
      <c r="AB59" s="31">
        <f t="shared" si="60"/>
        <v>0</v>
      </c>
      <c r="AC59" s="29" t="str">
        <f t="shared" si="61"/>
        <v>0 г. 0 мес. 0 дн.</v>
      </c>
      <c r="AD59" s="1"/>
      <c r="AE59" s="1"/>
      <c r="AF59" s="31">
        <f t="shared" si="62"/>
        <v>0</v>
      </c>
      <c r="AG59" s="31">
        <f t="shared" si="63"/>
        <v>0</v>
      </c>
      <c r="AH59" s="31">
        <f t="shared" si="64"/>
        <v>0</v>
      </c>
      <c r="AI59" s="29" t="str">
        <f t="shared" si="65"/>
        <v>0 г. 0 мес. 0 дн.</v>
      </c>
      <c r="AJ59" s="1"/>
      <c r="AK59" s="1"/>
      <c r="AL59" s="31">
        <f t="shared" si="66"/>
        <v>0</v>
      </c>
      <c r="AM59" s="31">
        <f t="shared" si="67"/>
        <v>0</v>
      </c>
      <c r="AN59" s="31">
        <f t="shared" si="68"/>
        <v>0</v>
      </c>
      <c r="AO59" s="29" t="str">
        <f t="shared" si="69"/>
        <v>0 г. 0 мес. 0 дн.</v>
      </c>
      <c r="AP59" s="1"/>
      <c r="AQ59" s="1"/>
      <c r="AR59" s="31">
        <f t="shared" si="70"/>
        <v>0</v>
      </c>
      <c r="AS59" s="31">
        <f t="shared" si="71"/>
        <v>0</v>
      </c>
      <c r="AT59" s="31">
        <f t="shared" si="72"/>
        <v>0</v>
      </c>
      <c r="AU59" s="29" t="str">
        <f t="shared" si="73"/>
        <v>0 г. 0 мес. 0 дн.</v>
      </c>
      <c r="AV59" s="6"/>
      <c r="AW59" s="1"/>
      <c r="AX59" s="31">
        <f t="shared" si="74"/>
        <v>0</v>
      </c>
      <c r="AY59" s="31">
        <f t="shared" si="75"/>
        <v>0</v>
      </c>
      <c r="AZ59" s="31">
        <f t="shared" si="76"/>
        <v>0</v>
      </c>
      <c r="BA59" s="29" t="str">
        <f t="shared" si="77"/>
        <v>0 г. 0 мес. 0 дн.</v>
      </c>
      <c r="BB59" s="7"/>
      <c r="BC59" s="7"/>
      <c r="BD59" s="31">
        <f t="shared" si="78"/>
        <v>0</v>
      </c>
      <c r="BE59" s="31">
        <f t="shared" si="79"/>
        <v>0</v>
      </c>
      <c r="BF59" s="31">
        <f t="shared" si="80"/>
        <v>0</v>
      </c>
      <c r="BG59" s="29" t="str">
        <f t="shared" si="81"/>
        <v>0 г. 0 мес. 0 дн.</v>
      </c>
      <c r="BH59" s="32">
        <f t="shared" si="82"/>
        <v>46</v>
      </c>
      <c r="BI59" s="32">
        <f t="shared" si="83"/>
        <v>0</v>
      </c>
      <c r="BJ59" s="32">
        <f t="shared" si="84"/>
        <v>16</v>
      </c>
      <c r="BL59" s="34">
        <f t="shared" si="85"/>
        <v>16817</v>
      </c>
      <c r="BM59" s="35">
        <v>1</v>
      </c>
    </row>
    <row r="60" spans="1:65" ht="18" customHeight="1">
      <c r="A60" s="2">
        <v>58</v>
      </c>
      <c r="B60" s="3" t="s">
        <v>33</v>
      </c>
      <c r="C60" s="4">
        <v>25123</v>
      </c>
      <c r="D60" s="26">
        <f t="shared" si="43"/>
        <v>18221</v>
      </c>
      <c r="E60" s="27">
        <f t="shared" si="44"/>
        <v>49.920547945205477</v>
      </c>
      <c r="F60" s="26">
        <f t="shared" si="45"/>
        <v>49</v>
      </c>
      <c r="G60" s="26">
        <f t="shared" si="46"/>
        <v>11.046575342465729</v>
      </c>
      <c r="H60" s="26">
        <f t="shared" si="47"/>
        <v>11</v>
      </c>
      <c r="I60" s="26">
        <f t="shared" si="48"/>
        <v>1.4168219178074872</v>
      </c>
      <c r="J60" s="30" t="str">
        <f t="shared" si="49"/>
        <v>49 г. 10 мес. 20 дн.</v>
      </c>
      <c r="K60" s="5">
        <v>32370</v>
      </c>
      <c r="L60" s="1">
        <v>32370</v>
      </c>
      <c r="M60" s="1">
        <f>$B$1</f>
        <v>43344</v>
      </c>
      <c r="N60" s="31">
        <f t="shared" si="50"/>
        <v>30</v>
      </c>
      <c r="O60" s="31">
        <f t="shared" si="51"/>
        <v>0</v>
      </c>
      <c r="P60" s="31">
        <f t="shared" si="52"/>
        <v>17</v>
      </c>
      <c r="Q60" s="29" t="str">
        <f t="shared" si="53"/>
        <v>30 г. 0 мес. 17 дн.</v>
      </c>
      <c r="R60" s="1"/>
      <c r="S60" s="1"/>
      <c r="T60" s="31">
        <f t="shared" si="54"/>
        <v>0</v>
      </c>
      <c r="U60" s="31">
        <f t="shared" si="55"/>
        <v>0</v>
      </c>
      <c r="V60" s="31">
        <f t="shared" si="56"/>
        <v>0</v>
      </c>
      <c r="W60" s="29" t="str">
        <f t="shared" si="57"/>
        <v>0 г. 0 мес. 0 дн.</v>
      </c>
      <c r="X60" s="1"/>
      <c r="Y60" s="1"/>
      <c r="Z60" s="31">
        <f t="shared" si="58"/>
        <v>0</v>
      </c>
      <c r="AA60" s="31">
        <f t="shared" si="59"/>
        <v>0</v>
      </c>
      <c r="AB60" s="31">
        <f t="shared" si="60"/>
        <v>0</v>
      </c>
      <c r="AC60" s="29" t="str">
        <f t="shared" si="61"/>
        <v>0 г. 0 мес. 0 дн.</v>
      </c>
      <c r="AD60" s="1"/>
      <c r="AE60" s="1"/>
      <c r="AF60" s="31">
        <f t="shared" si="62"/>
        <v>0</v>
      </c>
      <c r="AG60" s="31">
        <f t="shared" si="63"/>
        <v>0</v>
      </c>
      <c r="AH60" s="31">
        <f t="shared" si="64"/>
        <v>0</v>
      </c>
      <c r="AI60" s="29" t="str">
        <f t="shared" si="65"/>
        <v>0 г. 0 мес. 0 дн.</v>
      </c>
      <c r="AJ60" s="1"/>
      <c r="AK60" s="1"/>
      <c r="AL60" s="31">
        <f t="shared" si="66"/>
        <v>0</v>
      </c>
      <c r="AM60" s="31">
        <f t="shared" si="67"/>
        <v>0</v>
      </c>
      <c r="AN60" s="31">
        <f t="shared" si="68"/>
        <v>0</v>
      </c>
      <c r="AO60" s="29" t="str">
        <f t="shared" si="69"/>
        <v>0 г. 0 мес. 0 дн.</v>
      </c>
      <c r="AP60" s="1"/>
      <c r="AQ60" s="1"/>
      <c r="AR60" s="31">
        <f t="shared" si="70"/>
        <v>0</v>
      </c>
      <c r="AS60" s="31">
        <f t="shared" si="71"/>
        <v>0</v>
      </c>
      <c r="AT60" s="31">
        <f t="shared" si="72"/>
        <v>0</v>
      </c>
      <c r="AU60" s="29" t="str">
        <f t="shared" si="73"/>
        <v>0 г. 0 мес. 0 дн.</v>
      </c>
      <c r="AV60" s="6"/>
      <c r="AW60" s="1"/>
      <c r="AX60" s="31">
        <f t="shared" si="74"/>
        <v>0</v>
      </c>
      <c r="AY60" s="31">
        <f t="shared" si="75"/>
        <v>0</v>
      </c>
      <c r="AZ60" s="31">
        <f t="shared" si="76"/>
        <v>0</v>
      </c>
      <c r="BA60" s="29" t="str">
        <f t="shared" si="77"/>
        <v>0 г. 0 мес. 0 дн.</v>
      </c>
      <c r="BB60" s="7"/>
      <c r="BC60" s="7"/>
      <c r="BD60" s="31">
        <f t="shared" si="78"/>
        <v>0</v>
      </c>
      <c r="BE60" s="31">
        <f t="shared" si="79"/>
        <v>0</v>
      </c>
      <c r="BF60" s="31">
        <f t="shared" si="80"/>
        <v>0</v>
      </c>
      <c r="BG60" s="29" t="str">
        <f t="shared" si="81"/>
        <v>0 г. 0 мес. 0 дн.</v>
      </c>
      <c r="BH60" s="32">
        <f t="shared" si="82"/>
        <v>30</v>
      </c>
      <c r="BI60" s="32">
        <f t="shared" si="83"/>
        <v>0</v>
      </c>
      <c r="BJ60" s="32">
        <f t="shared" si="84"/>
        <v>17</v>
      </c>
      <c r="BL60" s="34">
        <f t="shared" si="85"/>
        <v>10974</v>
      </c>
      <c r="BM60" s="35">
        <v>1</v>
      </c>
    </row>
    <row r="61" spans="1:65" ht="18" customHeight="1">
      <c r="A61" s="72">
        <v>59</v>
      </c>
      <c r="B61" s="3" t="s">
        <v>51</v>
      </c>
      <c r="C61" s="4">
        <v>25731</v>
      </c>
      <c r="D61" s="26">
        <f t="shared" si="43"/>
        <v>17613</v>
      </c>
      <c r="E61" s="27">
        <f t="shared" si="44"/>
        <v>48.254794520547946</v>
      </c>
      <c r="F61" s="26">
        <f t="shared" si="45"/>
        <v>48</v>
      </c>
      <c r="G61" s="26">
        <f t="shared" si="46"/>
        <v>3.0575342465753579</v>
      </c>
      <c r="H61" s="26">
        <f t="shared" si="47"/>
        <v>3</v>
      </c>
      <c r="I61" s="26">
        <f t="shared" si="48"/>
        <v>1.750191780822387</v>
      </c>
      <c r="J61" s="30" t="str">
        <f t="shared" si="49"/>
        <v>48 г. 2 мес. 20 дн.</v>
      </c>
      <c r="K61" s="5">
        <v>33837</v>
      </c>
      <c r="L61" s="1">
        <v>33837</v>
      </c>
      <c r="M61" s="1">
        <f>$B$1</f>
        <v>43344</v>
      </c>
      <c r="N61" s="31">
        <f t="shared" si="50"/>
        <v>26</v>
      </c>
      <c r="O61" s="31">
        <f t="shared" si="51"/>
        <v>0</v>
      </c>
      <c r="P61" s="31">
        <f t="shared" si="52"/>
        <v>11</v>
      </c>
      <c r="Q61" s="29" t="str">
        <f t="shared" si="53"/>
        <v>26 г. 0 мес. 11 дн.</v>
      </c>
      <c r="R61" s="1"/>
      <c r="S61" s="1"/>
      <c r="T61" s="31">
        <f t="shared" si="54"/>
        <v>0</v>
      </c>
      <c r="U61" s="31">
        <f t="shared" si="55"/>
        <v>0</v>
      </c>
      <c r="V61" s="31">
        <f t="shared" si="56"/>
        <v>0</v>
      </c>
      <c r="W61" s="29" t="str">
        <f t="shared" si="57"/>
        <v>0 г. 0 мес. 0 дн.</v>
      </c>
      <c r="X61" s="1"/>
      <c r="Y61" s="1"/>
      <c r="Z61" s="31">
        <f t="shared" si="58"/>
        <v>0</v>
      </c>
      <c r="AA61" s="31">
        <f t="shared" si="59"/>
        <v>0</v>
      </c>
      <c r="AB61" s="31">
        <f t="shared" si="60"/>
        <v>0</v>
      </c>
      <c r="AC61" s="29" t="str">
        <f t="shared" si="61"/>
        <v>0 г. 0 мес. 0 дн.</v>
      </c>
      <c r="AD61" s="1"/>
      <c r="AE61" s="1"/>
      <c r="AF61" s="31">
        <f t="shared" si="62"/>
        <v>0</v>
      </c>
      <c r="AG61" s="31">
        <f t="shared" si="63"/>
        <v>0</v>
      </c>
      <c r="AH61" s="31">
        <f t="shared" si="64"/>
        <v>0</v>
      </c>
      <c r="AI61" s="29" t="str">
        <f t="shared" si="65"/>
        <v>0 г. 0 мес. 0 дн.</v>
      </c>
      <c r="AJ61" s="1"/>
      <c r="AK61" s="1"/>
      <c r="AL61" s="31">
        <f t="shared" si="66"/>
        <v>0</v>
      </c>
      <c r="AM61" s="31">
        <f t="shared" si="67"/>
        <v>0</v>
      </c>
      <c r="AN61" s="31">
        <f t="shared" si="68"/>
        <v>0</v>
      </c>
      <c r="AO61" s="29" t="str">
        <f t="shared" si="69"/>
        <v>0 г. 0 мес. 0 дн.</v>
      </c>
      <c r="AP61" s="1"/>
      <c r="AQ61" s="1"/>
      <c r="AR61" s="31">
        <f t="shared" si="70"/>
        <v>0</v>
      </c>
      <c r="AS61" s="31">
        <f t="shared" si="71"/>
        <v>0</v>
      </c>
      <c r="AT61" s="31">
        <f t="shared" si="72"/>
        <v>0</v>
      </c>
      <c r="AU61" s="29" t="str">
        <f t="shared" si="73"/>
        <v>0 г. 0 мес. 0 дн.</v>
      </c>
      <c r="AV61" s="6"/>
      <c r="AW61" s="1"/>
      <c r="AX61" s="31">
        <f t="shared" si="74"/>
        <v>0</v>
      </c>
      <c r="AY61" s="31">
        <f t="shared" si="75"/>
        <v>0</v>
      </c>
      <c r="AZ61" s="31">
        <f t="shared" si="76"/>
        <v>0</v>
      </c>
      <c r="BA61" s="29" t="str">
        <f t="shared" si="77"/>
        <v>0 г. 0 мес. 0 дн.</v>
      </c>
      <c r="BB61" s="7"/>
      <c r="BC61" s="7"/>
      <c r="BD61" s="31">
        <f t="shared" si="78"/>
        <v>0</v>
      </c>
      <c r="BE61" s="31">
        <f t="shared" si="79"/>
        <v>0</v>
      </c>
      <c r="BF61" s="31">
        <f t="shared" si="80"/>
        <v>0</v>
      </c>
      <c r="BG61" s="29" t="str">
        <f t="shared" si="81"/>
        <v>0 г. 0 мес. 0 дн.</v>
      </c>
      <c r="BH61" s="32">
        <f t="shared" si="82"/>
        <v>26</v>
      </c>
      <c r="BI61" s="32">
        <f t="shared" si="83"/>
        <v>0</v>
      </c>
      <c r="BJ61" s="32">
        <f t="shared" si="84"/>
        <v>11</v>
      </c>
      <c r="BL61" s="34">
        <f t="shared" si="85"/>
        <v>9507</v>
      </c>
      <c r="BM61" s="35">
        <v>1</v>
      </c>
    </row>
    <row r="62" spans="1:65" ht="18" customHeight="1">
      <c r="A62" s="2">
        <v>60</v>
      </c>
      <c r="B62" s="3" t="s">
        <v>53</v>
      </c>
      <c r="C62" s="4">
        <v>17275</v>
      </c>
      <c r="D62" s="26">
        <f t="shared" si="43"/>
        <v>26069</v>
      </c>
      <c r="E62" s="27">
        <f t="shared" si="44"/>
        <v>71.421917808219177</v>
      </c>
      <c r="F62" s="26">
        <f t="shared" si="45"/>
        <v>71</v>
      </c>
      <c r="G62" s="26">
        <f t="shared" si="46"/>
        <v>5.0630136986301295</v>
      </c>
      <c r="H62" s="26">
        <f t="shared" si="47"/>
        <v>5</v>
      </c>
      <c r="I62" s="26">
        <f t="shared" si="48"/>
        <v>1.9168767123285397</v>
      </c>
      <c r="J62" s="30" t="str">
        <f t="shared" si="49"/>
        <v>71 г. 4 мес. 14 дн.</v>
      </c>
      <c r="K62" s="5">
        <v>31098</v>
      </c>
      <c r="L62" s="1">
        <v>25703</v>
      </c>
      <c r="M62" s="1">
        <v>26166</v>
      </c>
      <c r="N62" s="31">
        <f t="shared" si="50"/>
        <v>1</v>
      </c>
      <c r="O62" s="31">
        <f t="shared" si="51"/>
        <v>3</v>
      </c>
      <c r="P62" s="31">
        <f t="shared" si="52"/>
        <v>6</v>
      </c>
      <c r="Q62" s="29" t="str">
        <f t="shared" si="53"/>
        <v>1 г. 3 мес. 6 дн.</v>
      </c>
      <c r="R62" s="1">
        <v>26165</v>
      </c>
      <c r="S62" s="1">
        <v>26512</v>
      </c>
      <c r="T62" s="31">
        <f t="shared" si="54"/>
        <v>0</v>
      </c>
      <c r="U62" s="31">
        <f t="shared" si="55"/>
        <v>11</v>
      </c>
      <c r="V62" s="31">
        <f t="shared" si="56"/>
        <v>12</v>
      </c>
      <c r="W62" s="29" t="str">
        <f t="shared" si="57"/>
        <v>0 г. 11 мес. 12 дн.</v>
      </c>
      <c r="X62" s="1">
        <v>27603</v>
      </c>
      <c r="Y62" s="1">
        <v>27747</v>
      </c>
      <c r="Z62" s="31">
        <f t="shared" si="58"/>
        <v>0</v>
      </c>
      <c r="AA62" s="31">
        <f t="shared" si="59"/>
        <v>4</v>
      </c>
      <c r="AB62" s="31">
        <f t="shared" si="60"/>
        <v>21</v>
      </c>
      <c r="AC62" s="29" t="str">
        <f t="shared" si="61"/>
        <v>0 г. 4 мес. 21 дн.</v>
      </c>
      <c r="AD62" s="1">
        <v>30988</v>
      </c>
      <c r="AE62" s="1">
        <v>31097</v>
      </c>
      <c r="AF62" s="31">
        <f t="shared" si="62"/>
        <v>0</v>
      </c>
      <c r="AG62" s="31">
        <f t="shared" si="63"/>
        <v>3</v>
      </c>
      <c r="AH62" s="31">
        <f t="shared" si="64"/>
        <v>17</v>
      </c>
      <c r="AI62" s="29" t="str">
        <f t="shared" si="65"/>
        <v>0 г. 3 мес. 17 дн.</v>
      </c>
      <c r="AJ62" s="1">
        <v>31098</v>
      </c>
      <c r="AK62" s="1">
        <f>$B$1</f>
        <v>43344</v>
      </c>
      <c r="AL62" s="31">
        <f t="shared" si="66"/>
        <v>33</v>
      </c>
      <c r="AM62" s="31">
        <f t="shared" si="67"/>
        <v>6</v>
      </c>
      <c r="AN62" s="31">
        <f t="shared" si="68"/>
        <v>12</v>
      </c>
      <c r="AO62" s="29" t="str">
        <f t="shared" si="69"/>
        <v>33 г. 6 мес. 12 дн.</v>
      </c>
      <c r="AP62" s="1"/>
      <c r="AQ62" s="1"/>
      <c r="AR62" s="31">
        <f t="shared" si="70"/>
        <v>0</v>
      </c>
      <c r="AS62" s="31">
        <f t="shared" si="71"/>
        <v>0</v>
      </c>
      <c r="AT62" s="31">
        <f t="shared" si="72"/>
        <v>0</v>
      </c>
      <c r="AU62" s="29" t="str">
        <f t="shared" si="73"/>
        <v>0 г. 0 мес. 0 дн.</v>
      </c>
      <c r="AV62" s="6"/>
      <c r="AW62" s="1"/>
      <c r="AX62" s="31">
        <f t="shared" si="74"/>
        <v>0</v>
      </c>
      <c r="AY62" s="31">
        <f t="shared" si="75"/>
        <v>0</v>
      </c>
      <c r="AZ62" s="31">
        <f t="shared" si="76"/>
        <v>0</v>
      </c>
      <c r="BA62" s="29" t="str">
        <f t="shared" si="77"/>
        <v>0 г. 0 мес. 0 дн.</v>
      </c>
      <c r="BB62" s="7"/>
      <c r="BC62" s="7"/>
      <c r="BD62" s="31">
        <f t="shared" si="78"/>
        <v>0</v>
      </c>
      <c r="BE62" s="31">
        <f t="shared" si="79"/>
        <v>0</v>
      </c>
      <c r="BF62" s="31">
        <f t="shared" si="80"/>
        <v>0</v>
      </c>
      <c r="BG62" s="29" t="str">
        <f t="shared" si="81"/>
        <v>0 г. 0 мес. 0 дн.</v>
      </c>
      <c r="BH62" s="32">
        <f t="shared" si="82"/>
        <v>34</v>
      </c>
      <c r="BI62" s="32">
        <f t="shared" si="83"/>
        <v>27</v>
      </c>
      <c r="BJ62" s="32">
        <f t="shared" si="84"/>
        <v>68</v>
      </c>
      <c r="BL62" s="34">
        <f t="shared" si="85"/>
        <v>13309</v>
      </c>
      <c r="BM62" s="35">
        <v>5</v>
      </c>
    </row>
    <row r="63" spans="1:65" ht="18" customHeight="1">
      <c r="A63" s="72">
        <v>61</v>
      </c>
      <c r="B63" s="3" t="s">
        <v>28</v>
      </c>
      <c r="C63" s="4">
        <v>24200</v>
      </c>
      <c r="D63" s="26">
        <f t="shared" si="43"/>
        <v>19144</v>
      </c>
      <c r="E63" s="27">
        <f t="shared" si="44"/>
        <v>52.449315068493149</v>
      </c>
      <c r="F63" s="26">
        <f t="shared" si="45"/>
        <v>52</v>
      </c>
      <c r="G63" s="26">
        <f t="shared" si="46"/>
        <v>5.3917808219177914</v>
      </c>
      <c r="H63" s="26">
        <f t="shared" si="47"/>
        <v>5</v>
      </c>
      <c r="I63" s="26">
        <f t="shared" si="48"/>
        <v>11.917972602739216</v>
      </c>
      <c r="J63" s="30" t="str">
        <f t="shared" si="49"/>
        <v>52 г. 4 мес. 29 дн.</v>
      </c>
      <c r="K63" s="5">
        <v>32373</v>
      </c>
      <c r="L63" s="1">
        <v>32373</v>
      </c>
      <c r="M63" s="1">
        <f>$B$1</f>
        <v>43344</v>
      </c>
      <c r="N63" s="31">
        <f t="shared" si="50"/>
        <v>30</v>
      </c>
      <c r="O63" s="31">
        <f t="shared" si="51"/>
        <v>0</v>
      </c>
      <c r="P63" s="31">
        <f t="shared" si="52"/>
        <v>14</v>
      </c>
      <c r="Q63" s="29" t="str">
        <f t="shared" si="53"/>
        <v>30 г. 0 мес. 14 дн.</v>
      </c>
      <c r="R63" s="1"/>
      <c r="S63" s="1"/>
      <c r="T63" s="31">
        <f t="shared" si="54"/>
        <v>0</v>
      </c>
      <c r="U63" s="31">
        <f t="shared" si="55"/>
        <v>0</v>
      </c>
      <c r="V63" s="31">
        <f t="shared" si="56"/>
        <v>0</v>
      </c>
      <c r="W63" s="29" t="str">
        <f t="shared" si="57"/>
        <v>0 г. 0 мес. 0 дн.</v>
      </c>
      <c r="X63" s="1"/>
      <c r="Y63" s="1"/>
      <c r="Z63" s="31">
        <f t="shared" si="58"/>
        <v>0</v>
      </c>
      <c r="AA63" s="31">
        <f t="shared" si="59"/>
        <v>0</v>
      </c>
      <c r="AB63" s="31">
        <f t="shared" si="60"/>
        <v>0</v>
      </c>
      <c r="AC63" s="29" t="str">
        <f t="shared" si="61"/>
        <v>0 г. 0 мес. 0 дн.</v>
      </c>
      <c r="AD63" s="1"/>
      <c r="AE63" s="1"/>
      <c r="AF63" s="31">
        <f t="shared" si="62"/>
        <v>0</v>
      </c>
      <c r="AG63" s="31">
        <f t="shared" si="63"/>
        <v>0</v>
      </c>
      <c r="AH63" s="31">
        <f t="shared" si="64"/>
        <v>0</v>
      </c>
      <c r="AI63" s="29" t="str">
        <f t="shared" si="65"/>
        <v>0 г. 0 мес. 0 дн.</v>
      </c>
      <c r="AJ63" s="1"/>
      <c r="AK63" s="1"/>
      <c r="AL63" s="31">
        <f t="shared" si="66"/>
        <v>0</v>
      </c>
      <c r="AM63" s="31">
        <f t="shared" si="67"/>
        <v>0</v>
      </c>
      <c r="AN63" s="31">
        <f t="shared" si="68"/>
        <v>0</v>
      </c>
      <c r="AO63" s="29" t="str">
        <f t="shared" si="69"/>
        <v>0 г. 0 мес. 0 дн.</v>
      </c>
      <c r="AP63" s="1"/>
      <c r="AQ63" s="1"/>
      <c r="AR63" s="31">
        <f t="shared" si="70"/>
        <v>0</v>
      </c>
      <c r="AS63" s="31">
        <f t="shared" si="71"/>
        <v>0</v>
      </c>
      <c r="AT63" s="31">
        <f t="shared" si="72"/>
        <v>0</v>
      </c>
      <c r="AU63" s="29" t="str">
        <f t="shared" si="73"/>
        <v>0 г. 0 мес. 0 дн.</v>
      </c>
      <c r="AV63" s="6"/>
      <c r="AW63" s="1"/>
      <c r="AX63" s="31">
        <f t="shared" si="74"/>
        <v>0</v>
      </c>
      <c r="AY63" s="31">
        <f t="shared" si="75"/>
        <v>0</v>
      </c>
      <c r="AZ63" s="31">
        <f t="shared" si="76"/>
        <v>0</v>
      </c>
      <c r="BA63" s="29" t="str">
        <f t="shared" si="77"/>
        <v>0 г. 0 мес. 0 дн.</v>
      </c>
      <c r="BB63" s="7"/>
      <c r="BC63" s="7"/>
      <c r="BD63" s="31">
        <f t="shared" si="78"/>
        <v>0</v>
      </c>
      <c r="BE63" s="31">
        <f t="shared" si="79"/>
        <v>0</v>
      </c>
      <c r="BF63" s="31">
        <f t="shared" si="80"/>
        <v>0</v>
      </c>
      <c r="BG63" s="29" t="str">
        <f t="shared" si="81"/>
        <v>0 г. 0 мес. 0 дн.</v>
      </c>
      <c r="BH63" s="32">
        <f t="shared" si="82"/>
        <v>30</v>
      </c>
      <c r="BI63" s="32">
        <f t="shared" si="83"/>
        <v>0</v>
      </c>
      <c r="BJ63" s="32">
        <f t="shared" si="84"/>
        <v>14</v>
      </c>
      <c r="BL63" s="34">
        <f t="shared" si="85"/>
        <v>10971</v>
      </c>
      <c r="BM63" s="35">
        <v>1</v>
      </c>
    </row>
    <row r="64" spans="1:65" ht="18" customHeight="1">
      <c r="A64" s="2">
        <v>62</v>
      </c>
      <c r="B64" s="3" t="s">
        <v>65</v>
      </c>
      <c r="C64" s="4">
        <v>24092</v>
      </c>
      <c r="D64" s="26">
        <f t="shared" si="43"/>
        <v>19252</v>
      </c>
      <c r="E64" s="27">
        <f t="shared" si="44"/>
        <v>52.745205479452054</v>
      </c>
      <c r="F64" s="26">
        <f t="shared" si="45"/>
        <v>52</v>
      </c>
      <c r="G64" s="26">
        <f t="shared" si="46"/>
        <v>8.9424657534246421</v>
      </c>
      <c r="H64" s="26">
        <f t="shared" si="47"/>
        <v>8</v>
      </c>
      <c r="I64" s="26">
        <f t="shared" si="48"/>
        <v>28.669808219177614</v>
      </c>
      <c r="J64" s="30" t="str">
        <f t="shared" si="49"/>
        <v>52 г. 8 мес. 16 дн.</v>
      </c>
      <c r="K64" s="5">
        <v>31302</v>
      </c>
      <c r="L64" s="1">
        <v>30761</v>
      </c>
      <c r="M64" s="1">
        <v>31279</v>
      </c>
      <c r="N64" s="31">
        <f t="shared" si="50"/>
        <v>1</v>
      </c>
      <c r="O64" s="31">
        <f t="shared" si="51"/>
        <v>5</v>
      </c>
      <c r="P64" s="31">
        <f t="shared" si="52"/>
        <v>0</v>
      </c>
      <c r="Q64" s="29" t="str">
        <f t="shared" si="53"/>
        <v>1 г. 5 мес. 0 дн.</v>
      </c>
      <c r="R64" s="1">
        <v>31302</v>
      </c>
      <c r="S64" s="1">
        <f>$B$1</f>
        <v>43344</v>
      </c>
      <c r="T64" s="31">
        <f t="shared" si="54"/>
        <v>32</v>
      </c>
      <c r="U64" s="31">
        <f t="shared" si="55"/>
        <v>11</v>
      </c>
      <c r="V64" s="31">
        <f t="shared" si="56"/>
        <v>20</v>
      </c>
      <c r="W64" s="29" t="str">
        <f t="shared" si="57"/>
        <v>32 г. 11 мес. 20 дн.</v>
      </c>
      <c r="X64" s="1"/>
      <c r="Y64" s="1"/>
      <c r="Z64" s="31">
        <f t="shared" si="58"/>
        <v>0</v>
      </c>
      <c r="AA64" s="31">
        <f t="shared" si="59"/>
        <v>0</v>
      </c>
      <c r="AB64" s="31">
        <f t="shared" si="60"/>
        <v>0</v>
      </c>
      <c r="AC64" s="29" t="str">
        <f t="shared" si="61"/>
        <v>0 г. 0 мес. 0 дн.</v>
      </c>
      <c r="AD64" s="1"/>
      <c r="AE64" s="1"/>
      <c r="AF64" s="31">
        <f t="shared" si="62"/>
        <v>0</v>
      </c>
      <c r="AG64" s="31">
        <f t="shared" si="63"/>
        <v>0</v>
      </c>
      <c r="AH64" s="31">
        <f t="shared" si="64"/>
        <v>0</v>
      </c>
      <c r="AI64" s="29" t="str">
        <f t="shared" si="65"/>
        <v>0 г. 0 мес. 0 дн.</v>
      </c>
      <c r="AJ64" s="1"/>
      <c r="AK64" s="1"/>
      <c r="AL64" s="31">
        <f t="shared" si="66"/>
        <v>0</v>
      </c>
      <c r="AM64" s="31">
        <f t="shared" si="67"/>
        <v>0</v>
      </c>
      <c r="AN64" s="31">
        <f t="shared" si="68"/>
        <v>0</v>
      </c>
      <c r="AO64" s="29" t="str">
        <f t="shared" si="69"/>
        <v>0 г. 0 мес. 0 дн.</v>
      </c>
      <c r="AP64" s="1"/>
      <c r="AQ64" s="1"/>
      <c r="AR64" s="31">
        <f t="shared" si="70"/>
        <v>0</v>
      </c>
      <c r="AS64" s="31">
        <f t="shared" si="71"/>
        <v>0</v>
      </c>
      <c r="AT64" s="31">
        <f t="shared" si="72"/>
        <v>0</v>
      </c>
      <c r="AU64" s="29" t="str">
        <f t="shared" si="73"/>
        <v>0 г. 0 мес. 0 дн.</v>
      </c>
      <c r="AV64" s="6"/>
      <c r="AW64" s="1"/>
      <c r="AX64" s="31">
        <f t="shared" si="74"/>
        <v>0</v>
      </c>
      <c r="AY64" s="31">
        <f t="shared" si="75"/>
        <v>0</v>
      </c>
      <c r="AZ64" s="31">
        <f t="shared" si="76"/>
        <v>0</v>
      </c>
      <c r="BA64" s="29" t="str">
        <f t="shared" si="77"/>
        <v>0 г. 0 мес. 0 дн.</v>
      </c>
      <c r="BB64" s="7"/>
      <c r="BC64" s="7"/>
      <c r="BD64" s="31">
        <f t="shared" si="78"/>
        <v>0</v>
      </c>
      <c r="BE64" s="31">
        <f t="shared" si="79"/>
        <v>0</v>
      </c>
      <c r="BF64" s="31">
        <f t="shared" si="80"/>
        <v>0</v>
      </c>
      <c r="BG64" s="29" t="str">
        <f t="shared" si="81"/>
        <v>0 г. 0 мес. 0 дн.</v>
      </c>
      <c r="BH64" s="32">
        <f t="shared" si="82"/>
        <v>33</v>
      </c>
      <c r="BI64" s="32">
        <f t="shared" si="83"/>
        <v>16</v>
      </c>
      <c r="BJ64" s="32">
        <f t="shared" si="84"/>
        <v>20</v>
      </c>
      <c r="BL64" s="34">
        <f t="shared" si="85"/>
        <v>12560</v>
      </c>
      <c r="BM64" s="35">
        <v>2</v>
      </c>
    </row>
    <row r="65" spans="1:65" ht="18" customHeight="1">
      <c r="A65" s="72">
        <v>63</v>
      </c>
      <c r="B65" s="3" t="s">
        <v>48</v>
      </c>
      <c r="C65" s="4">
        <v>20909</v>
      </c>
      <c r="D65" s="26">
        <f t="shared" si="43"/>
        <v>22435</v>
      </c>
      <c r="E65" s="27">
        <f t="shared" si="44"/>
        <v>61.465753424657535</v>
      </c>
      <c r="F65" s="26">
        <f t="shared" si="45"/>
        <v>61</v>
      </c>
      <c r="G65" s="26">
        <f t="shared" si="46"/>
        <v>5.5890410958904226</v>
      </c>
      <c r="H65" s="26">
        <f t="shared" si="47"/>
        <v>5</v>
      </c>
      <c r="I65" s="26">
        <f t="shared" si="48"/>
        <v>17.918630136986657</v>
      </c>
      <c r="J65" s="30" t="str">
        <f t="shared" si="49"/>
        <v>61 г. 5 мес. 2 дн.</v>
      </c>
      <c r="K65" s="5">
        <v>34943</v>
      </c>
      <c r="L65" s="1">
        <v>29082</v>
      </c>
      <c r="M65" s="1">
        <v>30164</v>
      </c>
      <c r="N65" s="31">
        <f t="shared" si="50"/>
        <v>2</v>
      </c>
      <c r="O65" s="31">
        <f t="shared" si="51"/>
        <v>11</v>
      </c>
      <c r="P65" s="31">
        <f t="shared" si="52"/>
        <v>17</v>
      </c>
      <c r="Q65" s="29" t="str">
        <f t="shared" si="53"/>
        <v>2 г. 11 мес. 17 дн.</v>
      </c>
      <c r="R65" s="1">
        <v>30179</v>
      </c>
      <c r="S65" s="1">
        <v>30529</v>
      </c>
      <c r="T65" s="31">
        <f t="shared" si="54"/>
        <v>0</v>
      </c>
      <c r="U65" s="31">
        <f t="shared" si="55"/>
        <v>11</v>
      </c>
      <c r="V65" s="31">
        <f t="shared" si="56"/>
        <v>16</v>
      </c>
      <c r="W65" s="29" t="str">
        <f t="shared" si="57"/>
        <v>0 г. 11 мес. 16 дн.</v>
      </c>
      <c r="X65" s="1">
        <v>30550</v>
      </c>
      <c r="Y65" s="1">
        <v>34183</v>
      </c>
      <c r="Z65" s="31">
        <f t="shared" si="58"/>
        <v>9</v>
      </c>
      <c r="AA65" s="31">
        <f t="shared" si="59"/>
        <v>11</v>
      </c>
      <c r="AB65" s="31">
        <f t="shared" si="60"/>
        <v>11</v>
      </c>
      <c r="AC65" s="29" t="str">
        <f t="shared" si="61"/>
        <v>9 г. 11 мес. 11 дн.</v>
      </c>
      <c r="AD65" s="1">
        <v>34197</v>
      </c>
      <c r="AE65" s="1">
        <v>34941</v>
      </c>
      <c r="AF65" s="31">
        <f t="shared" si="62"/>
        <v>2</v>
      </c>
      <c r="AG65" s="31">
        <f t="shared" si="63"/>
        <v>0</v>
      </c>
      <c r="AH65" s="31">
        <f t="shared" si="64"/>
        <v>14</v>
      </c>
      <c r="AI65" s="29" t="str">
        <f t="shared" si="65"/>
        <v>2 г. 0 мес. 14 дн.</v>
      </c>
      <c r="AJ65" s="1">
        <v>34943</v>
      </c>
      <c r="AK65" s="1">
        <f>$B$1</f>
        <v>43344</v>
      </c>
      <c r="AL65" s="31">
        <f t="shared" si="66"/>
        <v>23</v>
      </c>
      <c r="AM65" s="31">
        <f t="shared" si="67"/>
        <v>0</v>
      </c>
      <c r="AN65" s="31">
        <f t="shared" si="68"/>
        <v>0</v>
      </c>
      <c r="AO65" s="29" t="str">
        <f t="shared" si="69"/>
        <v>23 г. 0 мес. 0 дн.</v>
      </c>
      <c r="AP65" s="1"/>
      <c r="AQ65" s="1"/>
      <c r="AR65" s="31">
        <f t="shared" si="70"/>
        <v>0</v>
      </c>
      <c r="AS65" s="31">
        <f t="shared" si="71"/>
        <v>0</v>
      </c>
      <c r="AT65" s="31">
        <f t="shared" si="72"/>
        <v>0</v>
      </c>
      <c r="AU65" s="29" t="str">
        <f t="shared" si="73"/>
        <v>0 г. 0 мес. 0 дн.</v>
      </c>
      <c r="AV65" s="6"/>
      <c r="AW65" s="1"/>
      <c r="AX65" s="31">
        <f t="shared" si="74"/>
        <v>0</v>
      </c>
      <c r="AY65" s="31">
        <f t="shared" si="75"/>
        <v>0</v>
      </c>
      <c r="AZ65" s="31">
        <f t="shared" si="76"/>
        <v>0</v>
      </c>
      <c r="BA65" s="29" t="str">
        <f t="shared" si="77"/>
        <v>0 г. 0 мес. 0 дн.</v>
      </c>
      <c r="BB65" s="7"/>
      <c r="BC65" s="7"/>
      <c r="BD65" s="31">
        <f t="shared" si="78"/>
        <v>0</v>
      </c>
      <c r="BE65" s="31">
        <f t="shared" si="79"/>
        <v>0</v>
      </c>
      <c r="BF65" s="31">
        <f t="shared" si="80"/>
        <v>0</v>
      </c>
      <c r="BG65" s="29" t="str">
        <f t="shared" si="81"/>
        <v>0 г. 0 мес. 0 дн.</v>
      </c>
      <c r="BH65" s="32">
        <f t="shared" si="82"/>
        <v>36</v>
      </c>
      <c r="BI65" s="32">
        <f t="shared" si="83"/>
        <v>33</v>
      </c>
      <c r="BJ65" s="32">
        <f t="shared" si="84"/>
        <v>58</v>
      </c>
      <c r="BL65" s="34">
        <f t="shared" si="85"/>
        <v>14210</v>
      </c>
      <c r="BM65" s="35">
        <v>5</v>
      </c>
    </row>
    <row r="66" spans="1:65" ht="18" customHeight="1">
      <c r="A66" s="2">
        <v>64</v>
      </c>
      <c r="B66" s="3" t="s">
        <v>77</v>
      </c>
      <c r="C66" s="4">
        <v>26751</v>
      </c>
      <c r="D66" s="26">
        <f t="shared" si="43"/>
        <v>16593</v>
      </c>
      <c r="E66" s="27">
        <f t="shared" si="44"/>
        <v>45.460273972602742</v>
      </c>
      <c r="F66" s="26">
        <f t="shared" si="45"/>
        <v>45</v>
      </c>
      <c r="G66" s="26">
        <f t="shared" si="46"/>
        <v>5.5232876712329073</v>
      </c>
      <c r="H66" s="26">
        <f t="shared" si="47"/>
        <v>5</v>
      </c>
      <c r="I66" s="26">
        <f t="shared" si="48"/>
        <v>15.918410958905042</v>
      </c>
      <c r="J66" s="30" t="str">
        <f t="shared" si="49"/>
        <v>45 г. 5 мес. 4 дн.</v>
      </c>
      <c r="K66" s="5">
        <v>34933</v>
      </c>
      <c r="L66" s="1">
        <v>34933</v>
      </c>
      <c r="M66" s="1">
        <f>$B$1</f>
        <v>43344</v>
      </c>
      <c r="N66" s="31">
        <f t="shared" si="50"/>
        <v>23</v>
      </c>
      <c r="O66" s="31">
        <f t="shared" si="51"/>
        <v>0</v>
      </c>
      <c r="P66" s="31">
        <f t="shared" si="52"/>
        <v>10</v>
      </c>
      <c r="Q66" s="29" t="str">
        <f t="shared" si="53"/>
        <v>23 г. 0 мес. 10 дн.</v>
      </c>
      <c r="R66" s="1"/>
      <c r="S66" s="1"/>
      <c r="T66" s="31">
        <f t="shared" si="54"/>
        <v>0</v>
      </c>
      <c r="U66" s="31">
        <f t="shared" si="55"/>
        <v>0</v>
      </c>
      <c r="V66" s="31">
        <f t="shared" si="56"/>
        <v>0</v>
      </c>
      <c r="W66" s="29" t="str">
        <f t="shared" si="57"/>
        <v>0 г. 0 мес. 0 дн.</v>
      </c>
      <c r="X66" s="1"/>
      <c r="Y66" s="1"/>
      <c r="Z66" s="31">
        <f t="shared" si="58"/>
        <v>0</v>
      </c>
      <c r="AA66" s="31">
        <f t="shared" si="59"/>
        <v>0</v>
      </c>
      <c r="AB66" s="31">
        <f t="shared" si="60"/>
        <v>0</v>
      </c>
      <c r="AC66" s="29" t="str">
        <f t="shared" si="61"/>
        <v>0 г. 0 мес. 0 дн.</v>
      </c>
      <c r="AD66" s="1"/>
      <c r="AE66" s="1"/>
      <c r="AF66" s="31">
        <f t="shared" si="62"/>
        <v>0</v>
      </c>
      <c r="AG66" s="31">
        <f t="shared" si="63"/>
        <v>0</v>
      </c>
      <c r="AH66" s="31">
        <f t="shared" si="64"/>
        <v>0</v>
      </c>
      <c r="AI66" s="29" t="str">
        <f t="shared" si="65"/>
        <v>0 г. 0 мес. 0 дн.</v>
      </c>
      <c r="AJ66" s="1"/>
      <c r="AK66" s="1"/>
      <c r="AL66" s="31">
        <f t="shared" si="66"/>
        <v>0</v>
      </c>
      <c r="AM66" s="31">
        <f t="shared" si="67"/>
        <v>0</v>
      </c>
      <c r="AN66" s="31">
        <f t="shared" si="68"/>
        <v>0</v>
      </c>
      <c r="AO66" s="29" t="str">
        <f t="shared" si="69"/>
        <v>0 г. 0 мес. 0 дн.</v>
      </c>
      <c r="AP66" s="1"/>
      <c r="AQ66" s="1"/>
      <c r="AR66" s="31">
        <f t="shared" si="70"/>
        <v>0</v>
      </c>
      <c r="AS66" s="31">
        <f t="shared" si="71"/>
        <v>0</v>
      </c>
      <c r="AT66" s="31">
        <f t="shared" si="72"/>
        <v>0</v>
      </c>
      <c r="AU66" s="29" t="str">
        <f t="shared" si="73"/>
        <v>0 г. 0 мес. 0 дн.</v>
      </c>
      <c r="AV66" s="6"/>
      <c r="AW66" s="1"/>
      <c r="AX66" s="31">
        <f t="shared" si="74"/>
        <v>0</v>
      </c>
      <c r="AY66" s="31">
        <f t="shared" si="75"/>
        <v>0</v>
      </c>
      <c r="AZ66" s="31">
        <f t="shared" si="76"/>
        <v>0</v>
      </c>
      <c r="BA66" s="29" t="str">
        <f t="shared" si="77"/>
        <v>0 г. 0 мес. 0 дн.</v>
      </c>
      <c r="BB66" s="7"/>
      <c r="BC66" s="7"/>
      <c r="BD66" s="31">
        <f t="shared" si="78"/>
        <v>0</v>
      </c>
      <c r="BE66" s="31">
        <f t="shared" si="79"/>
        <v>0</v>
      </c>
      <c r="BF66" s="31">
        <f t="shared" si="80"/>
        <v>0</v>
      </c>
      <c r="BG66" s="29" t="str">
        <f t="shared" si="81"/>
        <v>0 г. 0 мес. 0 дн.</v>
      </c>
      <c r="BH66" s="32">
        <f t="shared" si="82"/>
        <v>23</v>
      </c>
      <c r="BI66" s="32">
        <f t="shared" si="83"/>
        <v>0</v>
      </c>
      <c r="BJ66" s="32">
        <f t="shared" si="84"/>
        <v>10</v>
      </c>
      <c r="BL66" s="34">
        <f t="shared" si="85"/>
        <v>8411</v>
      </c>
      <c r="BM66" s="35">
        <v>1</v>
      </c>
    </row>
    <row r="67" spans="1:65" ht="18" customHeight="1">
      <c r="A67" s="72">
        <v>65</v>
      </c>
      <c r="B67" s="8" t="s">
        <v>88</v>
      </c>
      <c r="C67" s="4">
        <v>27036</v>
      </c>
      <c r="D67" s="26">
        <f t="shared" si="43"/>
        <v>16308</v>
      </c>
      <c r="E67" s="27">
        <f t="shared" si="44"/>
        <v>44.679452054794524</v>
      </c>
      <c r="F67" s="26">
        <f t="shared" si="45"/>
        <v>44</v>
      </c>
      <c r="G67" s="26">
        <f t="shared" si="46"/>
        <v>8.1534246575342877</v>
      </c>
      <c r="H67" s="26">
        <f t="shared" si="47"/>
        <v>8</v>
      </c>
      <c r="I67" s="26">
        <f t="shared" si="48"/>
        <v>4.6671780821930318</v>
      </c>
      <c r="J67" s="30" t="str">
        <f t="shared" si="49"/>
        <v>44 г. 7 мес. 25 дн.</v>
      </c>
      <c r="K67" s="5">
        <v>35292</v>
      </c>
      <c r="L67" s="1">
        <v>35292</v>
      </c>
      <c r="M67" s="1">
        <f>B1</f>
        <v>43344</v>
      </c>
      <c r="N67" s="31">
        <f t="shared" si="50"/>
        <v>22</v>
      </c>
      <c r="O67" s="31">
        <f t="shared" si="51"/>
        <v>0</v>
      </c>
      <c r="P67" s="31">
        <f t="shared" si="52"/>
        <v>17</v>
      </c>
      <c r="Q67" s="29" t="str">
        <f t="shared" si="53"/>
        <v>22 г. 0 мес. 17 дн.</v>
      </c>
      <c r="R67" s="1"/>
      <c r="S67" s="1"/>
      <c r="T67" s="31">
        <f t="shared" si="54"/>
        <v>0</v>
      </c>
      <c r="U67" s="31">
        <f t="shared" si="55"/>
        <v>0</v>
      </c>
      <c r="V67" s="31">
        <f t="shared" si="56"/>
        <v>0</v>
      </c>
      <c r="W67" s="29" t="str">
        <f t="shared" si="57"/>
        <v>0 г. 0 мес. 0 дн.</v>
      </c>
      <c r="X67" s="1"/>
      <c r="Y67" s="1"/>
      <c r="Z67" s="31">
        <f t="shared" si="58"/>
        <v>0</v>
      </c>
      <c r="AA67" s="31">
        <f t="shared" si="59"/>
        <v>0</v>
      </c>
      <c r="AB67" s="31">
        <f t="shared" si="60"/>
        <v>0</v>
      </c>
      <c r="AC67" s="29" t="str">
        <f t="shared" si="61"/>
        <v>0 г. 0 мес. 0 дн.</v>
      </c>
      <c r="AD67" s="1"/>
      <c r="AE67" s="1"/>
      <c r="AF67" s="31">
        <f t="shared" si="62"/>
        <v>0</v>
      </c>
      <c r="AG67" s="31">
        <f t="shared" si="63"/>
        <v>0</v>
      </c>
      <c r="AH67" s="31">
        <f t="shared" si="64"/>
        <v>0</v>
      </c>
      <c r="AI67" s="29" t="str">
        <f t="shared" si="65"/>
        <v>0 г. 0 мес. 0 дн.</v>
      </c>
      <c r="AJ67" s="1"/>
      <c r="AK67" s="1"/>
      <c r="AL67" s="31">
        <f t="shared" si="66"/>
        <v>0</v>
      </c>
      <c r="AM67" s="31">
        <f t="shared" si="67"/>
        <v>0</v>
      </c>
      <c r="AN67" s="31">
        <f t="shared" si="68"/>
        <v>0</v>
      </c>
      <c r="AO67" s="29" t="str">
        <f t="shared" si="69"/>
        <v>0 г. 0 мес. 0 дн.</v>
      </c>
      <c r="AP67" s="1"/>
      <c r="AQ67" s="1"/>
      <c r="AR67" s="31">
        <f t="shared" si="70"/>
        <v>0</v>
      </c>
      <c r="AS67" s="31">
        <f t="shared" si="71"/>
        <v>0</v>
      </c>
      <c r="AT67" s="31">
        <f t="shared" si="72"/>
        <v>0</v>
      </c>
      <c r="AU67" s="29" t="str">
        <f t="shared" si="73"/>
        <v>0 г. 0 мес. 0 дн.</v>
      </c>
      <c r="AV67" s="6"/>
      <c r="AW67" s="1"/>
      <c r="AX67" s="31">
        <f t="shared" si="74"/>
        <v>0</v>
      </c>
      <c r="AY67" s="31">
        <f t="shared" si="75"/>
        <v>0</v>
      </c>
      <c r="AZ67" s="31">
        <f t="shared" si="76"/>
        <v>0</v>
      </c>
      <c r="BA67" s="29" t="str">
        <f t="shared" si="77"/>
        <v>0 г. 0 мес. 0 дн.</v>
      </c>
      <c r="BB67" s="7"/>
      <c r="BC67" s="7"/>
      <c r="BD67" s="31">
        <f t="shared" si="78"/>
        <v>0</v>
      </c>
      <c r="BE67" s="31">
        <f t="shared" si="79"/>
        <v>0</v>
      </c>
      <c r="BF67" s="31">
        <f t="shared" si="80"/>
        <v>0</v>
      </c>
      <c r="BG67" s="29" t="str">
        <f t="shared" si="81"/>
        <v>0 г. 0 мес. 0 дн.</v>
      </c>
      <c r="BH67" s="32">
        <f t="shared" si="82"/>
        <v>22</v>
      </c>
      <c r="BI67" s="32">
        <f t="shared" si="83"/>
        <v>0</v>
      </c>
      <c r="BJ67" s="32">
        <f t="shared" si="84"/>
        <v>17</v>
      </c>
      <c r="BL67" s="34">
        <f t="shared" si="85"/>
        <v>8052</v>
      </c>
      <c r="BM67" s="35">
        <v>1</v>
      </c>
    </row>
    <row r="68" spans="1:65" ht="18" customHeight="1">
      <c r="A68" s="2">
        <v>66</v>
      </c>
      <c r="B68" s="3" t="s">
        <v>27</v>
      </c>
      <c r="C68" s="4">
        <v>27452</v>
      </c>
      <c r="D68" s="26">
        <f t="shared" ref="D68:D73" si="86">$B$1-C68</f>
        <v>15892</v>
      </c>
      <c r="E68" s="27">
        <f t="shared" ref="E68:E73" si="87">D68/365</f>
        <v>43.539726027397258</v>
      </c>
      <c r="F68" s="26">
        <f t="shared" ref="F68:F73" si="88">ROUNDDOWN(E68,0)</f>
        <v>43</v>
      </c>
      <c r="G68" s="26">
        <f t="shared" ref="G68:G73" si="89">(E68-F68)*12</f>
        <v>6.4767123287670927</v>
      </c>
      <c r="H68" s="26">
        <f t="shared" ref="H68:H73" si="90">ROUNDDOWN(G68,0)</f>
        <v>6</v>
      </c>
      <c r="I68" s="26">
        <f t="shared" ref="I68:I73" si="91">(G68-H68)*30.42</f>
        <v>14.501589041094959</v>
      </c>
      <c r="J68" s="30" t="str">
        <f t="shared" ref="J68:J73" si="92">DATEDIF(C68,$B$1,"y")&amp;" г. "&amp;DATEDIF(C68,$B$1,"ym")&amp;" мес. "&amp;DATEDIF(C68,$B$1,"md")&amp;" дн."</f>
        <v>43 г. 6 мес. 5 дн.</v>
      </c>
      <c r="K68" s="5">
        <v>34561</v>
      </c>
      <c r="L68" s="1">
        <v>34561</v>
      </c>
      <c r="M68" s="1">
        <f>$B$1</f>
        <v>43344</v>
      </c>
      <c r="N68" s="31">
        <f t="shared" ref="N68:N73" si="93">DATEDIF(L68,M68,"y")</f>
        <v>24</v>
      </c>
      <c r="O68" s="31">
        <f t="shared" ref="O68:O73" si="94">DATEDIF(L68,M68,"ym")</f>
        <v>0</v>
      </c>
      <c r="P68" s="31">
        <f t="shared" ref="P68:P73" si="95">DATEDIF(L68,M68,"md")</f>
        <v>17</v>
      </c>
      <c r="Q68" s="29" t="str">
        <f t="shared" ref="Q68:Q73" si="96">DATEDIF(L68,M68,"y")&amp;" г. "&amp;DATEDIF(L68,M68,"ym")&amp;" мес. "&amp;DATEDIF(L68,M68,"md")&amp;" дн."</f>
        <v>24 г. 0 мес. 17 дн.</v>
      </c>
      <c r="R68" s="1"/>
      <c r="S68" s="1"/>
      <c r="T68" s="31">
        <f t="shared" ref="T68:T73" si="97">DATEDIF(R68,S68,"y")</f>
        <v>0</v>
      </c>
      <c r="U68" s="31">
        <f t="shared" ref="U68:U73" si="98">DATEDIF(R68,S68,"ym")</f>
        <v>0</v>
      </c>
      <c r="V68" s="31">
        <f t="shared" ref="V68:V73" si="99">DATEDIF(R68,S68,"md")</f>
        <v>0</v>
      </c>
      <c r="W68" s="29" t="str">
        <f t="shared" ref="W68:W73" si="100">DATEDIF(R68,S68,"y")&amp;" г. "&amp;DATEDIF(R68,S68,"ym")&amp;" мес. "&amp;DATEDIF(R68,S68,"md")&amp;" дн."</f>
        <v>0 г. 0 мес. 0 дн.</v>
      </c>
      <c r="X68" s="1"/>
      <c r="Y68" s="1"/>
      <c r="Z68" s="31">
        <f t="shared" ref="Z68:Z73" si="101">DATEDIF(X68,Y68,"y")</f>
        <v>0</v>
      </c>
      <c r="AA68" s="31">
        <f t="shared" ref="AA68:AA73" si="102">DATEDIF(X68,Y68,"ym")</f>
        <v>0</v>
      </c>
      <c r="AB68" s="31">
        <f t="shared" ref="AB68:AB73" si="103">DATEDIF(X68,Y68,"md")</f>
        <v>0</v>
      </c>
      <c r="AC68" s="29" t="str">
        <f t="shared" ref="AC68:AC73" si="104">DATEDIF(X68,Y68,"y")&amp;" г. "&amp;DATEDIF(X68,Y68,"ym")&amp;" мес. "&amp;DATEDIF(X68,Y68,"md")&amp;" дн."</f>
        <v>0 г. 0 мес. 0 дн.</v>
      </c>
      <c r="AD68" s="1"/>
      <c r="AE68" s="1"/>
      <c r="AF68" s="31">
        <f t="shared" ref="AF68:AF73" si="105">DATEDIF(AD68,AE68,"y")</f>
        <v>0</v>
      </c>
      <c r="AG68" s="31">
        <f t="shared" ref="AG68:AG73" si="106">DATEDIF(AD68,AE68,"ym")</f>
        <v>0</v>
      </c>
      <c r="AH68" s="31">
        <f t="shared" ref="AH68:AH73" si="107">DATEDIF(AD68,AE68,"md")</f>
        <v>0</v>
      </c>
      <c r="AI68" s="29" t="str">
        <f t="shared" ref="AI68:AI73" si="108">DATEDIF(AD68,AE68,"y")&amp;" г. "&amp;DATEDIF(AD68,AE68,"ym")&amp;" мес. "&amp;DATEDIF(AD68,AE68,"md")&amp;" дн."</f>
        <v>0 г. 0 мес. 0 дн.</v>
      </c>
      <c r="AJ68" s="1"/>
      <c r="AK68" s="1"/>
      <c r="AL68" s="31">
        <f t="shared" ref="AL68:AL73" si="109">DATEDIF(AJ68,AK68,"y")</f>
        <v>0</v>
      </c>
      <c r="AM68" s="31">
        <f t="shared" ref="AM68:AM73" si="110">DATEDIF(AJ68,AK68,"ym")</f>
        <v>0</v>
      </c>
      <c r="AN68" s="31">
        <f t="shared" ref="AN68:AN73" si="111">DATEDIF(AJ68,AK68,"md")</f>
        <v>0</v>
      </c>
      <c r="AO68" s="29" t="str">
        <f t="shared" ref="AO68:AO73" si="112">DATEDIF(AJ68,AK68,"y")&amp;" г. "&amp;DATEDIF(AJ68,AK68,"ym")&amp;" мес. "&amp;DATEDIF(AJ68,AK68,"md")&amp;" дн."</f>
        <v>0 г. 0 мес. 0 дн.</v>
      </c>
      <c r="AP68" s="1"/>
      <c r="AQ68" s="1"/>
      <c r="AR68" s="31">
        <f t="shared" ref="AR68:AR73" si="113">DATEDIF(AP68,AQ68,"y")</f>
        <v>0</v>
      </c>
      <c r="AS68" s="31">
        <f t="shared" ref="AS68:AS73" si="114">DATEDIF(AP68,AQ68,"ym")</f>
        <v>0</v>
      </c>
      <c r="AT68" s="31">
        <f t="shared" ref="AT68:AT73" si="115">DATEDIF(AP68,AQ68,"md")</f>
        <v>0</v>
      </c>
      <c r="AU68" s="29" t="str">
        <f t="shared" ref="AU68:AU73" si="116">DATEDIF(AP68,AQ68,"y")&amp;" г. "&amp;DATEDIF(AP68,AQ68,"ym")&amp;" мес. "&amp;DATEDIF(AP68,AQ68,"md")&amp;" дн."</f>
        <v>0 г. 0 мес. 0 дн.</v>
      </c>
      <c r="AV68" s="6"/>
      <c r="AW68" s="1"/>
      <c r="AX68" s="31">
        <f t="shared" ref="AX68:AX73" si="117">DATEDIF(AV68,AW68,"y")</f>
        <v>0</v>
      </c>
      <c r="AY68" s="31">
        <f t="shared" ref="AY68:AY73" si="118">DATEDIF(AV68,AW68,"ym")</f>
        <v>0</v>
      </c>
      <c r="AZ68" s="31">
        <f t="shared" ref="AZ68:AZ73" si="119">DATEDIF(AV68,AW68,"md")</f>
        <v>0</v>
      </c>
      <c r="BA68" s="29" t="str">
        <f t="shared" ref="BA68:BA73" si="120">DATEDIF(AV68,AW68,"y")&amp;" г. "&amp;DATEDIF(AV68,AW68,"ym")&amp;" мес. "&amp;DATEDIF(AV68,AW68,"md")&amp;" дн."</f>
        <v>0 г. 0 мес. 0 дн.</v>
      </c>
      <c r="BB68" s="7"/>
      <c r="BC68" s="7"/>
      <c r="BD68" s="31">
        <f t="shared" ref="BD68:BD73" si="121">DATEDIF(BB68,BC68,"y")</f>
        <v>0</v>
      </c>
      <c r="BE68" s="31">
        <f t="shared" ref="BE68:BE73" si="122">DATEDIF(BB68,BC68,"ym")</f>
        <v>0</v>
      </c>
      <c r="BF68" s="31">
        <f t="shared" ref="BF68:BF73" si="123">DATEDIF(BB68,BC68,"md")</f>
        <v>0</v>
      </c>
      <c r="BG68" s="29" t="str">
        <f t="shared" ref="BG68:BG73" si="124">DATEDIF(BB68,BC68,"y")&amp;" г. "&amp;DATEDIF(BB68,BC68,"ym")&amp;" мес. "&amp;DATEDIF(BB68,BC68,"md")&amp;" дн."</f>
        <v>0 г. 0 мес. 0 дн.</v>
      </c>
      <c r="BH68" s="32">
        <f t="shared" ref="BH68:BH73" si="125">N68+T68+Z68+AF68+AL68+AR68+AX68+BD68</f>
        <v>24</v>
      </c>
      <c r="BI68" s="32">
        <f t="shared" ref="BI68:BI73" si="126">O68+U68+AA68+AG68+AM68+AS68+AY68+BE68</f>
        <v>0</v>
      </c>
      <c r="BJ68" s="32">
        <f t="shared" ref="BJ68:BJ73" si="127">P68+V68+AB68+AH68+AN68+AT68+AZ68+BF68</f>
        <v>17</v>
      </c>
      <c r="BL68" s="34">
        <f t="shared" ref="BL68:BL73" si="128">M68-L68+S68-R68+Y68-X68+AE68-AD68+AK68-AJ68+AQ68-AP68+AW68-AV68+BC68-BB68</f>
        <v>8783</v>
      </c>
      <c r="BM68" s="35">
        <v>1</v>
      </c>
    </row>
    <row r="69" spans="1:65" ht="18" customHeight="1">
      <c r="A69" s="72">
        <v>67</v>
      </c>
      <c r="B69" s="8" t="s">
        <v>111</v>
      </c>
      <c r="C69" s="4">
        <v>29314</v>
      </c>
      <c r="D69" s="26">
        <f t="shared" si="86"/>
        <v>14030</v>
      </c>
      <c r="E69" s="27">
        <f t="shared" si="87"/>
        <v>38.438356164383563</v>
      </c>
      <c r="F69" s="26">
        <f t="shared" si="88"/>
        <v>38</v>
      </c>
      <c r="G69" s="26">
        <f t="shared" si="89"/>
        <v>5.2602739726027608</v>
      </c>
      <c r="H69" s="26">
        <f t="shared" si="90"/>
        <v>5</v>
      </c>
      <c r="I69" s="26">
        <f t="shared" si="91"/>
        <v>7.9175342465759826</v>
      </c>
      <c r="J69" s="30" t="str">
        <f t="shared" si="92"/>
        <v>38 г. 4 мес. 29 дн.</v>
      </c>
      <c r="K69" s="5">
        <v>41153</v>
      </c>
      <c r="L69" s="1">
        <v>37655</v>
      </c>
      <c r="M69" s="1">
        <v>40424</v>
      </c>
      <c r="N69" s="31">
        <f t="shared" si="93"/>
        <v>7</v>
      </c>
      <c r="O69" s="31">
        <f t="shared" si="94"/>
        <v>7</v>
      </c>
      <c r="P69" s="31">
        <f t="shared" si="95"/>
        <v>0</v>
      </c>
      <c r="Q69" s="29" t="str">
        <f t="shared" si="96"/>
        <v>7 г. 7 мес. 0 дн.</v>
      </c>
      <c r="R69" s="1">
        <v>41153</v>
      </c>
      <c r="S69" s="1">
        <f>B1</f>
        <v>43344</v>
      </c>
      <c r="T69" s="31">
        <f t="shared" si="97"/>
        <v>6</v>
      </c>
      <c r="U69" s="31">
        <f t="shared" si="98"/>
        <v>0</v>
      </c>
      <c r="V69" s="31">
        <f t="shared" si="99"/>
        <v>0</v>
      </c>
      <c r="W69" s="29" t="str">
        <f t="shared" si="100"/>
        <v>6 г. 0 мес. 0 дн.</v>
      </c>
      <c r="X69" s="1"/>
      <c r="Y69" s="1"/>
      <c r="Z69" s="31">
        <f t="shared" si="101"/>
        <v>0</v>
      </c>
      <c r="AA69" s="31">
        <f t="shared" si="102"/>
        <v>0</v>
      </c>
      <c r="AB69" s="31">
        <f t="shared" si="103"/>
        <v>0</v>
      </c>
      <c r="AC69" s="29" t="str">
        <f t="shared" si="104"/>
        <v>0 г. 0 мес. 0 дн.</v>
      </c>
      <c r="AD69" s="1"/>
      <c r="AE69" s="1"/>
      <c r="AF69" s="31">
        <f t="shared" si="105"/>
        <v>0</v>
      </c>
      <c r="AG69" s="31">
        <f t="shared" si="106"/>
        <v>0</v>
      </c>
      <c r="AH69" s="31">
        <f t="shared" si="107"/>
        <v>0</v>
      </c>
      <c r="AI69" s="29" t="str">
        <f t="shared" si="108"/>
        <v>0 г. 0 мес. 0 дн.</v>
      </c>
      <c r="AJ69" s="1"/>
      <c r="AK69" s="1"/>
      <c r="AL69" s="31">
        <f t="shared" si="109"/>
        <v>0</v>
      </c>
      <c r="AM69" s="31">
        <f t="shared" si="110"/>
        <v>0</v>
      </c>
      <c r="AN69" s="31">
        <f t="shared" si="111"/>
        <v>0</v>
      </c>
      <c r="AO69" s="29" t="str">
        <f t="shared" si="112"/>
        <v>0 г. 0 мес. 0 дн.</v>
      </c>
      <c r="AP69" s="1"/>
      <c r="AQ69" s="1"/>
      <c r="AR69" s="31">
        <f t="shared" si="113"/>
        <v>0</v>
      </c>
      <c r="AS69" s="31">
        <f t="shared" si="114"/>
        <v>0</v>
      </c>
      <c r="AT69" s="31">
        <f t="shared" si="115"/>
        <v>0</v>
      </c>
      <c r="AU69" s="29" t="str">
        <f t="shared" si="116"/>
        <v>0 г. 0 мес. 0 дн.</v>
      </c>
      <c r="AV69" s="6"/>
      <c r="AW69" s="1"/>
      <c r="AX69" s="31">
        <f t="shared" si="117"/>
        <v>0</v>
      </c>
      <c r="AY69" s="31">
        <f t="shared" si="118"/>
        <v>0</v>
      </c>
      <c r="AZ69" s="31">
        <f t="shared" si="119"/>
        <v>0</v>
      </c>
      <c r="BA69" s="29" t="str">
        <f t="shared" si="120"/>
        <v>0 г. 0 мес. 0 дн.</v>
      </c>
      <c r="BB69" s="7"/>
      <c r="BC69" s="7"/>
      <c r="BD69" s="31">
        <f t="shared" si="121"/>
        <v>0</v>
      </c>
      <c r="BE69" s="31">
        <f t="shared" si="122"/>
        <v>0</v>
      </c>
      <c r="BF69" s="31">
        <f t="shared" si="123"/>
        <v>0</v>
      </c>
      <c r="BG69" s="29" t="str">
        <f t="shared" si="124"/>
        <v>0 г. 0 мес. 0 дн.</v>
      </c>
      <c r="BH69" s="32">
        <f t="shared" si="125"/>
        <v>13</v>
      </c>
      <c r="BI69" s="32">
        <f t="shared" si="126"/>
        <v>7</v>
      </c>
      <c r="BJ69" s="32">
        <f t="shared" si="127"/>
        <v>0</v>
      </c>
      <c r="BL69" s="34">
        <f t="shared" si="128"/>
        <v>4960</v>
      </c>
      <c r="BM69" s="35">
        <v>2</v>
      </c>
    </row>
    <row r="70" spans="1:65" ht="18" customHeight="1">
      <c r="A70" s="2">
        <v>68</v>
      </c>
      <c r="B70" s="3" t="s">
        <v>22</v>
      </c>
      <c r="C70" s="4">
        <v>28440</v>
      </c>
      <c r="D70" s="26">
        <f t="shared" si="86"/>
        <v>14904</v>
      </c>
      <c r="E70" s="27">
        <f t="shared" si="87"/>
        <v>40.832876712328769</v>
      </c>
      <c r="F70" s="26">
        <f t="shared" si="88"/>
        <v>40</v>
      </c>
      <c r="G70" s="26">
        <f t="shared" si="89"/>
        <v>9.9945205479452284</v>
      </c>
      <c r="H70" s="26">
        <f t="shared" si="90"/>
        <v>9</v>
      </c>
      <c r="I70" s="26">
        <f t="shared" si="91"/>
        <v>30.253315068493848</v>
      </c>
      <c r="J70" s="30" t="str">
        <f t="shared" si="92"/>
        <v>40 г. 9 мес. 21 дн.</v>
      </c>
      <c r="K70" s="5">
        <v>36437</v>
      </c>
      <c r="L70" s="1">
        <v>36437</v>
      </c>
      <c r="M70" s="1">
        <f>$B$1</f>
        <v>43344</v>
      </c>
      <c r="N70" s="31">
        <f t="shared" si="93"/>
        <v>18</v>
      </c>
      <c r="O70" s="31">
        <f t="shared" si="94"/>
        <v>10</v>
      </c>
      <c r="P70" s="31">
        <f t="shared" si="95"/>
        <v>28</v>
      </c>
      <c r="Q70" s="29" t="str">
        <f t="shared" si="96"/>
        <v>18 г. 10 мес. 28 дн.</v>
      </c>
      <c r="R70" s="1"/>
      <c r="S70" s="1"/>
      <c r="T70" s="31">
        <f t="shared" si="97"/>
        <v>0</v>
      </c>
      <c r="U70" s="31">
        <f t="shared" si="98"/>
        <v>0</v>
      </c>
      <c r="V70" s="31">
        <f t="shared" si="99"/>
        <v>0</v>
      </c>
      <c r="W70" s="29" t="str">
        <f t="shared" si="100"/>
        <v>0 г. 0 мес. 0 дн.</v>
      </c>
      <c r="X70" s="1"/>
      <c r="Y70" s="1"/>
      <c r="Z70" s="31">
        <f t="shared" si="101"/>
        <v>0</v>
      </c>
      <c r="AA70" s="31">
        <f t="shared" si="102"/>
        <v>0</v>
      </c>
      <c r="AB70" s="31">
        <f t="shared" si="103"/>
        <v>0</v>
      </c>
      <c r="AC70" s="29" t="str">
        <f t="shared" si="104"/>
        <v>0 г. 0 мес. 0 дн.</v>
      </c>
      <c r="AD70" s="1"/>
      <c r="AE70" s="1"/>
      <c r="AF70" s="31">
        <f t="shared" si="105"/>
        <v>0</v>
      </c>
      <c r="AG70" s="31">
        <f t="shared" si="106"/>
        <v>0</v>
      </c>
      <c r="AH70" s="31">
        <f t="shared" si="107"/>
        <v>0</v>
      </c>
      <c r="AI70" s="29" t="str">
        <f t="shared" si="108"/>
        <v>0 г. 0 мес. 0 дн.</v>
      </c>
      <c r="AJ70" s="1"/>
      <c r="AK70" s="1"/>
      <c r="AL70" s="31">
        <f t="shared" si="109"/>
        <v>0</v>
      </c>
      <c r="AM70" s="31">
        <f t="shared" si="110"/>
        <v>0</v>
      </c>
      <c r="AN70" s="31">
        <f t="shared" si="111"/>
        <v>0</v>
      </c>
      <c r="AO70" s="29" t="str">
        <f t="shared" si="112"/>
        <v>0 г. 0 мес. 0 дн.</v>
      </c>
      <c r="AP70" s="1"/>
      <c r="AQ70" s="1"/>
      <c r="AR70" s="31">
        <f t="shared" si="113"/>
        <v>0</v>
      </c>
      <c r="AS70" s="31">
        <f t="shared" si="114"/>
        <v>0</v>
      </c>
      <c r="AT70" s="31">
        <f t="shared" si="115"/>
        <v>0</v>
      </c>
      <c r="AU70" s="29" t="str">
        <f t="shared" si="116"/>
        <v>0 г. 0 мес. 0 дн.</v>
      </c>
      <c r="AV70" s="6"/>
      <c r="AW70" s="1"/>
      <c r="AX70" s="31">
        <f t="shared" si="117"/>
        <v>0</v>
      </c>
      <c r="AY70" s="31">
        <f t="shared" si="118"/>
        <v>0</v>
      </c>
      <c r="AZ70" s="31">
        <f t="shared" si="119"/>
        <v>0</v>
      </c>
      <c r="BA70" s="29" t="str">
        <f t="shared" si="120"/>
        <v>0 г. 0 мес. 0 дн.</v>
      </c>
      <c r="BB70" s="7"/>
      <c r="BC70" s="7"/>
      <c r="BD70" s="31">
        <f t="shared" si="121"/>
        <v>0</v>
      </c>
      <c r="BE70" s="31">
        <f t="shared" si="122"/>
        <v>0</v>
      </c>
      <c r="BF70" s="31">
        <f t="shared" si="123"/>
        <v>0</v>
      </c>
      <c r="BG70" s="29" t="str">
        <f t="shared" si="124"/>
        <v>0 г. 0 мес. 0 дн.</v>
      </c>
      <c r="BH70" s="32">
        <f t="shared" si="125"/>
        <v>18</v>
      </c>
      <c r="BI70" s="32">
        <f t="shared" si="126"/>
        <v>10</v>
      </c>
      <c r="BJ70" s="32">
        <f t="shared" si="127"/>
        <v>28</v>
      </c>
      <c r="BL70" s="34">
        <f t="shared" si="128"/>
        <v>6907</v>
      </c>
      <c r="BM70" s="35">
        <v>1</v>
      </c>
    </row>
    <row r="71" spans="1:65" ht="18" customHeight="1">
      <c r="A71" s="72">
        <v>69</v>
      </c>
      <c r="B71" s="3" t="s">
        <v>47</v>
      </c>
      <c r="C71" s="4">
        <v>20004</v>
      </c>
      <c r="D71" s="26">
        <f t="shared" si="86"/>
        <v>23340</v>
      </c>
      <c r="E71" s="27">
        <f t="shared" si="87"/>
        <v>63.945205479452056</v>
      </c>
      <c r="F71" s="26">
        <f t="shared" si="88"/>
        <v>63</v>
      </c>
      <c r="G71" s="26">
        <f t="shared" si="89"/>
        <v>11.342465753424676</v>
      </c>
      <c r="H71" s="26">
        <f t="shared" si="90"/>
        <v>11</v>
      </c>
      <c r="I71" s="26">
        <f t="shared" si="91"/>
        <v>10.417808219178651</v>
      </c>
      <c r="J71" s="30" t="str">
        <f t="shared" si="92"/>
        <v>63 г. 10 мес. 25 дн.</v>
      </c>
      <c r="K71" s="5">
        <v>32021</v>
      </c>
      <c r="L71" s="1">
        <v>28352</v>
      </c>
      <c r="M71" s="1">
        <v>28922</v>
      </c>
      <c r="N71" s="31">
        <f t="shared" si="93"/>
        <v>1</v>
      </c>
      <c r="O71" s="31">
        <f t="shared" si="94"/>
        <v>6</v>
      </c>
      <c r="P71" s="31">
        <f t="shared" si="95"/>
        <v>21</v>
      </c>
      <c r="Q71" s="29" t="str">
        <f t="shared" si="96"/>
        <v>1 г. 6 мес. 21 дн.</v>
      </c>
      <c r="R71" s="1">
        <v>29196</v>
      </c>
      <c r="S71" s="1">
        <v>29235</v>
      </c>
      <c r="T71" s="31">
        <f t="shared" si="97"/>
        <v>0</v>
      </c>
      <c r="U71" s="31">
        <f t="shared" si="98"/>
        <v>1</v>
      </c>
      <c r="V71" s="31">
        <f t="shared" si="99"/>
        <v>8</v>
      </c>
      <c r="W71" s="29" t="str">
        <f t="shared" si="100"/>
        <v>0 г. 1 мес. 8 дн.</v>
      </c>
      <c r="X71" s="1">
        <v>30165</v>
      </c>
      <c r="Y71" s="1">
        <v>32020</v>
      </c>
      <c r="Z71" s="31">
        <f t="shared" si="101"/>
        <v>5</v>
      </c>
      <c r="AA71" s="31">
        <f t="shared" si="102"/>
        <v>0</v>
      </c>
      <c r="AB71" s="31">
        <f t="shared" si="103"/>
        <v>29</v>
      </c>
      <c r="AC71" s="29" t="str">
        <f t="shared" si="104"/>
        <v>5 г. 0 мес. 29 дн.</v>
      </c>
      <c r="AD71" s="1">
        <v>32021</v>
      </c>
      <c r="AE71" s="1">
        <f>$B$1</f>
        <v>43344</v>
      </c>
      <c r="AF71" s="31">
        <f t="shared" si="105"/>
        <v>31</v>
      </c>
      <c r="AG71" s="31">
        <f t="shared" si="106"/>
        <v>0</v>
      </c>
      <c r="AH71" s="31">
        <f t="shared" si="107"/>
        <v>0</v>
      </c>
      <c r="AI71" s="29" t="str">
        <f t="shared" si="108"/>
        <v>31 г. 0 мес. 0 дн.</v>
      </c>
      <c r="AJ71" s="1"/>
      <c r="AK71" s="1"/>
      <c r="AL71" s="31">
        <f t="shared" si="109"/>
        <v>0</v>
      </c>
      <c r="AM71" s="31">
        <f t="shared" si="110"/>
        <v>0</v>
      </c>
      <c r="AN71" s="31">
        <f t="shared" si="111"/>
        <v>0</v>
      </c>
      <c r="AO71" s="29" t="str">
        <f t="shared" si="112"/>
        <v>0 г. 0 мес. 0 дн.</v>
      </c>
      <c r="AP71" s="1"/>
      <c r="AQ71" s="1"/>
      <c r="AR71" s="31">
        <f t="shared" si="113"/>
        <v>0</v>
      </c>
      <c r="AS71" s="31">
        <f t="shared" si="114"/>
        <v>0</v>
      </c>
      <c r="AT71" s="31">
        <f t="shared" si="115"/>
        <v>0</v>
      </c>
      <c r="AU71" s="29" t="str">
        <f t="shared" si="116"/>
        <v>0 г. 0 мес. 0 дн.</v>
      </c>
      <c r="AV71" s="6"/>
      <c r="AW71" s="1"/>
      <c r="AX71" s="31">
        <f t="shared" si="117"/>
        <v>0</v>
      </c>
      <c r="AY71" s="31">
        <f t="shared" si="118"/>
        <v>0</v>
      </c>
      <c r="AZ71" s="31">
        <f t="shared" si="119"/>
        <v>0</v>
      </c>
      <c r="BA71" s="29" t="str">
        <f t="shared" si="120"/>
        <v>0 г. 0 мес. 0 дн.</v>
      </c>
      <c r="BB71" s="7"/>
      <c r="BC71" s="7"/>
      <c r="BD71" s="31">
        <f t="shared" si="121"/>
        <v>0</v>
      </c>
      <c r="BE71" s="31">
        <f t="shared" si="122"/>
        <v>0</v>
      </c>
      <c r="BF71" s="31">
        <f t="shared" si="123"/>
        <v>0</v>
      </c>
      <c r="BG71" s="29" t="str">
        <f t="shared" si="124"/>
        <v>0 г. 0 мес. 0 дн.</v>
      </c>
      <c r="BH71" s="32">
        <f t="shared" si="125"/>
        <v>37</v>
      </c>
      <c r="BI71" s="32">
        <f t="shared" si="126"/>
        <v>7</v>
      </c>
      <c r="BJ71" s="32">
        <f t="shared" si="127"/>
        <v>58</v>
      </c>
      <c r="BL71" s="34">
        <f t="shared" si="128"/>
        <v>13787</v>
      </c>
      <c r="BM71" s="35">
        <v>4</v>
      </c>
    </row>
    <row r="72" spans="1:65" ht="18" customHeight="1">
      <c r="A72" s="2">
        <v>70</v>
      </c>
      <c r="B72" s="8" t="s">
        <v>113</v>
      </c>
      <c r="C72" s="4">
        <v>31005</v>
      </c>
      <c r="D72" s="26">
        <f t="shared" si="86"/>
        <v>12339</v>
      </c>
      <c r="E72" s="27">
        <f t="shared" si="87"/>
        <v>33.805479452054797</v>
      </c>
      <c r="F72" s="26">
        <f t="shared" si="88"/>
        <v>33</v>
      </c>
      <c r="G72" s="26">
        <f t="shared" si="89"/>
        <v>9.6657534246575665</v>
      </c>
      <c r="H72" s="26">
        <f t="shared" si="90"/>
        <v>9</v>
      </c>
      <c r="I72" s="26">
        <f t="shared" si="91"/>
        <v>20.252219178083173</v>
      </c>
      <c r="J72" s="30" t="str">
        <f t="shared" si="92"/>
        <v>33 г. 9 мес. 13 дн.</v>
      </c>
      <c r="K72" s="5">
        <v>41153</v>
      </c>
      <c r="L72" s="1">
        <v>41153</v>
      </c>
      <c r="M72" s="1">
        <f>B1</f>
        <v>43344</v>
      </c>
      <c r="N72" s="31">
        <f t="shared" si="93"/>
        <v>6</v>
      </c>
      <c r="O72" s="31">
        <f t="shared" si="94"/>
        <v>0</v>
      </c>
      <c r="P72" s="31">
        <f t="shared" si="95"/>
        <v>0</v>
      </c>
      <c r="Q72" s="29" t="str">
        <f t="shared" si="96"/>
        <v>6 г. 0 мес. 0 дн.</v>
      </c>
      <c r="R72" s="1"/>
      <c r="S72" s="1"/>
      <c r="T72" s="31">
        <f t="shared" si="97"/>
        <v>0</v>
      </c>
      <c r="U72" s="31">
        <f t="shared" si="98"/>
        <v>0</v>
      </c>
      <c r="V72" s="31">
        <f t="shared" si="99"/>
        <v>0</v>
      </c>
      <c r="W72" s="29" t="str">
        <f t="shared" si="100"/>
        <v>0 г. 0 мес. 0 дн.</v>
      </c>
      <c r="X72" s="1"/>
      <c r="Y72" s="1"/>
      <c r="Z72" s="31">
        <f t="shared" si="101"/>
        <v>0</v>
      </c>
      <c r="AA72" s="31">
        <f t="shared" si="102"/>
        <v>0</v>
      </c>
      <c r="AB72" s="31">
        <f t="shared" si="103"/>
        <v>0</v>
      </c>
      <c r="AC72" s="29" t="str">
        <f t="shared" si="104"/>
        <v>0 г. 0 мес. 0 дн.</v>
      </c>
      <c r="AD72" s="1"/>
      <c r="AE72" s="1"/>
      <c r="AF72" s="31">
        <f t="shared" si="105"/>
        <v>0</v>
      </c>
      <c r="AG72" s="31">
        <f t="shared" si="106"/>
        <v>0</v>
      </c>
      <c r="AH72" s="31">
        <f t="shared" si="107"/>
        <v>0</v>
      </c>
      <c r="AI72" s="29" t="str">
        <f t="shared" si="108"/>
        <v>0 г. 0 мес. 0 дн.</v>
      </c>
      <c r="AJ72" s="1"/>
      <c r="AK72" s="1"/>
      <c r="AL72" s="31">
        <f t="shared" si="109"/>
        <v>0</v>
      </c>
      <c r="AM72" s="31">
        <f t="shared" si="110"/>
        <v>0</v>
      </c>
      <c r="AN72" s="31">
        <f t="shared" si="111"/>
        <v>0</v>
      </c>
      <c r="AO72" s="29" t="str">
        <f t="shared" si="112"/>
        <v>0 г. 0 мес. 0 дн.</v>
      </c>
      <c r="AP72" s="1"/>
      <c r="AQ72" s="1"/>
      <c r="AR72" s="31">
        <f t="shared" si="113"/>
        <v>0</v>
      </c>
      <c r="AS72" s="31">
        <f t="shared" si="114"/>
        <v>0</v>
      </c>
      <c r="AT72" s="31">
        <f t="shared" si="115"/>
        <v>0</v>
      </c>
      <c r="AU72" s="29" t="str">
        <f t="shared" si="116"/>
        <v>0 г. 0 мес. 0 дн.</v>
      </c>
      <c r="AV72" s="6"/>
      <c r="AW72" s="1"/>
      <c r="AX72" s="31">
        <f t="shared" si="117"/>
        <v>0</v>
      </c>
      <c r="AY72" s="31">
        <f t="shared" si="118"/>
        <v>0</v>
      </c>
      <c r="AZ72" s="31">
        <f t="shared" si="119"/>
        <v>0</v>
      </c>
      <c r="BA72" s="29" t="str">
        <f t="shared" si="120"/>
        <v>0 г. 0 мес. 0 дн.</v>
      </c>
      <c r="BB72" s="7"/>
      <c r="BC72" s="7"/>
      <c r="BD72" s="31">
        <f t="shared" si="121"/>
        <v>0</v>
      </c>
      <c r="BE72" s="31">
        <f t="shared" si="122"/>
        <v>0</v>
      </c>
      <c r="BF72" s="31">
        <f t="shared" si="123"/>
        <v>0</v>
      </c>
      <c r="BG72" s="29" t="str">
        <f t="shared" si="124"/>
        <v>0 г. 0 мес. 0 дн.</v>
      </c>
      <c r="BH72" s="32">
        <f t="shared" si="125"/>
        <v>6</v>
      </c>
      <c r="BI72" s="32">
        <f t="shared" si="126"/>
        <v>0</v>
      </c>
      <c r="BJ72" s="32">
        <f t="shared" si="127"/>
        <v>0</v>
      </c>
      <c r="BL72" s="34">
        <f t="shared" si="128"/>
        <v>2191</v>
      </c>
      <c r="BM72" s="35">
        <v>1</v>
      </c>
    </row>
    <row r="73" spans="1:65" ht="18" customHeight="1">
      <c r="A73" s="72">
        <v>71</v>
      </c>
      <c r="B73" s="3" t="s">
        <v>63</v>
      </c>
      <c r="C73" s="4">
        <v>24747</v>
      </c>
      <c r="D73" s="26">
        <f t="shared" si="86"/>
        <v>18597</v>
      </c>
      <c r="E73" s="27">
        <f t="shared" si="87"/>
        <v>50.950684931506849</v>
      </c>
      <c r="F73" s="26">
        <f t="shared" si="88"/>
        <v>50</v>
      </c>
      <c r="G73" s="26">
        <f t="shared" si="89"/>
        <v>11.408219178082192</v>
      </c>
      <c r="H73" s="26">
        <f t="shared" si="90"/>
        <v>11</v>
      </c>
      <c r="I73" s="26">
        <f t="shared" si="91"/>
        <v>12.418027397260268</v>
      </c>
      <c r="J73" s="30" t="str">
        <f t="shared" si="92"/>
        <v>50 г. 10 мес. 30 дн.</v>
      </c>
      <c r="K73" s="5">
        <v>35465</v>
      </c>
      <c r="L73" s="1">
        <v>32417</v>
      </c>
      <c r="M73" s="1">
        <v>32628</v>
      </c>
      <c r="N73" s="31">
        <f t="shared" si="93"/>
        <v>0</v>
      </c>
      <c r="O73" s="31">
        <f t="shared" si="94"/>
        <v>6</v>
      </c>
      <c r="P73" s="31">
        <f t="shared" si="95"/>
        <v>29</v>
      </c>
      <c r="Q73" s="29" t="str">
        <f t="shared" si="96"/>
        <v>0 г. 6 мес. 29 дн.</v>
      </c>
      <c r="R73" s="1">
        <v>32813</v>
      </c>
      <c r="S73" s="1">
        <v>33024</v>
      </c>
      <c r="T73" s="31">
        <f t="shared" si="97"/>
        <v>0</v>
      </c>
      <c r="U73" s="31">
        <f t="shared" si="98"/>
        <v>6</v>
      </c>
      <c r="V73" s="31">
        <f t="shared" si="99"/>
        <v>30</v>
      </c>
      <c r="W73" s="29" t="str">
        <f t="shared" si="100"/>
        <v>0 г. 6 мес. 30 дн.</v>
      </c>
      <c r="X73" s="1">
        <v>33147</v>
      </c>
      <c r="Y73" s="1">
        <v>33389</v>
      </c>
      <c r="Z73" s="31">
        <f t="shared" si="101"/>
        <v>0</v>
      </c>
      <c r="AA73" s="31">
        <f t="shared" si="102"/>
        <v>7</v>
      </c>
      <c r="AB73" s="31">
        <f t="shared" si="103"/>
        <v>30</v>
      </c>
      <c r="AC73" s="29" t="str">
        <f t="shared" si="104"/>
        <v>0 г. 7 мес. 30 дн.</v>
      </c>
      <c r="AD73" s="1">
        <v>33512</v>
      </c>
      <c r="AE73" s="1">
        <v>33840</v>
      </c>
      <c r="AF73" s="31">
        <f t="shared" si="105"/>
        <v>0</v>
      </c>
      <c r="AG73" s="31">
        <f t="shared" si="106"/>
        <v>10</v>
      </c>
      <c r="AH73" s="31">
        <f t="shared" si="107"/>
        <v>23</v>
      </c>
      <c r="AI73" s="29" t="str">
        <f t="shared" si="108"/>
        <v>0 г. 10 мес. 23 дн.</v>
      </c>
      <c r="AJ73" s="1">
        <v>34344</v>
      </c>
      <c r="AK73" s="1">
        <v>35464</v>
      </c>
      <c r="AL73" s="31">
        <f t="shared" si="109"/>
        <v>3</v>
      </c>
      <c r="AM73" s="31">
        <f t="shared" si="110"/>
        <v>0</v>
      </c>
      <c r="AN73" s="31">
        <f t="shared" si="111"/>
        <v>24</v>
      </c>
      <c r="AO73" s="29" t="str">
        <f t="shared" si="112"/>
        <v>3 г. 0 мес. 24 дн.</v>
      </c>
      <c r="AP73" s="1">
        <v>35465</v>
      </c>
      <c r="AQ73" s="1">
        <f>B1</f>
        <v>43344</v>
      </c>
      <c r="AR73" s="31">
        <f t="shared" si="113"/>
        <v>21</v>
      </c>
      <c r="AS73" s="31">
        <f t="shared" si="114"/>
        <v>6</v>
      </c>
      <c r="AT73" s="31">
        <f t="shared" si="115"/>
        <v>28</v>
      </c>
      <c r="AU73" s="29" t="str">
        <f t="shared" si="116"/>
        <v>21 г. 6 мес. 28 дн.</v>
      </c>
      <c r="AV73" s="6"/>
      <c r="AW73" s="1"/>
      <c r="AX73" s="31">
        <f t="shared" si="117"/>
        <v>0</v>
      </c>
      <c r="AY73" s="31">
        <f t="shared" si="118"/>
        <v>0</v>
      </c>
      <c r="AZ73" s="31">
        <f t="shared" si="119"/>
        <v>0</v>
      </c>
      <c r="BA73" s="29" t="str">
        <f t="shared" si="120"/>
        <v>0 г. 0 мес. 0 дн.</v>
      </c>
      <c r="BB73" s="7"/>
      <c r="BC73" s="7"/>
      <c r="BD73" s="31">
        <f t="shared" si="121"/>
        <v>0</v>
      </c>
      <c r="BE73" s="31">
        <f t="shared" si="122"/>
        <v>0</v>
      </c>
      <c r="BF73" s="31">
        <f t="shared" si="123"/>
        <v>0</v>
      </c>
      <c r="BG73" s="29" t="str">
        <f t="shared" si="124"/>
        <v>0 г. 0 мес. 0 дн.</v>
      </c>
      <c r="BH73" s="32">
        <f t="shared" si="125"/>
        <v>24</v>
      </c>
      <c r="BI73" s="32">
        <f t="shared" si="126"/>
        <v>35</v>
      </c>
      <c r="BJ73" s="32">
        <f t="shared" si="127"/>
        <v>164</v>
      </c>
      <c r="BL73" s="34">
        <f t="shared" si="128"/>
        <v>9991</v>
      </c>
      <c r="BM73" s="35">
        <v>6</v>
      </c>
    </row>
    <row r="75" spans="1:65">
      <c r="C75" s="4">
        <v>41275</v>
      </c>
      <c r="D75" s="26">
        <f>$B$1-C75</f>
        <v>2069</v>
      </c>
      <c r="E75" s="27">
        <f>D75/365</f>
        <v>5.6684931506849319</v>
      </c>
      <c r="F75" s="26">
        <f>ROUNDDOWN(E75,0)</f>
        <v>5</v>
      </c>
      <c r="G75" s="26">
        <f>(E75-F75)*12</f>
        <v>8.0219178082191824</v>
      </c>
      <c r="H75" s="26">
        <f>ROUNDDOWN(G75,0)</f>
        <v>8</v>
      </c>
      <c r="I75" s="26">
        <f>(G75-H75)*30.42</f>
        <v>0.66673972602752962</v>
      </c>
      <c r="J75" s="30" t="str">
        <f>DATEDIF(C75,$B$1,"y")&amp;" г. "&amp;DATEDIF(C75,$B$1,"ym")&amp;" мес. "&amp;DATEDIF(C75,$B$1,"md")&amp;" дн."</f>
        <v>5 г. 8 мес. 0 дн.</v>
      </c>
      <c r="K75" s="5"/>
      <c r="L75" s="1"/>
      <c r="M75" s="1"/>
      <c r="N75" s="31">
        <f>DATEDIF(L75,M75,"y")</f>
        <v>0</v>
      </c>
      <c r="O75" s="31">
        <f>DATEDIF(L75,M75,"ym")</f>
        <v>0</v>
      </c>
      <c r="P75" s="31">
        <f>DATEDIF(L75,M75,"md")</f>
        <v>0</v>
      </c>
      <c r="Q75" s="29" t="str">
        <f>DATEDIF(L75,M75,"y")&amp;" г. "&amp;DATEDIF(L75,M75,"ym")&amp;" мес. "&amp;DATEDIF(L75,M75,"md")&amp;" дн."</f>
        <v>0 г. 0 мес. 0 дн.</v>
      </c>
      <c r="R75" s="1"/>
      <c r="S75" s="1"/>
      <c r="T75" s="31">
        <f>DATEDIF(R75,S75,"y")</f>
        <v>0</v>
      </c>
      <c r="U75" s="31">
        <f>DATEDIF(R75,S75,"ym")</f>
        <v>0</v>
      </c>
      <c r="V75" s="31">
        <f>DATEDIF(R75,S75,"md")</f>
        <v>0</v>
      </c>
      <c r="W75" s="29" t="str">
        <f>DATEDIF(R75,S75,"y")&amp;" г. "&amp;DATEDIF(R75,S75,"ym")&amp;" мес. "&amp;DATEDIF(R75,S75,"md")&amp;" дн."</f>
        <v>0 г. 0 мес. 0 дн.</v>
      </c>
      <c r="X75" s="1"/>
      <c r="Y75" s="1"/>
      <c r="Z75" s="31">
        <f>DATEDIF(X75,Y75,"y")</f>
        <v>0</v>
      </c>
      <c r="AA75" s="31">
        <f>DATEDIF(X75,Y75,"ym")</f>
        <v>0</v>
      </c>
      <c r="AB75" s="31">
        <f>DATEDIF(X75,Y75,"md")</f>
        <v>0</v>
      </c>
      <c r="AC75" s="29" t="str">
        <f>DATEDIF(X75,Y75,"y")&amp;" г. "&amp;DATEDIF(X75,Y75,"ym")&amp;" мес. "&amp;DATEDIF(X75,Y75,"md")&amp;" дн."</f>
        <v>0 г. 0 мес. 0 дн.</v>
      </c>
      <c r="AD75" s="1"/>
      <c r="AE75" s="1"/>
      <c r="AF75" s="31">
        <f>DATEDIF(AD75,AE75,"y")</f>
        <v>0</v>
      </c>
      <c r="AG75" s="31">
        <f>DATEDIF(AD75,AE75,"ym")</f>
        <v>0</v>
      </c>
      <c r="AH75" s="31">
        <f>DATEDIF(AD75,AE75,"md")</f>
        <v>0</v>
      </c>
      <c r="AI75" s="29" t="str">
        <f>DATEDIF(AD75,AE75,"y")&amp;" г. "&amp;DATEDIF(AD75,AE75,"ym")&amp;" мес. "&amp;DATEDIF(AD75,AE75,"md")&amp;" дн."</f>
        <v>0 г. 0 мес. 0 дн.</v>
      </c>
      <c r="AJ75" s="1"/>
      <c r="AK75" s="1"/>
      <c r="AL75" s="31">
        <f>DATEDIF(AJ75,AK75,"y")</f>
        <v>0</v>
      </c>
      <c r="AM75" s="31">
        <f>DATEDIF(AJ75,AK75,"ym")</f>
        <v>0</v>
      </c>
      <c r="AN75" s="31">
        <f>DATEDIF(AJ75,AK75,"md")</f>
        <v>0</v>
      </c>
      <c r="AO75" s="29" t="str">
        <f>DATEDIF(AJ75,AK75,"y")&amp;" г. "&amp;DATEDIF(AJ75,AK75,"ym")&amp;" мес. "&amp;DATEDIF(AJ75,AK75,"md")&amp;" дн."</f>
        <v>0 г. 0 мес. 0 дн.</v>
      </c>
      <c r="AP75" s="1"/>
      <c r="AQ75" s="1"/>
      <c r="AR75" s="31">
        <f>DATEDIF(AP75,AQ75,"y")</f>
        <v>0</v>
      </c>
      <c r="AS75" s="31">
        <f>DATEDIF(AP75,AQ75,"ym")</f>
        <v>0</v>
      </c>
      <c r="AT75" s="31">
        <f>DATEDIF(AP75,AQ75,"md")</f>
        <v>0</v>
      </c>
      <c r="AU75" s="29" t="str">
        <f>DATEDIF(AP75,AQ75,"y")&amp;" г. "&amp;DATEDIF(AP75,AQ75,"ym")&amp;" мес. "&amp;DATEDIF(AP75,AQ75,"md")&amp;" дн."</f>
        <v>0 г. 0 мес. 0 дн.</v>
      </c>
      <c r="AV75" s="6"/>
      <c r="AW75" s="1"/>
      <c r="AX75" s="31">
        <f>DATEDIF(AV75,AW75,"y")</f>
        <v>0</v>
      </c>
      <c r="AY75" s="31">
        <f>DATEDIF(AV75,AW75,"ym")</f>
        <v>0</v>
      </c>
      <c r="AZ75" s="31">
        <f>DATEDIF(AV75,AW75,"md")</f>
        <v>0</v>
      </c>
      <c r="BA75" s="29" t="str">
        <f>DATEDIF(AV75,AW75,"y")&amp;" г. "&amp;DATEDIF(AV75,AW75,"ym")&amp;" мес. "&amp;DATEDIF(AV75,AW75,"md")&amp;" дн."</f>
        <v>0 г. 0 мес. 0 дн.</v>
      </c>
      <c r="BB75" s="7"/>
      <c r="BC75" s="7"/>
      <c r="BD75" s="31">
        <f>DATEDIF(BB75,BC75,"y")</f>
        <v>0</v>
      </c>
      <c r="BE75" s="31">
        <f>DATEDIF(BB75,BC75,"ym")</f>
        <v>0</v>
      </c>
      <c r="BF75" s="31">
        <f>DATEDIF(BB75,BC75,"md")</f>
        <v>0</v>
      </c>
      <c r="BG75" s="29" t="str">
        <f>DATEDIF(BB75,BC75,"y")&amp;" г. "&amp;DATEDIF(BB75,BC75,"ym")&amp;" мес. "&amp;DATEDIF(BB75,BC75,"md")&amp;" дн."</f>
        <v>0 г. 0 мес. 0 дн.</v>
      </c>
      <c r="BH75" s="32">
        <f>N75+T75+Z75+AF75+AL75+AR75+AX75+BD75</f>
        <v>0</v>
      </c>
      <c r="BI75" s="32">
        <f>O75+U75+AA75+AG75+AM75+AS75+AY75+BE75</f>
        <v>0</v>
      </c>
      <c r="BJ75" s="32">
        <f>P75+V75+AB75+AH75+AN75+AT75+AZ75+BF75</f>
        <v>0</v>
      </c>
      <c r="BL75" s="34">
        <f>M75-L75+S75-R75+Y75-X75+AE75-AD75+AK75-AJ75+AQ75-AP75+AW75-AV75+BC75-BB75</f>
        <v>0</v>
      </c>
      <c r="BM75" s="35"/>
    </row>
    <row r="77" spans="1:65" s="65" customFormat="1">
      <c r="D77" s="66"/>
      <c r="E77" s="66"/>
      <c r="F77" s="67"/>
      <c r="G77" s="67"/>
      <c r="H77" s="67"/>
      <c r="I77" s="67"/>
      <c r="BL77" s="68"/>
    </row>
    <row r="78" spans="1:65" s="65" customFormat="1">
      <c r="D78" s="66"/>
      <c r="E78" s="66"/>
      <c r="F78" s="67">
        <f>COUNTIF(F3:F73,"&gt;55")</f>
        <v>20</v>
      </c>
      <c r="G78" s="67"/>
      <c r="H78" s="67"/>
      <c r="I78" s="67"/>
      <c r="BL78" s="68"/>
    </row>
    <row r="79" spans="1:65" s="65" customFormat="1">
      <c r="D79" s="66"/>
      <c r="E79" s="66"/>
      <c r="F79" s="67"/>
      <c r="G79" s="67"/>
      <c r="H79" s="67"/>
      <c r="I79" s="67"/>
      <c r="BL79" s="68"/>
    </row>
    <row r="80" spans="1:65" s="65" customFormat="1">
      <c r="D80" s="66"/>
      <c r="E80" s="66"/>
      <c r="F80" s="67"/>
      <c r="G80" s="67"/>
      <c r="H80" s="67"/>
      <c r="I80" s="67"/>
      <c r="BL80" s="68"/>
    </row>
    <row r="81" spans="4:64" s="65" customFormat="1">
      <c r="D81" s="66"/>
      <c r="E81" s="66"/>
      <c r="F81" s="67"/>
      <c r="G81" s="67"/>
      <c r="H81" s="67"/>
      <c r="I81" s="67"/>
      <c r="BL81" s="68"/>
    </row>
    <row r="82" spans="4:64" s="65" customFormat="1">
      <c r="D82" s="66"/>
      <c r="E82" s="66"/>
      <c r="F82" s="67"/>
      <c r="G82" s="67"/>
      <c r="H82" s="67"/>
      <c r="I82" s="67"/>
      <c r="BL82" s="68"/>
    </row>
    <row r="83" spans="4:64" s="65" customFormat="1">
      <c r="D83" s="66"/>
      <c r="E83" s="66"/>
      <c r="F83" s="67"/>
      <c r="G83" s="67"/>
      <c r="H83" s="67"/>
      <c r="I83" s="67"/>
      <c r="BL83" s="68"/>
    </row>
    <row r="84" spans="4:64" s="65" customFormat="1">
      <c r="D84" s="66"/>
      <c r="E84" s="66"/>
      <c r="F84" s="67"/>
      <c r="G84" s="67"/>
      <c r="H84" s="67"/>
      <c r="I84" s="67"/>
      <c r="BL84" s="68"/>
    </row>
    <row r="85" spans="4:64" s="65" customFormat="1">
      <c r="D85" s="66"/>
      <c r="E85" s="66"/>
      <c r="F85" s="67"/>
      <c r="G85" s="67"/>
      <c r="H85" s="67"/>
      <c r="I85" s="67"/>
      <c r="BL85" s="68"/>
    </row>
    <row r="86" spans="4:64" s="65" customFormat="1">
      <c r="D86" s="66"/>
      <c r="E86" s="66"/>
      <c r="F86" s="67"/>
      <c r="G86" s="67"/>
      <c r="H86" s="67"/>
      <c r="I86" s="67"/>
      <c r="BL86" s="68"/>
    </row>
    <row r="87" spans="4:64" s="65" customFormat="1">
      <c r="D87" s="66"/>
      <c r="E87" s="66"/>
      <c r="F87" s="67"/>
      <c r="G87" s="67"/>
      <c r="H87" s="67"/>
      <c r="I87" s="67"/>
      <c r="BL87" s="68"/>
    </row>
    <row r="88" spans="4:64" s="65" customFormat="1">
      <c r="D88" s="66"/>
      <c r="E88" s="66"/>
      <c r="F88" s="67"/>
      <c r="G88" s="67"/>
      <c r="H88" s="67"/>
      <c r="I88" s="67"/>
      <c r="BL88" s="68"/>
    </row>
    <row r="89" spans="4:64" s="65" customFormat="1">
      <c r="D89" s="66"/>
      <c r="E89" s="66"/>
      <c r="F89" s="67"/>
      <c r="G89" s="67"/>
      <c r="H89" s="67"/>
      <c r="I89" s="67"/>
      <c r="BL89" s="68"/>
    </row>
    <row r="90" spans="4:64" s="65" customFormat="1">
      <c r="D90" s="66"/>
      <c r="E90" s="66"/>
      <c r="F90" s="67"/>
      <c r="G90" s="67"/>
      <c r="H90" s="67"/>
      <c r="I90" s="67"/>
      <c r="BL90" s="68"/>
    </row>
    <row r="91" spans="4:64" s="65" customFormat="1">
      <c r="D91" s="66"/>
      <c r="E91" s="66"/>
      <c r="F91" s="67"/>
      <c r="G91" s="67"/>
      <c r="H91" s="67"/>
      <c r="I91" s="67"/>
      <c r="BL91" s="68"/>
    </row>
    <row r="92" spans="4:64" s="65" customFormat="1">
      <c r="D92" s="66"/>
      <c r="E92" s="66"/>
      <c r="F92" s="67"/>
      <c r="G92" s="67"/>
      <c r="H92" s="67"/>
      <c r="I92" s="67"/>
      <c r="BL92" s="68"/>
    </row>
    <row r="93" spans="4:64" s="65" customFormat="1">
      <c r="D93" s="66"/>
      <c r="E93" s="66"/>
      <c r="F93" s="67"/>
      <c r="G93" s="67"/>
      <c r="H93" s="67"/>
      <c r="I93" s="67"/>
      <c r="BL93" s="68"/>
    </row>
    <row r="94" spans="4:64" s="65" customFormat="1">
      <c r="D94" s="66"/>
      <c r="E94" s="66"/>
      <c r="F94" s="67"/>
      <c r="G94" s="67"/>
      <c r="H94" s="67"/>
      <c r="I94" s="67"/>
      <c r="BL94" s="68"/>
    </row>
    <row r="95" spans="4:64" s="65" customFormat="1">
      <c r="D95" s="66"/>
      <c r="E95" s="66"/>
      <c r="F95" s="67"/>
      <c r="G95" s="67"/>
      <c r="H95" s="67"/>
      <c r="I95" s="67"/>
      <c r="BL95" s="68"/>
    </row>
    <row r="96" spans="4:64" s="65" customFormat="1">
      <c r="D96" s="66"/>
      <c r="E96" s="66"/>
      <c r="F96" s="67"/>
      <c r="G96" s="67"/>
      <c r="H96" s="67"/>
      <c r="I96" s="67"/>
      <c r="BL96" s="68"/>
    </row>
    <row r="97" spans="4:64" s="65" customFormat="1">
      <c r="D97" s="66"/>
      <c r="E97" s="66"/>
      <c r="F97" s="67"/>
      <c r="G97" s="67"/>
      <c r="H97" s="67"/>
      <c r="I97" s="67"/>
      <c r="BL97" s="68"/>
    </row>
    <row r="98" spans="4:64" s="65" customFormat="1">
      <c r="D98" s="66"/>
      <c r="E98" s="66"/>
      <c r="F98" s="67"/>
      <c r="G98" s="67"/>
      <c r="H98" s="67"/>
      <c r="I98" s="67"/>
      <c r="BL98" s="68"/>
    </row>
    <row r="99" spans="4:64" s="65" customFormat="1">
      <c r="D99" s="66"/>
      <c r="E99" s="66"/>
      <c r="F99" s="67"/>
      <c r="G99" s="67"/>
      <c r="H99" s="67"/>
      <c r="I99" s="67"/>
      <c r="BL99" s="68"/>
    </row>
    <row r="100" spans="4:64" s="65" customFormat="1">
      <c r="D100" s="66"/>
      <c r="E100" s="66"/>
      <c r="F100" s="67"/>
      <c r="G100" s="67"/>
      <c r="H100" s="67"/>
      <c r="I100" s="67"/>
      <c r="BL100" s="68"/>
    </row>
    <row r="101" spans="4:64" s="65" customFormat="1">
      <c r="D101" s="66"/>
      <c r="E101" s="66"/>
      <c r="F101" s="67"/>
      <c r="G101" s="67"/>
      <c r="H101" s="67"/>
      <c r="I101" s="67"/>
      <c r="BL101" s="68"/>
    </row>
    <row r="102" spans="4:64" s="65" customFormat="1">
      <c r="D102" s="66"/>
      <c r="E102" s="66"/>
      <c r="F102" s="67"/>
      <c r="G102" s="67"/>
      <c r="H102" s="67"/>
      <c r="I102" s="67"/>
      <c r="BL102" s="68"/>
    </row>
    <row r="103" spans="4:64" s="65" customFormat="1">
      <c r="D103" s="66"/>
      <c r="E103" s="66"/>
      <c r="F103" s="67"/>
      <c r="G103" s="67"/>
      <c r="H103" s="67"/>
      <c r="I103" s="67"/>
      <c r="BL103" s="68"/>
    </row>
    <row r="104" spans="4:64" s="65" customFormat="1">
      <c r="D104" s="66"/>
      <c r="E104" s="66"/>
      <c r="F104" s="67"/>
      <c r="G104" s="67"/>
      <c r="H104" s="67"/>
      <c r="I104" s="67"/>
      <c r="BL104" s="68"/>
    </row>
    <row r="105" spans="4:64" s="65" customFormat="1">
      <c r="D105" s="66"/>
      <c r="E105" s="66"/>
      <c r="F105" s="67"/>
      <c r="G105" s="67"/>
      <c r="H105" s="67"/>
      <c r="I105" s="67"/>
      <c r="BL105" s="68"/>
    </row>
    <row r="106" spans="4:64" s="65" customFormat="1">
      <c r="D106" s="66"/>
      <c r="E106" s="66"/>
      <c r="F106" s="67"/>
      <c r="G106" s="67"/>
      <c r="H106" s="67"/>
      <c r="I106" s="67"/>
      <c r="BL106" s="68"/>
    </row>
    <row r="107" spans="4:64" s="65" customFormat="1">
      <c r="D107" s="66"/>
      <c r="E107" s="66"/>
      <c r="F107" s="67"/>
      <c r="G107" s="67"/>
      <c r="H107" s="67"/>
      <c r="I107" s="67"/>
      <c r="BL107" s="68"/>
    </row>
    <row r="108" spans="4:64" s="65" customFormat="1">
      <c r="D108" s="66"/>
      <c r="E108" s="66"/>
      <c r="F108" s="67"/>
      <c r="G108" s="67"/>
      <c r="H108" s="67"/>
      <c r="I108" s="67"/>
      <c r="BL108" s="68"/>
    </row>
    <row r="109" spans="4:64" s="65" customFormat="1">
      <c r="D109" s="66"/>
      <c r="E109" s="66"/>
      <c r="F109" s="67"/>
      <c r="G109" s="67"/>
      <c r="H109" s="67"/>
      <c r="I109" s="67"/>
      <c r="BL109" s="68"/>
    </row>
    <row r="110" spans="4:64" s="65" customFormat="1">
      <c r="D110" s="66"/>
      <c r="E110" s="66"/>
      <c r="F110" s="67"/>
      <c r="G110" s="67"/>
      <c r="H110" s="67"/>
      <c r="I110" s="67"/>
      <c r="BL110" s="68"/>
    </row>
    <row r="111" spans="4:64" s="65" customFormat="1">
      <c r="D111" s="66"/>
      <c r="E111" s="66"/>
      <c r="F111" s="67"/>
      <c r="G111" s="67"/>
      <c r="H111" s="67"/>
      <c r="I111" s="67"/>
      <c r="BL111" s="68"/>
    </row>
    <row r="112" spans="4:64" s="65" customFormat="1">
      <c r="D112" s="66"/>
      <c r="E112" s="66"/>
      <c r="F112" s="67"/>
      <c r="G112" s="67"/>
      <c r="H112" s="67"/>
      <c r="I112" s="67"/>
      <c r="BL112" s="68"/>
    </row>
    <row r="113" spans="4:64" s="65" customFormat="1">
      <c r="D113" s="66"/>
      <c r="E113" s="66"/>
      <c r="F113" s="67"/>
      <c r="G113" s="67"/>
      <c r="H113" s="67"/>
      <c r="I113" s="67"/>
      <c r="BL113" s="68"/>
    </row>
    <row r="114" spans="4:64" s="65" customFormat="1">
      <c r="D114" s="66"/>
      <c r="E114" s="66"/>
      <c r="F114" s="67"/>
      <c r="G114" s="67"/>
      <c r="H114" s="67"/>
      <c r="I114" s="67"/>
      <c r="BL114" s="68"/>
    </row>
    <row r="115" spans="4:64" s="65" customFormat="1">
      <c r="D115" s="66"/>
      <c r="E115" s="66"/>
      <c r="F115" s="67"/>
      <c r="G115" s="67"/>
      <c r="H115" s="67"/>
      <c r="I115" s="67"/>
      <c r="BL115" s="68"/>
    </row>
    <row r="116" spans="4:64" s="65" customFormat="1">
      <c r="D116" s="66"/>
      <c r="E116" s="66"/>
      <c r="F116" s="67"/>
      <c r="G116" s="67"/>
      <c r="H116" s="67"/>
      <c r="I116" s="67"/>
      <c r="BL116" s="68"/>
    </row>
    <row r="117" spans="4:64" s="65" customFormat="1">
      <c r="D117" s="66"/>
      <c r="E117" s="66"/>
      <c r="F117" s="67"/>
      <c r="G117" s="67"/>
      <c r="H117" s="67"/>
      <c r="I117" s="67"/>
      <c r="BL117" s="68"/>
    </row>
    <row r="118" spans="4:64" s="65" customFormat="1">
      <c r="D118" s="66"/>
      <c r="E118" s="66"/>
      <c r="F118" s="67"/>
      <c r="G118" s="67"/>
      <c r="H118" s="67"/>
      <c r="I118" s="67"/>
      <c r="BL118" s="68"/>
    </row>
    <row r="119" spans="4:64" s="65" customFormat="1">
      <c r="D119" s="66"/>
      <c r="E119" s="66"/>
      <c r="F119" s="67"/>
      <c r="G119" s="67"/>
      <c r="H119" s="67"/>
      <c r="I119" s="67"/>
      <c r="BL119" s="68"/>
    </row>
    <row r="120" spans="4:64" s="65" customFormat="1">
      <c r="D120" s="66"/>
      <c r="E120" s="66"/>
      <c r="F120" s="67"/>
      <c r="G120" s="67"/>
      <c r="H120" s="67"/>
      <c r="I120" s="67"/>
      <c r="BL120" s="68"/>
    </row>
    <row r="121" spans="4:64" s="65" customFormat="1">
      <c r="D121" s="66"/>
      <c r="E121" s="66"/>
      <c r="F121" s="67"/>
      <c r="G121" s="67"/>
      <c r="H121" s="67"/>
      <c r="I121" s="67"/>
      <c r="BL121" s="68"/>
    </row>
    <row r="122" spans="4:64" s="65" customFormat="1">
      <c r="D122" s="66"/>
      <c r="E122" s="66"/>
      <c r="F122" s="67"/>
      <c r="G122" s="67"/>
      <c r="H122" s="67"/>
      <c r="I122" s="67"/>
      <c r="BL122" s="68"/>
    </row>
    <row r="123" spans="4:64" s="65" customFormat="1">
      <c r="D123" s="66"/>
      <c r="E123" s="66"/>
      <c r="F123" s="67"/>
      <c r="G123" s="67"/>
      <c r="H123" s="67"/>
      <c r="I123" s="67"/>
      <c r="BL123" s="68"/>
    </row>
    <row r="124" spans="4:64" s="65" customFormat="1">
      <c r="D124" s="66"/>
      <c r="E124" s="66"/>
      <c r="F124" s="67"/>
      <c r="G124" s="67"/>
      <c r="H124" s="67"/>
      <c r="I124" s="67"/>
      <c r="BL124" s="68"/>
    </row>
    <row r="125" spans="4:64" s="65" customFormat="1">
      <c r="D125" s="66"/>
      <c r="E125" s="66"/>
      <c r="F125" s="67"/>
      <c r="G125" s="67"/>
      <c r="H125" s="67"/>
      <c r="I125" s="67"/>
      <c r="BL125" s="68"/>
    </row>
    <row r="126" spans="4:64" s="65" customFormat="1">
      <c r="D126" s="66"/>
      <c r="E126" s="66"/>
      <c r="F126" s="67"/>
      <c r="G126" s="67"/>
      <c r="H126" s="67"/>
      <c r="I126" s="67"/>
      <c r="BL126" s="68"/>
    </row>
    <row r="127" spans="4:64" s="65" customFormat="1">
      <c r="D127" s="66"/>
      <c r="E127" s="66"/>
      <c r="F127" s="67"/>
      <c r="G127" s="67"/>
      <c r="H127" s="67"/>
      <c r="I127" s="67"/>
      <c r="BL127" s="68"/>
    </row>
    <row r="128" spans="4:64" s="65" customFormat="1">
      <c r="D128" s="66"/>
      <c r="E128" s="66"/>
      <c r="F128" s="67"/>
      <c r="G128" s="67"/>
      <c r="H128" s="67"/>
      <c r="I128" s="67"/>
      <c r="BL128" s="68"/>
    </row>
    <row r="129" spans="4:64" s="65" customFormat="1">
      <c r="D129" s="66"/>
      <c r="E129" s="66"/>
      <c r="F129" s="67"/>
      <c r="G129" s="67"/>
      <c r="H129" s="67"/>
      <c r="I129" s="67"/>
      <c r="BL129" s="68"/>
    </row>
    <row r="130" spans="4:64" s="65" customFormat="1">
      <c r="D130" s="66"/>
      <c r="E130" s="66"/>
      <c r="F130" s="67"/>
      <c r="G130" s="67"/>
      <c r="H130" s="67"/>
      <c r="I130" s="67"/>
      <c r="BL130" s="68"/>
    </row>
    <row r="131" spans="4:64" s="65" customFormat="1">
      <c r="D131" s="66"/>
      <c r="E131" s="66"/>
      <c r="F131" s="67"/>
      <c r="G131" s="67"/>
      <c r="H131" s="67"/>
      <c r="I131" s="67"/>
      <c r="BL131" s="68"/>
    </row>
    <row r="132" spans="4:64" s="65" customFormat="1">
      <c r="D132" s="66"/>
      <c r="E132" s="66"/>
      <c r="F132" s="67"/>
      <c r="G132" s="67"/>
      <c r="H132" s="67"/>
      <c r="I132" s="67"/>
      <c r="BL132" s="68"/>
    </row>
    <row r="133" spans="4:64" s="65" customFormat="1">
      <c r="D133" s="66"/>
      <c r="E133" s="66"/>
      <c r="F133" s="67"/>
      <c r="G133" s="67"/>
      <c r="H133" s="67"/>
      <c r="I133" s="67"/>
      <c r="BL133" s="68"/>
    </row>
    <row r="134" spans="4:64" s="65" customFormat="1">
      <c r="D134" s="66"/>
      <c r="E134" s="66"/>
      <c r="F134" s="67"/>
      <c r="G134" s="67"/>
      <c r="H134" s="67"/>
      <c r="I134" s="67"/>
      <c r="BL134" s="68"/>
    </row>
    <row r="135" spans="4:64" s="65" customFormat="1">
      <c r="D135" s="66"/>
      <c r="E135" s="66"/>
      <c r="F135" s="67"/>
      <c r="G135" s="67"/>
      <c r="H135" s="67"/>
      <c r="I135" s="67"/>
      <c r="BL135" s="68"/>
    </row>
    <row r="136" spans="4:64" s="65" customFormat="1">
      <c r="D136" s="66"/>
      <c r="E136" s="66"/>
      <c r="F136" s="67"/>
      <c r="G136" s="67"/>
      <c r="H136" s="67"/>
      <c r="I136" s="67"/>
      <c r="BL136" s="68"/>
    </row>
    <row r="137" spans="4:64" s="65" customFormat="1">
      <c r="D137" s="66"/>
      <c r="E137" s="66"/>
      <c r="F137" s="67"/>
      <c r="G137" s="67"/>
      <c r="H137" s="67"/>
      <c r="I137" s="67"/>
      <c r="BL137" s="68"/>
    </row>
    <row r="138" spans="4:64" s="65" customFormat="1">
      <c r="D138" s="66"/>
      <c r="E138" s="66"/>
      <c r="F138" s="67"/>
      <c r="G138" s="67"/>
      <c r="H138" s="67"/>
      <c r="I138" s="67"/>
      <c r="BL138" s="68"/>
    </row>
    <row r="139" spans="4:64" s="65" customFormat="1">
      <c r="D139" s="66"/>
      <c r="E139" s="66"/>
      <c r="F139" s="67"/>
      <c r="G139" s="67"/>
      <c r="H139" s="67"/>
      <c r="I139" s="67"/>
      <c r="BL139" s="68"/>
    </row>
    <row r="140" spans="4:64" s="65" customFormat="1">
      <c r="D140" s="66"/>
      <c r="E140" s="66"/>
      <c r="F140" s="67"/>
      <c r="G140" s="67"/>
      <c r="H140" s="67"/>
      <c r="I140" s="67"/>
      <c r="BL140" s="68"/>
    </row>
    <row r="141" spans="4:64" s="65" customFormat="1">
      <c r="D141" s="66"/>
      <c r="E141" s="66"/>
      <c r="F141" s="67"/>
      <c r="G141" s="67"/>
      <c r="H141" s="67"/>
      <c r="I141" s="67"/>
      <c r="BL141" s="68"/>
    </row>
    <row r="142" spans="4:64" s="65" customFormat="1">
      <c r="D142" s="66"/>
      <c r="E142" s="66"/>
      <c r="F142" s="67"/>
      <c r="G142" s="67"/>
      <c r="H142" s="67"/>
      <c r="I142" s="67"/>
      <c r="BL142" s="68"/>
    </row>
    <row r="143" spans="4:64" s="65" customFormat="1">
      <c r="D143" s="66"/>
      <c r="E143" s="66"/>
      <c r="F143" s="67"/>
      <c r="G143" s="67"/>
      <c r="H143" s="67"/>
      <c r="I143" s="67"/>
      <c r="BL143" s="68"/>
    </row>
    <row r="144" spans="4:64" s="65" customFormat="1">
      <c r="D144" s="66"/>
      <c r="E144" s="66"/>
      <c r="F144" s="67"/>
      <c r="G144" s="67"/>
      <c r="H144" s="67"/>
      <c r="I144" s="67"/>
      <c r="BL144" s="68"/>
    </row>
    <row r="145" spans="4:64" s="65" customFormat="1">
      <c r="D145" s="66"/>
      <c r="E145" s="66"/>
      <c r="F145" s="67"/>
      <c r="G145" s="67"/>
      <c r="H145" s="67"/>
      <c r="I145" s="67"/>
      <c r="BL145" s="68"/>
    </row>
    <row r="146" spans="4:64" s="65" customFormat="1">
      <c r="D146" s="66"/>
      <c r="E146" s="66"/>
      <c r="F146" s="67"/>
      <c r="G146" s="67"/>
      <c r="H146" s="67"/>
      <c r="I146" s="67"/>
      <c r="BL146" s="68"/>
    </row>
    <row r="147" spans="4:64" s="65" customFormat="1">
      <c r="D147" s="66"/>
      <c r="E147" s="66"/>
      <c r="F147" s="67"/>
      <c r="G147" s="67"/>
      <c r="H147" s="67"/>
      <c r="I147" s="67"/>
      <c r="BL147" s="68"/>
    </row>
    <row r="148" spans="4:64" s="65" customFormat="1">
      <c r="D148" s="66"/>
      <c r="E148" s="66"/>
      <c r="F148" s="67"/>
      <c r="G148" s="67"/>
      <c r="H148" s="67"/>
      <c r="I148" s="67"/>
      <c r="BL148" s="68"/>
    </row>
    <row r="149" spans="4:64" s="65" customFormat="1">
      <c r="D149" s="66"/>
      <c r="E149" s="66"/>
      <c r="F149" s="67"/>
      <c r="G149" s="67"/>
      <c r="H149" s="67"/>
      <c r="I149" s="67"/>
      <c r="BL149" s="68"/>
    </row>
    <row r="150" spans="4:64" s="65" customFormat="1">
      <c r="D150" s="66"/>
      <c r="E150" s="66"/>
      <c r="F150" s="67"/>
      <c r="G150" s="67"/>
      <c r="H150" s="67"/>
      <c r="I150" s="67"/>
      <c r="BL150" s="68"/>
    </row>
    <row r="151" spans="4:64" s="65" customFormat="1">
      <c r="D151" s="66"/>
      <c r="E151" s="66"/>
      <c r="F151" s="67"/>
      <c r="G151" s="67"/>
      <c r="H151" s="67"/>
      <c r="I151" s="67"/>
      <c r="BL151" s="68"/>
    </row>
    <row r="152" spans="4:64" s="65" customFormat="1">
      <c r="D152" s="66"/>
      <c r="E152" s="66"/>
      <c r="F152" s="67"/>
      <c r="G152" s="67"/>
      <c r="H152" s="67"/>
      <c r="I152" s="67"/>
      <c r="BL152" s="68"/>
    </row>
    <row r="153" spans="4:64" s="65" customFormat="1">
      <c r="D153" s="66"/>
      <c r="E153" s="66"/>
      <c r="F153" s="67"/>
      <c r="G153" s="67"/>
      <c r="H153" s="67"/>
      <c r="I153" s="67"/>
      <c r="BL153" s="68"/>
    </row>
    <row r="154" spans="4:64" s="65" customFormat="1">
      <c r="D154" s="66"/>
      <c r="E154" s="66"/>
      <c r="F154" s="67"/>
      <c r="G154" s="67"/>
      <c r="H154" s="67"/>
      <c r="I154" s="67"/>
      <c r="BL154" s="68"/>
    </row>
    <row r="155" spans="4:64" s="65" customFormat="1">
      <c r="D155" s="66"/>
      <c r="E155" s="66"/>
      <c r="F155" s="67"/>
      <c r="G155" s="67"/>
      <c r="H155" s="67"/>
      <c r="I155" s="67"/>
      <c r="BL155" s="68"/>
    </row>
    <row r="156" spans="4:64" s="65" customFormat="1">
      <c r="D156" s="66"/>
      <c r="E156" s="66"/>
      <c r="F156" s="67"/>
      <c r="G156" s="67"/>
      <c r="H156" s="67"/>
      <c r="I156" s="67"/>
      <c r="BL156" s="68"/>
    </row>
    <row r="157" spans="4:64" s="65" customFormat="1">
      <c r="D157" s="66"/>
      <c r="E157" s="66"/>
      <c r="F157" s="67"/>
      <c r="G157" s="67"/>
      <c r="H157" s="67"/>
      <c r="I157" s="67"/>
      <c r="BL157" s="68"/>
    </row>
    <row r="158" spans="4:64" s="65" customFormat="1">
      <c r="D158" s="66"/>
      <c r="E158" s="66"/>
      <c r="F158" s="67"/>
      <c r="G158" s="67"/>
      <c r="H158" s="67"/>
      <c r="I158" s="67"/>
      <c r="BL158" s="68"/>
    </row>
    <row r="159" spans="4:64" s="65" customFormat="1">
      <c r="D159" s="66"/>
      <c r="E159" s="66"/>
      <c r="F159" s="67"/>
      <c r="G159" s="67"/>
      <c r="H159" s="67"/>
      <c r="I159" s="67"/>
      <c r="BL159" s="68"/>
    </row>
    <row r="160" spans="4:64" s="65" customFormat="1">
      <c r="D160" s="66"/>
      <c r="E160" s="66"/>
      <c r="F160" s="67"/>
      <c r="G160" s="67"/>
      <c r="H160" s="67"/>
      <c r="I160" s="67"/>
      <c r="BL160" s="68"/>
    </row>
    <row r="161" spans="4:64" s="65" customFormat="1">
      <c r="D161" s="66"/>
      <c r="E161" s="66"/>
      <c r="F161" s="67"/>
      <c r="G161" s="67"/>
      <c r="H161" s="67"/>
      <c r="I161" s="67"/>
      <c r="BL161" s="68"/>
    </row>
    <row r="162" spans="4:64" s="65" customFormat="1">
      <c r="D162" s="66"/>
      <c r="E162" s="66"/>
      <c r="F162" s="67"/>
      <c r="G162" s="67"/>
      <c r="H162" s="67"/>
      <c r="I162" s="67"/>
      <c r="BL162" s="68"/>
    </row>
    <row r="163" spans="4:64" s="65" customFormat="1">
      <c r="D163" s="66"/>
      <c r="E163" s="66"/>
      <c r="F163" s="67"/>
      <c r="G163" s="67"/>
      <c r="H163" s="67"/>
      <c r="I163" s="67"/>
      <c r="BL163" s="68"/>
    </row>
    <row r="164" spans="4:64" s="65" customFormat="1">
      <c r="D164" s="66"/>
      <c r="E164" s="66"/>
      <c r="F164" s="67"/>
      <c r="G164" s="67"/>
      <c r="H164" s="67"/>
      <c r="I164" s="67"/>
      <c r="BL164" s="68"/>
    </row>
    <row r="165" spans="4:64" s="65" customFormat="1">
      <c r="D165" s="66"/>
      <c r="E165" s="66"/>
      <c r="F165" s="67"/>
      <c r="G165" s="67"/>
      <c r="H165" s="67"/>
      <c r="I165" s="67"/>
      <c r="BL165" s="68"/>
    </row>
    <row r="166" spans="4:64" s="65" customFormat="1">
      <c r="D166" s="66"/>
      <c r="E166" s="66"/>
      <c r="F166" s="67"/>
      <c r="G166" s="67"/>
      <c r="H166" s="67"/>
      <c r="I166" s="67"/>
      <c r="BL166" s="68"/>
    </row>
    <row r="167" spans="4:64" s="65" customFormat="1">
      <c r="D167" s="66"/>
      <c r="E167" s="66"/>
      <c r="F167" s="67"/>
      <c r="G167" s="67"/>
      <c r="H167" s="67"/>
      <c r="I167" s="67"/>
      <c r="BL167" s="68"/>
    </row>
    <row r="168" spans="4:64" s="65" customFormat="1">
      <c r="D168" s="66"/>
      <c r="E168" s="66"/>
      <c r="F168" s="67"/>
      <c r="G168" s="67"/>
      <c r="H168" s="67"/>
      <c r="I168" s="67"/>
      <c r="BL168" s="68"/>
    </row>
    <row r="169" spans="4:64" s="65" customFormat="1">
      <c r="D169" s="66"/>
      <c r="E169" s="66"/>
      <c r="F169" s="67"/>
      <c r="G169" s="67"/>
      <c r="H169" s="67"/>
      <c r="I169" s="67"/>
      <c r="BL169" s="68"/>
    </row>
    <row r="170" spans="4:64" s="65" customFormat="1">
      <c r="D170" s="66"/>
      <c r="E170" s="66"/>
      <c r="F170" s="67"/>
      <c r="G170" s="67"/>
      <c r="H170" s="67"/>
      <c r="I170" s="67"/>
      <c r="BL170" s="68"/>
    </row>
    <row r="171" spans="4:64" s="65" customFormat="1">
      <c r="D171" s="66"/>
      <c r="E171" s="66"/>
      <c r="F171" s="67"/>
      <c r="G171" s="67"/>
      <c r="H171" s="67"/>
      <c r="I171" s="67"/>
      <c r="BL171" s="68"/>
    </row>
    <row r="172" spans="4:64" s="65" customFormat="1">
      <c r="D172" s="66"/>
      <c r="E172" s="66"/>
      <c r="F172" s="67"/>
      <c r="G172" s="67"/>
      <c r="H172" s="67"/>
      <c r="I172" s="67"/>
      <c r="BL172" s="68"/>
    </row>
    <row r="173" spans="4:64" s="65" customFormat="1">
      <c r="D173" s="66"/>
      <c r="E173" s="66"/>
      <c r="F173" s="67"/>
      <c r="G173" s="67"/>
      <c r="H173" s="67"/>
      <c r="I173" s="67"/>
      <c r="BL173" s="68"/>
    </row>
    <row r="174" spans="4:64" s="65" customFormat="1">
      <c r="D174" s="66"/>
      <c r="E174" s="66"/>
      <c r="F174" s="67"/>
      <c r="G174" s="67"/>
      <c r="H174" s="67"/>
      <c r="I174" s="67"/>
      <c r="BL174" s="68"/>
    </row>
    <row r="175" spans="4:64" s="65" customFormat="1">
      <c r="D175" s="66"/>
      <c r="E175" s="66"/>
      <c r="F175" s="67"/>
      <c r="G175" s="67"/>
      <c r="H175" s="67"/>
      <c r="I175" s="67"/>
      <c r="BL175" s="68"/>
    </row>
    <row r="176" spans="4:64" s="65" customFormat="1">
      <c r="D176" s="66"/>
      <c r="E176" s="66"/>
      <c r="F176" s="67"/>
      <c r="G176" s="67"/>
      <c r="H176" s="67"/>
      <c r="I176" s="67"/>
      <c r="BL176" s="68"/>
    </row>
    <row r="177" spans="4:64" s="65" customFormat="1">
      <c r="D177" s="66"/>
      <c r="E177" s="66"/>
      <c r="F177" s="67"/>
      <c r="G177" s="67"/>
      <c r="H177" s="67"/>
      <c r="I177" s="67"/>
      <c r="BL177" s="68"/>
    </row>
    <row r="178" spans="4:64" s="65" customFormat="1">
      <c r="D178" s="66"/>
      <c r="E178" s="66"/>
      <c r="F178" s="67"/>
      <c r="G178" s="67"/>
      <c r="H178" s="67"/>
      <c r="I178" s="67"/>
      <c r="BL178" s="68"/>
    </row>
    <row r="179" spans="4:64" s="65" customFormat="1">
      <c r="D179" s="66"/>
      <c r="E179" s="66"/>
      <c r="F179" s="67"/>
      <c r="G179" s="67"/>
      <c r="H179" s="67"/>
      <c r="I179" s="67"/>
      <c r="BL179" s="68"/>
    </row>
    <row r="180" spans="4:64" s="65" customFormat="1">
      <c r="D180" s="66"/>
      <c r="E180" s="66"/>
      <c r="F180" s="67"/>
      <c r="G180" s="67"/>
      <c r="H180" s="67"/>
      <c r="I180" s="67"/>
      <c r="BL180" s="68"/>
    </row>
    <row r="181" spans="4:64" s="65" customFormat="1">
      <c r="D181" s="66"/>
      <c r="E181" s="66"/>
      <c r="F181" s="67"/>
      <c r="G181" s="67"/>
      <c r="H181" s="67"/>
      <c r="I181" s="67"/>
      <c r="BL181" s="68"/>
    </row>
    <row r="182" spans="4:64" s="65" customFormat="1">
      <c r="D182" s="66"/>
      <c r="E182" s="66"/>
      <c r="F182" s="67"/>
      <c r="G182" s="67"/>
      <c r="H182" s="67"/>
      <c r="I182" s="67"/>
      <c r="BL182" s="68"/>
    </row>
    <row r="183" spans="4:64" s="65" customFormat="1">
      <c r="D183" s="66"/>
      <c r="E183" s="66"/>
      <c r="F183" s="67"/>
      <c r="G183" s="67"/>
      <c r="H183" s="67"/>
      <c r="I183" s="67"/>
      <c r="BL183" s="68"/>
    </row>
    <row r="184" spans="4:64" s="65" customFormat="1">
      <c r="D184" s="66"/>
      <c r="E184" s="66"/>
      <c r="F184" s="67"/>
      <c r="G184" s="67"/>
      <c r="H184" s="67"/>
      <c r="I184" s="67"/>
      <c r="BL184" s="68"/>
    </row>
    <row r="185" spans="4:64" s="65" customFormat="1">
      <c r="D185" s="66"/>
      <c r="E185" s="66"/>
      <c r="F185" s="67"/>
      <c r="G185" s="67"/>
      <c r="H185" s="67"/>
      <c r="I185" s="67"/>
      <c r="BL185" s="68"/>
    </row>
    <row r="186" spans="4:64" s="65" customFormat="1">
      <c r="D186" s="66"/>
      <c r="E186" s="66"/>
      <c r="F186" s="67"/>
      <c r="G186" s="67"/>
      <c r="H186" s="67"/>
      <c r="I186" s="67"/>
      <c r="BL186" s="68"/>
    </row>
    <row r="187" spans="4:64" s="65" customFormat="1">
      <c r="D187" s="66"/>
      <c r="E187" s="66"/>
      <c r="F187" s="67"/>
      <c r="G187" s="67"/>
      <c r="H187" s="67"/>
      <c r="I187" s="67"/>
      <c r="BL187" s="68"/>
    </row>
    <row r="188" spans="4:64" s="65" customFormat="1">
      <c r="D188" s="66"/>
      <c r="E188" s="66"/>
      <c r="F188" s="67"/>
      <c r="G188" s="67"/>
      <c r="H188" s="67"/>
      <c r="I188" s="67"/>
      <c r="BL188" s="68"/>
    </row>
    <row r="189" spans="4:64" s="65" customFormat="1">
      <c r="D189" s="66"/>
      <c r="E189" s="66"/>
      <c r="F189" s="67"/>
      <c r="G189" s="67"/>
      <c r="H189" s="67"/>
      <c r="I189" s="67"/>
      <c r="BL189" s="68"/>
    </row>
    <row r="190" spans="4:64" s="65" customFormat="1">
      <c r="D190" s="66"/>
      <c r="E190" s="66"/>
      <c r="F190" s="67"/>
      <c r="G190" s="67"/>
      <c r="H190" s="67"/>
      <c r="I190" s="67"/>
      <c r="BL190" s="68"/>
    </row>
    <row r="191" spans="4:64" s="65" customFormat="1">
      <c r="D191" s="66"/>
      <c r="E191" s="66"/>
      <c r="F191" s="67"/>
      <c r="G191" s="67"/>
      <c r="H191" s="67"/>
      <c r="I191" s="67"/>
      <c r="BL191" s="68"/>
    </row>
    <row r="192" spans="4:64" s="65" customFormat="1">
      <c r="D192" s="66"/>
      <c r="E192" s="66"/>
      <c r="F192" s="67"/>
      <c r="G192" s="67"/>
      <c r="H192" s="67"/>
      <c r="I192" s="67"/>
      <c r="BL192" s="68"/>
    </row>
    <row r="193" spans="4:64" s="65" customFormat="1">
      <c r="D193" s="66"/>
      <c r="E193" s="66"/>
      <c r="F193" s="67"/>
      <c r="G193" s="67"/>
      <c r="H193" s="67"/>
      <c r="I193" s="67"/>
      <c r="BL193" s="68"/>
    </row>
    <row r="194" spans="4:64" s="65" customFormat="1">
      <c r="D194" s="66"/>
      <c r="E194" s="66"/>
      <c r="F194" s="67"/>
      <c r="G194" s="67"/>
      <c r="H194" s="67"/>
      <c r="I194" s="67"/>
      <c r="BL194" s="68"/>
    </row>
    <row r="195" spans="4:64" s="65" customFormat="1">
      <c r="D195" s="66"/>
      <c r="E195" s="66"/>
      <c r="F195" s="67"/>
      <c r="G195" s="67"/>
      <c r="H195" s="67"/>
      <c r="I195" s="67"/>
      <c r="BL195" s="68"/>
    </row>
    <row r="196" spans="4:64" s="65" customFormat="1">
      <c r="D196" s="66"/>
      <c r="E196" s="66"/>
      <c r="F196" s="67"/>
      <c r="G196" s="67"/>
      <c r="H196" s="67"/>
      <c r="I196" s="67"/>
      <c r="BL196" s="68"/>
    </row>
    <row r="197" spans="4:64" s="65" customFormat="1">
      <c r="D197" s="66"/>
      <c r="E197" s="66"/>
      <c r="F197" s="67"/>
      <c r="G197" s="67"/>
      <c r="H197" s="67"/>
      <c r="I197" s="67"/>
      <c r="BL197" s="68"/>
    </row>
    <row r="198" spans="4:64" s="65" customFormat="1">
      <c r="D198" s="66"/>
      <c r="E198" s="66"/>
      <c r="F198" s="67"/>
      <c r="G198" s="67"/>
      <c r="H198" s="67"/>
      <c r="I198" s="67"/>
      <c r="BL198" s="68"/>
    </row>
    <row r="199" spans="4:64" s="65" customFormat="1">
      <c r="D199" s="66"/>
      <c r="E199" s="66"/>
      <c r="F199" s="67"/>
      <c r="G199" s="67"/>
      <c r="H199" s="67"/>
      <c r="I199" s="67"/>
      <c r="BL199" s="68"/>
    </row>
    <row r="200" spans="4:64" s="65" customFormat="1">
      <c r="D200" s="66"/>
      <c r="E200" s="66"/>
      <c r="F200" s="67"/>
      <c r="G200" s="67"/>
      <c r="H200" s="67"/>
      <c r="I200" s="67"/>
      <c r="BL200" s="68"/>
    </row>
    <row r="201" spans="4:64" s="65" customFormat="1">
      <c r="D201" s="66"/>
      <c r="E201" s="66"/>
      <c r="F201" s="67"/>
      <c r="G201" s="67"/>
      <c r="H201" s="67"/>
      <c r="I201" s="67"/>
      <c r="BL201" s="68"/>
    </row>
    <row r="202" spans="4:64" s="65" customFormat="1">
      <c r="D202" s="66"/>
      <c r="E202" s="66"/>
      <c r="F202" s="67"/>
      <c r="G202" s="67"/>
      <c r="H202" s="67"/>
      <c r="I202" s="67"/>
      <c r="BL202" s="68"/>
    </row>
    <row r="203" spans="4:64" s="65" customFormat="1">
      <c r="D203" s="66"/>
      <c r="E203" s="66"/>
      <c r="F203" s="67"/>
      <c r="G203" s="67"/>
      <c r="H203" s="67"/>
      <c r="I203" s="67"/>
      <c r="BL203" s="68"/>
    </row>
    <row r="204" spans="4:64" s="65" customFormat="1">
      <c r="D204" s="66"/>
      <c r="E204" s="66"/>
      <c r="F204" s="67"/>
      <c r="G204" s="67"/>
      <c r="H204" s="67"/>
      <c r="I204" s="67"/>
      <c r="BL204" s="68"/>
    </row>
    <row r="205" spans="4:64" s="65" customFormat="1">
      <c r="D205" s="66"/>
      <c r="E205" s="66"/>
      <c r="F205" s="67"/>
      <c r="G205" s="67"/>
      <c r="H205" s="67"/>
      <c r="I205" s="67"/>
      <c r="BL205" s="68"/>
    </row>
    <row r="206" spans="4:64" s="65" customFormat="1">
      <c r="D206" s="66"/>
      <c r="E206" s="66"/>
      <c r="F206" s="67"/>
      <c r="G206" s="67"/>
      <c r="H206" s="67"/>
      <c r="I206" s="67"/>
      <c r="BL206" s="68"/>
    </row>
    <row r="207" spans="4:64" s="65" customFormat="1">
      <c r="D207" s="66"/>
      <c r="E207" s="66"/>
      <c r="F207" s="67"/>
      <c r="G207" s="67"/>
      <c r="H207" s="67"/>
      <c r="I207" s="67"/>
      <c r="BL207" s="68"/>
    </row>
    <row r="208" spans="4:64" s="65" customFormat="1">
      <c r="D208" s="66"/>
      <c r="E208" s="66"/>
      <c r="F208" s="67"/>
      <c r="G208" s="67"/>
      <c r="H208" s="67"/>
      <c r="I208" s="67"/>
      <c r="BL208" s="68"/>
    </row>
    <row r="209" spans="4:64" s="65" customFormat="1">
      <c r="D209" s="66"/>
      <c r="E209" s="66"/>
      <c r="F209" s="67"/>
      <c r="G209" s="67"/>
      <c r="H209" s="67"/>
      <c r="I209" s="67"/>
      <c r="BL209" s="68"/>
    </row>
    <row r="210" spans="4:64" s="65" customFormat="1">
      <c r="D210" s="66"/>
      <c r="E210" s="66"/>
      <c r="F210" s="67"/>
      <c r="G210" s="67"/>
      <c r="H210" s="67"/>
      <c r="I210" s="67"/>
      <c r="BL210" s="68"/>
    </row>
    <row r="211" spans="4:64" s="65" customFormat="1">
      <c r="D211" s="66"/>
      <c r="E211" s="66"/>
      <c r="F211" s="67"/>
      <c r="G211" s="67"/>
      <c r="H211" s="67"/>
      <c r="I211" s="67"/>
      <c r="BL211" s="68"/>
    </row>
    <row r="212" spans="4:64" s="65" customFormat="1">
      <c r="D212" s="66"/>
      <c r="E212" s="66"/>
      <c r="F212" s="67"/>
      <c r="G212" s="67"/>
      <c r="H212" s="67"/>
      <c r="I212" s="67"/>
      <c r="BL212" s="68"/>
    </row>
    <row r="213" spans="4:64" s="65" customFormat="1">
      <c r="D213" s="66"/>
      <c r="E213" s="66"/>
      <c r="F213" s="67"/>
      <c r="G213" s="67"/>
      <c r="H213" s="67"/>
      <c r="I213" s="67"/>
      <c r="BL213" s="68"/>
    </row>
    <row r="214" spans="4:64" s="65" customFormat="1">
      <c r="D214" s="66"/>
      <c r="E214" s="66"/>
      <c r="F214" s="67"/>
      <c r="G214" s="67"/>
      <c r="H214" s="67"/>
      <c r="I214" s="67"/>
      <c r="BL214" s="68"/>
    </row>
    <row r="215" spans="4:64" s="65" customFormat="1">
      <c r="D215" s="66"/>
      <c r="E215" s="66"/>
      <c r="F215" s="67"/>
      <c r="G215" s="67"/>
      <c r="H215" s="67"/>
      <c r="I215" s="67"/>
      <c r="BL215" s="68"/>
    </row>
    <row r="216" spans="4:64" s="65" customFormat="1">
      <c r="D216" s="66"/>
      <c r="E216" s="66"/>
      <c r="F216" s="67"/>
      <c r="G216" s="67"/>
      <c r="H216" s="67"/>
      <c r="I216" s="67"/>
      <c r="BL216" s="68"/>
    </row>
    <row r="217" spans="4:64" s="65" customFormat="1">
      <c r="D217" s="66"/>
      <c r="E217" s="66"/>
      <c r="F217" s="67"/>
      <c r="G217" s="67"/>
      <c r="H217" s="67"/>
      <c r="I217" s="67"/>
      <c r="BL217" s="68"/>
    </row>
    <row r="218" spans="4:64" s="65" customFormat="1">
      <c r="D218" s="66"/>
      <c r="E218" s="66"/>
      <c r="F218" s="67"/>
      <c r="G218" s="67"/>
      <c r="H218" s="67"/>
      <c r="I218" s="67"/>
      <c r="BL218" s="68"/>
    </row>
    <row r="219" spans="4:64" s="65" customFormat="1">
      <c r="D219" s="66"/>
      <c r="E219" s="66"/>
      <c r="F219" s="67"/>
      <c r="G219" s="67"/>
      <c r="H219" s="67"/>
      <c r="I219" s="67"/>
      <c r="BL219" s="68"/>
    </row>
    <row r="220" spans="4:64" s="65" customFormat="1">
      <c r="D220" s="66"/>
      <c r="E220" s="66"/>
      <c r="F220" s="67"/>
      <c r="G220" s="67"/>
      <c r="H220" s="67"/>
      <c r="I220" s="67"/>
      <c r="BL220" s="68"/>
    </row>
    <row r="221" spans="4:64" s="65" customFormat="1">
      <c r="D221" s="66"/>
      <c r="E221" s="66"/>
      <c r="F221" s="67"/>
      <c r="G221" s="67"/>
      <c r="H221" s="67"/>
      <c r="I221" s="67"/>
      <c r="BL221" s="68"/>
    </row>
    <row r="222" spans="4:64" s="65" customFormat="1">
      <c r="D222" s="66"/>
      <c r="E222" s="66"/>
      <c r="F222" s="67"/>
      <c r="G222" s="67"/>
      <c r="H222" s="67"/>
      <c r="I222" s="67"/>
      <c r="BL222" s="68"/>
    </row>
    <row r="223" spans="4:64" s="65" customFormat="1">
      <c r="D223" s="66"/>
      <c r="E223" s="66"/>
      <c r="F223" s="67"/>
      <c r="G223" s="67"/>
      <c r="H223" s="67"/>
      <c r="I223" s="67"/>
      <c r="BL223" s="68"/>
    </row>
    <row r="224" spans="4:64" s="65" customFormat="1">
      <c r="D224" s="66"/>
      <c r="E224" s="66"/>
      <c r="F224" s="67"/>
      <c r="G224" s="67"/>
      <c r="H224" s="67"/>
      <c r="I224" s="67"/>
      <c r="BL224" s="68"/>
    </row>
    <row r="225" spans="4:64" s="65" customFormat="1">
      <c r="D225" s="66"/>
      <c r="E225" s="66"/>
      <c r="F225" s="67"/>
      <c r="G225" s="67"/>
      <c r="H225" s="67"/>
      <c r="I225" s="67"/>
      <c r="BL225" s="68"/>
    </row>
    <row r="226" spans="4:64" s="65" customFormat="1">
      <c r="D226" s="66"/>
      <c r="E226" s="66"/>
      <c r="F226" s="67"/>
      <c r="G226" s="67"/>
      <c r="H226" s="67"/>
      <c r="I226" s="67"/>
      <c r="BL226" s="68"/>
    </row>
    <row r="227" spans="4:64" s="65" customFormat="1">
      <c r="D227" s="66"/>
      <c r="E227" s="66"/>
      <c r="F227" s="67"/>
      <c r="G227" s="67"/>
      <c r="H227" s="67"/>
      <c r="I227" s="67"/>
      <c r="BL227" s="68"/>
    </row>
    <row r="228" spans="4:64" s="65" customFormat="1">
      <c r="D228" s="66"/>
      <c r="E228" s="66"/>
      <c r="F228" s="67"/>
      <c r="G228" s="67"/>
      <c r="H228" s="67"/>
      <c r="I228" s="67"/>
      <c r="BL228" s="68"/>
    </row>
    <row r="229" spans="4:64" s="65" customFormat="1">
      <c r="D229" s="66"/>
      <c r="E229" s="66"/>
      <c r="F229" s="67"/>
      <c r="G229" s="67"/>
      <c r="H229" s="67"/>
      <c r="I229" s="67"/>
      <c r="BL229" s="68"/>
    </row>
    <row r="230" spans="4:64" s="65" customFormat="1">
      <c r="D230" s="66"/>
      <c r="E230" s="66"/>
      <c r="F230" s="67"/>
      <c r="G230" s="67"/>
      <c r="H230" s="67"/>
      <c r="I230" s="67"/>
      <c r="BL230" s="68"/>
    </row>
    <row r="231" spans="4:64" s="65" customFormat="1">
      <c r="D231" s="66"/>
      <c r="E231" s="66"/>
      <c r="F231" s="67"/>
      <c r="G231" s="67"/>
      <c r="H231" s="67"/>
      <c r="I231" s="67"/>
      <c r="BL231" s="68"/>
    </row>
    <row r="232" spans="4:64" s="65" customFormat="1">
      <c r="D232" s="66"/>
      <c r="E232" s="66"/>
      <c r="F232" s="67"/>
      <c r="G232" s="67"/>
      <c r="H232" s="67"/>
      <c r="I232" s="67"/>
      <c r="BL232" s="68"/>
    </row>
    <row r="233" spans="4:64" s="65" customFormat="1">
      <c r="D233" s="66"/>
      <c r="E233" s="66"/>
      <c r="F233" s="67"/>
      <c r="G233" s="67"/>
      <c r="H233" s="67"/>
      <c r="I233" s="67"/>
      <c r="BL233" s="68"/>
    </row>
    <row r="234" spans="4:64" s="65" customFormat="1">
      <c r="D234" s="66"/>
      <c r="E234" s="66"/>
      <c r="F234" s="67"/>
      <c r="G234" s="67"/>
      <c r="H234" s="67"/>
      <c r="I234" s="67"/>
      <c r="BL234" s="68"/>
    </row>
    <row r="235" spans="4:64" s="65" customFormat="1">
      <c r="D235" s="66"/>
      <c r="E235" s="66"/>
      <c r="F235" s="67"/>
      <c r="G235" s="67"/>
      <c r="H235" s="67"/>
      <c r="I235" s="67"/>
      <c r="BL235" s="68"/>
    </row>
    <row r="236" spans="4:64" s="65" customFormat="1">
      <c r="D236" s="66"/>
      <c r="E236" s="66"/>
      <c r="F236" s="67"/>
      <c r="G236" s="67"/>
      <c r="H236" s="67"/>
      <c r="I236" s="67"/>
      <c r="BL236" s="68"/>
    </row>
    <row r="237" spans="4:64" s="65" customFormat="1">
      <c r="D237" s="66"/>
      <c r="E237" s="66"/>
      <c r="F237" s="67"/>
      <c r="G237" s="67"/>
      <c r="H237" s="67"/>
      <c r="I237" s="67"/>
      <c r="BL237" s="68"/>
    </row>
    <row r="238" spans="4:64" s="65" customFormat="1">
      <c r="D238" s="66"/>
      <c r="E238" s="66"/>
      <c r="F238" s="67"/>
      <c r="G238" s="67"/>
      <c r="H238" s="67"/>
      <c r="I238" s="67"/>
      <c r="BL238" s="68"/>
    </row>
    <row r="239" spans="4:64" s="65" customFormat="1">
      <c r="D239" s="66"/>
      <c r="E239" s="66"/>
      <c r="F239" s="67"/>
      <c r="G239" s="67"/>
      <c r="H239" s="67"/>
      <c r="I239" s="67"/>
      <c r="BL239" s="68"/>
    </row>
    <row r="240" spans="4:64" s="65" customFormat="1">
      <c r="D240" s="66"/>
      <c r="E240" s="66"/>
      <c r="F240" s="67"/>
      <c r="G240" s="67"/>
      <c r="H240" s="67"/>
      <c r="I240" s="67"/>
      <c r="BL240" s="68"/>
    </row>
    <row r="241" spans="4:64" s="65" customFormat="1">
      <c r="D241" s="66"/>
      <c r="E241" s="66"/>
      <c r="F241" s="67"/>
      <c r="G241" s="67"/>
      <c r="H241" s="67"/>
      <c r="I241" s="67"/>
      <c r="BL241" s="68"/>
    </row>
    <row r="242" spans="4:64" s="65" customFormat="1">
      <c r="D242" s="66"/>
      <c r="E242" s="66"/>
      <c r="F242" s="67"/>
      <c r="G242" s="67"/>
      <c r="H242" s="67"/>
      <c r="I242" s="67"/>
      <c r="BL242" s="68"/>
    </row>
    <row r="243" spans="4:64" s="65" customFormat="1">
      <c r="D243" s="66"/>
      <c r="E243" s="66"/>
      <c r="F243" s="67"/>
      <c r="G243" s="67"/>
      <c r="H243" s="67"/>
      <c r="I243" s="67"/>
      <c r="BL243" s="68"/>
    </row>
    <row r="244" spans="4:64" s="65" customFormat="1">
      <c r="D244" s="66"/>
      <c r="E244" s="66"/>
      <c r="F244" s="67"/>
      <c r="G244" s="67"/>
      <c r="H244" s="67"/>
      <c r="I244" s="67"/>
      <c r="BL244" s="68"/>
    </row>
    <row r="245" spans="4:64" s="65" customFormat="1">
      <c r="D245" s="66"/>
      <c r="E245" s="66"/>
      <c r="F245" s="67"/>
      <c r="G245" s="67"/>
      <c r="H245" s="67"/>
      <c r="I245" s="67"/>
      <c r="BL245" s="68"/>
    </row>
    <row r="246" spans="4:64" s="65" customFormat="1">
      <c r="D246" s="66"/>
      <c r="E246" s="66"/>
      <c r="F246" s="67"/>
      <c r="G246" s="67"/>
      <c r="H246" s="67"/>
      <c r="I246" s="67"/>
      <c r="BL246" s="68"/>
    </row>
    <row r="247" spans="4:64" s="65" customFormat="1">
      <c r="D247" s="66"/>
      <c r="E247" s="66"/>
      <c r="F247" s="67"/>
      <c r="G247" s="67"/>
      <c r="H247" s="67"/>
      <c r="I247" s="67"/>
      <c r="BL247" s="68"/>
    </row>
    <row r="248" spans="4:64" s="65" customFormat="1">
      <c r="D248" s="66"/>
      <c r="E248" s="66"/>
      <c r="F248" s="67"/>
      <c r="G248" s="67"/>
      <c r="H248" s="67"/>
      <c r="I248" s="67"/>
      <c r="BL248" s="68"/>
    </row>
    <row r="249" spans="4:64" s="65" customFormat="1">
      <c r="D249" s="66"/>
      <c r="E249" s="66"/>
      <c r="F249" s="67"/>
      <c r="G249" s="67"/>
      <c r="H249" s="67"/>
      <c r="I249" s="67"/>
      <c r="BL249" s="68"/>
    </row>
    <row r="250" spans="4:64" s="65" customFormat="1">
      <c r="D250" s="66"/>
      <c r="E250" s="66"/>
      <c r="F250" s="67"/>
      <c r="G250" s="67"/>
      <c r="H250" s="67"/>
      <c r="I250" s="67"/>
      <c r="BL250" s="68"/>
    </row>
    <row r="251" spans="4:64" s="65" customFormat="1">
      <c r="D251" s="66"/>
      <c r="E251" s="66"/>
      <c r="F251" s="67"/>
      <c r="G251" s="67"/>
      <c r="H251" s="67"/>
      <c r="I251" s="67"/>
      <c r="BL251" s="68"/>
    </row>
    <row r="252" spans="4:64" s="65" customFormat="1">
      <c r="D252" s="66"/>
      <c r="E252" s="66"/>
      <c r="F252" s="67"/>
      <c r="G252" s="67"/>
      <c r="H252" s="67"/>
      <c r="I252" s="67"/>
      <c r="BL252" s="68"/>
    </row>
    <row r="253" spans="4:64" s="65" customFormat="1">
      <c r="D253" s="66"/>
      <c r="E253" s="66"/>
      <c r="F253" s="67"/>
      <c r="G253" s="67"/>
      <c r="H253" s="67"/>
      <c r="I253" s="67"/>
      <c r="BL253" s="68"/>
    </row>
    <row r="254" spans="4:64" s="65" customFormat="1">
      <c r="D254" s="66"/>
      <c r="E254" s="66"/>
      <c r="F254" s="67"/>
      <c r="G254" s="67"/>
      <c r="H254" s="67"/>
      <c r="I254" s="67"/>
      <c r="BL254" s="68"/>
    </row>
    <row r="255" spans="4:64" s="65" customFormat="1">
      <c r="D255" s="66"/>
      <c r="E255" s="66"/>
      <c r="F255" s="67"/>
      <c r="G255" s="67"/>
      <c r="H255" s="67"/>
      <c r="I255" s="67"/>
      <c r="BL255" s="68"/>
    </row>
    <row r="256" spans="4:64" s="65" customFormat="1">
      <c r="D256" s="66"/>
      <c r="E256" s="66"/>
      <c r="F256" s="67"/>
      <c r="G256" s="67"/>
      <c r="H256" s="67"/>
      <c r="I256" s="67"/>
      <c r="BL256" s="68"/>
    </row>
    <row r="257" spans="4:64" s="65" customFormat="1">
      <c r="D257" s="66"/>
      <c r="E257" s="66"/>
      <c r="F257" s="67"/>
      <c r="G257" s="67"/>
      <c r="H257" s="67"/>
      <c r="I257" s="67"/>
      <c r="BL257" s="68"/>
    </row>
  </sheetData>
  <phoneticPr fontId="7" type="noConversion"/>
  <pageMargins left="0.39370078740157483" right="0.19685039370078741" top="0.19685039370078741" bottom="0.19685039370078741" header="0" footer="0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70" zoomScaleNormal="70" workbookViewId="0">
      <selection sqref="A1:R24"/>
    </sheetView>
  </sheetViews>
  <sheetFormatPr defaultRowHeight="12.75"/>
  <sheetData>
    <row r="1" spans="1:15" ht="20.25">
      <c r="A1" s="20"/>
    </row>
    <row r="2" spans="1:15" ht="20.25">
      <c r="A2" s="20"/>
    </row>
    <row r="3" spans="1:15" ht="20.25">
      <c r="A3" s="20"/>
    </row>
    <row r="4" spans="1:15" ht="20.25">
      <c r="A4" s="20"/>
    </row>
    <row r="5" spans="1:15" ht="20.25">
      <c r="A5" s="20"/>
    </row>
    <row r="6" spans="1:15" ht="20.25">
      <c r="A6" s="20"/>
    </row>
    <row r="7" spans="1:15" ht="25.5">
      <c r="A7" s="232" t="s">
        <v>126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</row>
    <row r="8" spans="1:15" ht="26.25">
      <c r="A8" s="233" t="s">
        <v>127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</row>
    <row r="9" spans="1:15" ht="26.25">
      <c r="A9" s="233" t="s">
        <v>304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</row>
    <row r="10" spans="1:15" ht="30.75" customHeight="1">
      <c r="A10" s="21"/>
    </row>
    <row r="11" spans="1:15" ht="30.75" customHeight="1">
      <c r="A11" s="22"/>
    </row>
    <row r="12" spans="1:15" ht="30.75" customHeight="1"/>
    <row r="13" spans="1:15" ht="30.75" customHeight="1"/>
    <row r="14" spans="1:15" s="23" customFormat="1" ht="23.25">
      <c r="I14" s="230" t="s">
        <v>305</v>
      </c>
      <c r="J14" s="230"/>
      <c r="K14" s="230"/>
      <c r="L14" s="230"/>
      <c r="M14" s="230"/>
      <c r="N14" s="230"/>
    </row>
    <row r="15" spans="1:15" s="23" customFormat="1" ht="23.25">
      <c r="I15" s="230" t="s">
        <v>128</v>
      </c>
      <c r="J15" s="230"/>
      <c r="K15" s="230"/>
      <c r="L15" s="230"/>
      <c r="M15" s="230"/>
      <c r="N15" s="230"/>
    </row>
    <row r="16" spans="1:15" s="23" customFormat="1" ht="23.25">
      <c r="I16" s="230" t="s">
        <v>129</v>
      </c>
      <c r="J16" s="230"/>
      <c r="K16" s="230"/>
      <c r="L16" s="230"/>
      <c r="M16" s="230"/>
      <c r="N16" s="230"/>
    </row>
    <row r="17" spans="9:14" s="23" customFormat="1" ht="23.25">
      <c r="I17" s="24"/>
      <c r="J17" s="24"/>
      <c r="K17" s="24"/>
      <c r="L17" s="24"/>
      <c r="M17" s="24"/>
      <c r="N17" s="24"/>
    </row>
    <row r="18" spans="9:14" s="23" customFormat="1" ht="23.25">
      <c r="I18" s="231" t="s">
        <v>130</v>
      </c>
      <c r="J18" s="231"/>
      <c r="K18" s="231"/>
      <c r="L18" s="231"/>
      <c r="M18" s="231"/>
      <c r="N18" s="24"/>
    </row>
  </sheetData>
  <mergeCells count="7">
    <mergeCell ref="I16:N16"/>
    <mergeCell ref="I18:M18"/>
    <mergeCell ref="A7:O7"/>
    <mergeCell ref="A8:O8"/>
    <mergeCell ref="A9:O9"/>
    <mergeCell ref="I14:N14"/>
    <mergeCell ref="I15:N15"/>
  </mergeCells>
  <phoneticPr fontId="7" type="noConversion"/>
  <pageMargins left="0.39370078740157483" right="0.39370078740157483" top="1.1811023622047245" bottom="0.39370078740157483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4"/>
  <sheetViews>
    <sheetView tabSelected="1" topLeftCell="A107" zoomScale="80" zoomScaleNormal="80" workbookViewId="0">
      <selection activeCell="K113" sqref="K113"/>
    </sheetView>
  </sheetViews>
  <sheetFormatPr defaultRowHeight="12.75"/>
  <cols>
    <col min="1" max="1" width="4.28515625" style="95" customWidth="1"/>
    <col min="2" max="2" width="19" style="103" customWidth="1"/>
    <col min="3" max="3" width="11.140625" style="104" customWidth="1"/>
    <col min="4" max="4" width="14.85546875" style="104" customWidth="1"/>
    <col min="5" max="5" width="5.5703125" style="95" hidden="1" customWidth="1"/>
    <col min="6" max="6" width="8.5703125" style="95" hidden="1" customWidth="1"/>
    <col min="7" max="8" width="6.7109375" style="88" customWidth="1"/>
    <col min="9" max="9" width="6.7109375" style="100" customWidth="1"/>
    <col min="10" max="10" width="8" style="88" customWidth="1"/>
    <col min="11" max="11" width="7.5703125" style="88" customWidth="1"/>
    <col min="12" max="12" width="6.42578125" style="100" customWidth="1"/>
    <col min="13" max="13" width="6.5703125" style="88" customWidth="1"/>
    <col min="14" max="14" width="7.140625" style="88" customWidth="1"/>
    <col min="15" max="15" width="3.5703125" style="100" customWidth="1"/>
    <col min="16" max="16" width="7.42578125" style="101" customWidth="1"/>
    <col min="17" max="17" width="7.7109375" style="88" customWidth="1"/>
    <col min="18" max="18" width="7.5703125" style="88" customWidth="1"/>
    <col min="19" max="19" width="7.28515625" style="99" customWidth="1"/>
    <col min="20" max="20" width="8.28515625" style="102" customWidth="1"/>
    <col min="22" max="23" width="11.42578125" style="71" bestFit="1" customWidth="1"/>
    <col min="30" max="30" width="52.42578125" customWidth="1"/>
  </cols>
  <sheetData>
    <row r="1" spans="1:30" ht="18">
      <c r="A1" s="89"/>
      <c r="B1" s="90"/>
      <c r="C1" s="91"/>
      <c r="D1" s="91"/>
      <c r="E1" s="89"/>
      <c r="F1" s="89"/>
      <c r="G1" s="87"/>
      <c r="H1" s="87"/>
      <c r="I1" s="92"/>
      <c r="J1" s="87"/>
      <c r="K1" s="87"/>
      <c r="L1" s="92"/>
      <c r="M1" s="87"/>
      <c r="N1" s="87"/>
      <c r="O1" s="92"/>
      <c r="P1" s="93"/>
      <c r="Q1" s="87"/>
      <c r="R1" s="87"/>
      <c r="S1" s="197"/>
      <c r="T1" s="94"/>
      <c r="U1" s="73"/>
      <c r="V1" s="74"/>
      <c r="W1" s="74"/>
      <c r="X1" s="73"/>
    </row>
    <row r="2" spans="1:30" ht="18">
      <c r="A2" s="265" t="s">
        <v>143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73"/>
      <c r="V2" s="74"/>
      <c r="W2" s="74"/>
      <c r="X2" s="73"/>
    </row>
    <row r="3" spans="1:30" ht="18">
      <c r="A3" s="265" t="s">
        <v>160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73"/>
      <c r="V3" s="74"/>
      <c r="W3" s="74"/>
      <c r="X3" s="73"/>
    </row>
    <row r="4" spans="1:30" ht="18">
      <c r="A4" s="265" t="s">
        <v>317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73"/>
      <c r="V4" s="74"/>
      <c r="W4" s="74"/>
      <c r="X4" s="73"/>
    </row>
    <row r="5" spans="1:30" ht="18.75" thickBot="1">
      <c r="A5" s="266" t="s">
        <v>316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73"/>
      <c r="V5" s="74"/>
      <c r="W5" s="74"/>
      <c r="X5" s="73"/>
    </row>
    <row r="6" spans="1:30" ht="18">
      <c r="A6" s="279" t="s">
        <v>144</v>
      </c>
      <c r="B6" s="281" t="s">
        <v>145</v>
      </c>
      <c r="C6" s="282" t="s">
        <v>146</v>
      </c>
      <c r="D6" s="282" t="s">
        <v>147</v>
      </c>
      <c r="E6" s="284" t="s">
        <v>148</v>
      </c>
      <c r="F6" s="286" t="s">
        <v>149</v>
      </c>
      <c r="G6" s="267" t="s">
        <v>150</v>
      </c>
      <c r="H6" s="267"/>
      <c r="I6" s="267"/>
      <c r="J6" s="267"/>
      <c r="K6" s="267"/>
      <c r="L6" s="267"/>
      <c r="M6" s="267"/>
      <c r="N6" s="267"/>
      <c r="O6" s="267"/>
      <c r="P6" s="286" t="s">
        <v>162</v>
      </c>
      <c r="Q6" s="284" t="s">
        <v>167</v>
      </c>
      <c r="R6" s="284" t="s">
        <v>151</v>
      </c>
      <c r="S6" s="271" t="s">
        <v>4</v>
      </c>
      <c r="T6" s="273" t="s">
        <v>152</v>
      </c>
      <c r="U6" s="73"/>
      <c r="V6" s="74"/>
      <c r="W6" s="74"/>
      <c r="X6" s="73"/>
    </row>
    <row r="7" spans="1:30" ht="18">
      <c r="A7" s="280"/>
      <c r="B7" s="245"/>
      <c r="C7" s="283"/>
      <c r="D7" s="283"/>
      <c r="E7" s="285"/>
      <c r="F7" s="287"/>
      <c r="G7" s="275" t="s">
        <v>58</v>
      </c>
      <c r="H7" s="275"/>
      <c r="I7" s="275"/>
      <c r="J7" s="275" t="s">
        <v>59</v>
      </c>
      <c r="K7" s="275"/>
      <c r="L7" s="275"/>
      <c r="M7" s="275" t="s">
        <v>60</v>
      </c>
      <c r="N7" s="275"/>
      <c r="O7" s="275"/>
      <c r="P7" s="287"/>
      <c r="Q7" s="285"/>
      <c r="R7" s="285"/>
      <c r="S7" s="272"/>
      <c r="T7" s="274"/>
      <c r="U7" s="73"/>
      <c r="V7" s="74"/>
      <c r="W7" s="74"/>
      <c r="X7" s="73"/>
    </row>
    <row r="8" spans="1:30" ht="85.5" customHeight="1">
      <c r="A8" s="280"/>
      <c r="B8" s="245"/>
      <c r="C8" s="283"/>
      <c r="D8" s="283"/>
      <c r="E8" s="285"/>
      <c r="F8" s="287"/>
      <c r="G8" s="109" t="s">
        <v>153</v>
      </c>
      <c r="H8" s="109" t="s">
        <v>154</v>
      </c>
      <c r="I8" s="110" t="s">
        <v>155</v>
      </c>
      <c r="J8" s="109" t="s">
        <v>153</v>
      </c>
      <c r="K8" s="109" t="s">
        <v>154</v>
      </c>
      <c r="L8" s="110" t="s">
        <v>155</v>
      </c>
      <c r="M8" s="109" t="s">
        <v>153</v>
      </c>
      <c r="N8" s="109" t="s">
        <v>154</v>
      </c>
      <c r="O8" s="110" t="s">
        <v>155</v>
      </c>
      <c r="P8" s="287"/>
      <c r="Q8" s="285"/>
      <c r="R8" s="285"/>
      <c r="S8" s="272"/>
      <c r="T8" s="274"/>
      <c r="U8" s="73"/>
      <c r="V8" s="74"/>
      <c r="W8" s="74"/>
      <c r="X8" s="73"/>
    </row>
    <row r="9" spans="1:30" s="70" customFormat="1" ht="18">
      <c r="A9" s="111">
        <v>1</v>
      </c>
      <c r="B9" s="139">
        <v>2</v>
      </c>
      <c r="C9" s="112">
        <v>3</v>
      </c>
      <c r="D9" s="112">
        <v>4</v>
      </c>
      <c r="E9" s="113">
        <v>5</v>
      </c>
      <c r="F9" s="113">
        <v>6</v>
      </c>
      <c r="G9" s="112">
        <v>7</v>
      </c>
      <c r="H9" s="112">
        <v>8</v>
      </c>
      <c r="I9" s="148">
        <v>9</v>
      </c>
      <c r="J9" s="112">
        <v>10</v>
      </c>
      <c r="K9" s="112">
        <v>11</v>
      </c>
      <c r="L9" s="114">
        <v>12</v>
      </c>
      <c r="M9" s="112">
        <v>13</v>
      </c>
      <c r="N9" s="112">
        <v>14</v>
      </c>
      <c r="O9" s="112">
        <v>15</v>
      </c>
      <c r="P9" s="112">
        <v>16</v>
      </c>
      <c r="Q9" s="112">
        <v>17</v>
      </c>
      <c r="R9" s="112">
        <v>18</v>
      </c>
      <c r="S9" s="198">
        <v>19</v>
      </c>
      <c r="T9" s="115">
        <v>20</v>
      </c>
      <c r="U9" s="75"/>
      <c r="V9" s="76"/>
      <c r="W9" s="76"/>
      <c r="X9" s="75"/>
    </row>
    <row r="10" spans="1:30" s="70" customFormat="1" ht="17.25" customHeight="1">
      <c r="A10" s="116">
        <v>1</v>
      </c>
      <c r="B10" s="213" t="s">
        <v>195</v>
      </c>
      <c r="C10" s="117" t="s">
        <v>156</v>
      </c>
      <c r="D10" s="166" t="s">
        <v>117</v>
      </c>
      <c r="E10" s="118">
        <v>25</v>
      </c>
      <c r="F10" s="119" t="s">
        <v>170</v>
      </c>
      <c r="G10" s="120">
        <v>22</v>
      </c>
      <c r="H10" s="120"/>
      <c r="I10" s="121"/>
      <c r="J10" s="120"/>
      <c r="K10" s="120"/>
      <c r="L10" s="121"/>
      <c r="M10" s="120"/>
      <c r="N10" s="120"/>
      <c r="O10" s="120"/>
      <c r="P10" s="122" t="s">
        <v>61</v>
      </c>
      <c r="Q10" s="122"/>
      <c r="R10" s="122"/>
      <c r="S10" s="120"/>
      <c r="T10" s="123">
        <f>SUM(G10:O10)</f>
        <v>22</v>
      </c>
      <c r="U10" s="75"/>
      <c r="V10" s="76">
        <f>SUM(G10:O10)</f>
        <v>22</v>
      </c>
      <c r="W10" s="76"/>
      <c r="X10" s="308"/>
      <c r="Y10" s="306"/>
      <c r="Z10" s="306"/>
      <c r="AA10" s="306"/>
      <c r="AB10" s="306"/>
      <c r="AC10" s="306"/>
      <c r="AD10" s="309"/>
    </row>
    <row r="11" spans="1:30" s="70" customFormat="1" ht="18.75" thickBot="1">
      <c r="A11" s="276">
        <v>2</v>
      </c>
      <c r="B11" s="239" t="s">
        <v>185</v>
      </c>
      <c r="C11" s="288" t="s">
        <v>0</v>
      </c>
      <c r="D11" s="124" t="s">
        <v>13</v>
      </c>
      <c r="E11" s="288">
        <v>3</v>
      </c>
      <c r="F11" s="125" t="s">
        <v>158</v>
      </c>
      <c r="G11" s="120"/>
      <c r="H11" s="120"/>
      <c r="I11" s="121"/>
      <c r="J11" s="120">
        <v>7</v>
      </c>
      <c r="K11" s="120"/>
      <c r="L11" s="121"/>
      <c r="M11" s="120"/>
      <c r="N11" s="120"/>
      <c r="O11" s="120"/>
      <c r="P11" s="291" t="s">
        <v>79</v>
      </c>
      <c r="Q11" s="122"/>
      <c r="R11" s="122"/>
      <c r="S11" s="120"/>
      <c r="T11" s="268">
        <f>SUM(G11:O14)</f>
        <v>25</v>
      </c>
      <c r="U11" s="75"/>
      <c r="V11" s="76">
        <f t="shared" ref="V11:V18" si="0">SUM(G11:O11)</f>
        <v>7</v>
      </c>
      <c r="W11" s="76"/>
      <c r="X11" s="310"/>
      <c r="Y11" s="262"/>
      <c r="Z11" s="262"/>
      <c r="AA11" s="262"/>
      <c r="AB11" s="262"/>
      <c r="AC11" s="262"/>
      <c r="AD11" s="311"/>
    </row>
    <row r="12" spans="1:30" s="70" customFormat="1" ht="18.75" thickBot="1">
      <c r="A12" s="277"/>
      <c r="B12" s="293"/>
      <c r="C12" s="289"/>
      <c r="D12" s="124" t="s">
        <v>121</v>
      </c>
      <c r="E12" s="289"/>
      <c r="F12" s="156"/>
      <c r="G12" s="120"/>
      <c r="H12" s="120"/>
      <c r="I12" s="121"/>
      <c r="J12" s="120">
        <v>2</v>
      </c>
      <c r="K12" s="120"/>
      <c r="L12" s="121"/>
      <c r="M12" s="120"/>
      <c r="N12" s="120"/>
      <c r="O12" s="120"/>
      <c r="P12" s="292"/>
      <c r="Q12" s="122"/>
      <c r="R12" s="122"/>
      <c r="S12" s="120"/>
      <c r="T12" s="269"/>
      <c r="U12" s="75"/>
      <c r="V12" s="76">
        <f t="shared" si="0"/>
        <v>2</v>
      </c>
      <c r="W12" s="76"/>
      <c r="X12" s="163"/>
      <c r="Y12" s="163"/>
      <c r="Z12" s="163"/>
      <c r="AA12" s="163"/>
      <c r="AB12" s="163"/>
      <c r="AC12" s="163"/>
      <c r="AD12" s="163"/>
    </row>
    <row r="13" spans="1:30" s="70" customFormat="1" ht="18.75" thickBot="1">
      <c r="A13" s="277"/>
      <c r="B13" s="293"/>
      <c r="C13" s="289"/>
      <c r="D13" s="124" t="s">
        <v>343</v>
      </c>
      <c r="E13" s="289"/>
      <c r="F13" s="156"/>
      <c r="G13" s="120"/>
      <c r="H13" s="120"/>
      <c r="I13" s="121"/>
      <c r="J13" s="120"/>
      <c r="K13" s="120">
        <v>1</v>
      </c>
      <c r="L13" s="121"/>
      <c r="M13" s="120"/>
      <c r="N13" s="120"/>
      <c r="O13" s="120"/>
      <c r="P13" s="292"/>
      <c r="Q13" s="122"/>
      <c r="R13" s="122"/>
      <c r="S13" s="120"/>
      <c r="T13" s="269"/>
      <c r="U13" s="75"/>
      <c r="V13" s="76"/>
      <c r="W13" s="76"/>
      <c r="X13" s="163"/>
      <c r="Y13" s="163"/>
      <c r="Z13" s="163"/>
      <c r="AA13" s="163"/>
      <c r="AB13" s="163"/>
      <c r="AC13" s="163"/>
      <c r="AD13" s="163"/>
    </row>
    <row r="14" spans="1:30" s="70" customFormat="1" ht="18.75" thickBot="1">
      <c r="A14" s="278"/>
      <c r="B14" s="240"/>
      <c r="C14" s="290"/>
      <c r="D14" s="124" t="s">
        <v>10</v>
      </c>
      <c r="E14" s="290"/>
      <c r="F14" s="125"/>
      <c r="G14" s="120"/>
      <c r="H14" s="120"/>
      <c r="I14" s="121"/>
      <c r="J14" s="120">
        <v>15</v>
      </c>
      <c r="K14" s="120"/>
      <c r="L14" s="121"/>
      <c r="M14" s="120"/>
      <c r="N14" s="120"/>
      <c r="O14" s="120"/>
      <c r="P14" s="292"/>
      <c r="Q14" s="122"/>
      <c r="R14" s="122"/>
      <c r="S14" s="120"/>
      <c r="T14" s="270"/>
      <c r="U14" s="75"/>
      <c r="V14" s="76">
        <f t="shared" si="0"/>
        <v>15</v>
      </c>
      <c r="W14" s="76"/>
      <c r="X14" s="249" t="s">
        <v>245</v>
      </c>
      <c r="Y14" s="250"/>
      <c r="Z14" s="250"/>
      <c r="AA14" s="250"/>
      <c r="AB14" s="250"/>
      <c r="AC14" s="250"/>
      <c r="AD14" s="251"/>
    </row>
    <row r="15" spans="1:30" ht="21" customHeight="1" thickBot="1">
      <c r="A15" s="155">
        <v>3</v>
      </c>
      <c r="B15" s="213" t="s">
        <v>50</v>
      </c>
      <c r="C15" s="156" t="s">
        <v>0</v>
      </c>
      <c r="D15" s="117" t="s">
        <v>114</v>
      </c>
      <c r="E15" s="160">
        <v>36</v>
      </c>
      <c r="F15" s="119" t="s">
        <v>161</v>
      </c>
      <c r="G15" s="126"/>
      <c r="H15" s="126"/>
      <c r="I15" s="127"/>
      <c r="J15" s="126">
        <v>30.5</v>
      </c>
      <c r="K15" s="126"/>
      <c r="L15" s="127"/>
      <c r="M15" s="126">
        <v>4</v>
      </c>
      <c r="N15" s="126">
        <v>1</v>
      </c>
      <c r="O15" s="190"/>
      <c r="P15" s="192" t="s">
        <v>78</v>
      </c>
      <c r="Q15" s="191"/>
      <c r="R15" s="129"/>
      <c r="S15" s="199"/>
      <c r="T15" s="157">
        <f>SUM(G15:O15)</f>
        <v>35.5</v>
      </c>
      <c r="U15" s="73"/>
      <c r="V15" s="76">
        <f t="shared" si="0"/>
        <v>35.5</v>
      </c>
      <c r="W15" s="74"/>
      <c r="X15" s="308" t="s">
        <v>246</v>
      </c>
      <c r="Y15" s="306"/>
      <c r="Z15" s="306"/>
      <c r="AA15" s="306"/>
      <c r="AB15" s="306"/>
      <c r="AC15" s="306"/>
      <c r="AD15" s="309"/>
    </row>
    <row r="16" spans="1:30" ht="24.75" customHeight="1" thickBot="1">
      <c r="A16" s="155">
        <v>4</v>
      </c>
      <c r="B16" s="213" t="s">
        <v>335</v>
      </c>
      <c r="C16" s="156" t="s">
        <v>0</v>
      </c>
      <c r="D16" s="159" t="s">
        <v>119</v>
      </c>
      <c r="E16" s="160"/>
      <c r="F16" s="161"/>
      <c r="G16" s="126"/>
      <c r="H16" s="126"/>
      <c r="I16" s="127"/>
      <c r="J16" s="126">
        <v>23</v>
      </c>
      <c r="K16" s="126"/>
      <c r="L16" s="127"/>
      <c r="M16" s="126"/>
      <c r="N16" s="126"/>
      <c r="O16" s="126"/>
      <c r="P16" s="154"/>
      <c r="Q16" s="128"/>
      <c r="R16" s="129"/>
      <c r="S16" s="199"/>
      <c r="T16" s="157">
        <f>SUM(G16:O16)</f>
        <v>23</v>
      </c>
      <c r="U16" s="73"/>
      <c r="V16" s="76">
        <f t="shared" si="0"/>
        <v>23</v>
      </c>
      <c r="W16" s="74"/>
      <c r="X16" s="85"/>
      <c r="Y16" s="85"/>
      <c r="Z16" s="85"/>
      <c r="AA16" s="85"/>
      <c r="AB16" s="85"/>
      <c r="AC16" s="85"/>
      <c r="AD16" s="85"/>
    </row>
    <row r="17" spans="1:30" ht="20.25" customHeight="1" thickBot="1">
      <c r="A17" s="131">
        <v>5</v>
      </c>
      <c r="B17" s="213" t="s">
        <v>42</v>
      </c>
      <c r="C17" s="117" t="s">
        <v>156</v>
      </c>
      <c r="D17" s="117" t="s">
        <v>115</v>
      </c>
      <c r="E17" s="118">
        <v>24</v>
      </c>
      <c r="F17" s="119" t="s">
        <v>157</v>
      </c>
      <c r="G17" s="126"/>
      <c r="H17" s="126"/>
      <c r="I17" s="127"/>
      <c r="J17" s="126">
        <v>20</v>
      </c>
      <c r="K17" s="126"/>
      <c r="L17" s="127"/>
      <c r="M17" s="126">
        <v>5</v>
      </c>
      <c r="N17" s="126"/>
      <c r="O17" s="126"/>
      <c r="P17" s="125" t="s">
        <v>320</v>
      </c>
      <c r="Q17" s="128"/>
      <c r="R17" s="129"/>
      <c r="S17" s="199"/>
      <c r="T17" s="130">
        <f>SUM(G17:O17)</f>
        <v>25</v>
      </c>
      <c r="U17" s="73"/>
      <c r="V17" s="76">
        <f t="shared" si="0"/>
        <v>25</v>
      </c>
      <c r="W17" s="74"/>
      <c r="X17" s="249" t="s">
        <v>247</v>
      </c>
      <c r="Y17" s="250"/>
      <c r="Z17" s="250"/>
      <c r="AA17" s="250"/>
      <c r="AB17" s="250"/>
      <c r="AC17" s="250"/>
      <c r="AD17" s="251"/>
    </row>
    <row r="18" spans="1:30" ht="27" customHeight="1" thickBot="1">
      <c r="A18" s="237">
        <v>6</v>
      </c>
      <c r="B18" s="288" t="s">
        <v>70</v>
      </c>
      <c r="C18" s="142" t="s">
        <v>321</v>
      </c>
      <c r="D18" s="159" t="s">
        <v>112</v>
      </c>
      <c r="E18" s="143"/>
      <c r="F18" s="144"/>
      <c r="G18" s="126"/>
      <c r="H18" s="126"/>
      <c r="I18" s="127"/>
      <c r="J18" s="126"/>
      <c r="K18" s="126"/>
      <c r="L18" s="127"/>
      <c r="M18" s="126"/>
      <c r="N18" s="126"/>
      <c r="O18" s="126"/>
      <c r="P18" s="140"/>
      <c r="Q18" s="128"/>
      <c r="R18" s="129"/>
      <c r="S18" s="199"/>
      <c r="T18" s="141"/>
      <c r="U18" s="73"/>
      <c r="V18" s="76">
        <f t="shared" si="0"/>
        <v>0</v>
      </c>
      <c r="W18" s="74"/>
      <c r="X18" s="145"/>
      <c r="Y18" s="146"/>
      <c r="Z18" s="146"/>
      <c r="AA18" s="146"/>
      <c r="AB18" s="146"/>
      <c r="AC18" s="146"/>
      <c r="AD18" s="147"/>
    </row>
    <row r="19" spans="1:30" ht="20.25" customHeight="1" thickBot="1">
      <c r="A19" s="238"/>
      <c r="B19" s="290"/>
      <c r="C19" s="117" t="s">
        <v>156</v>
      </c>
      <c r="D19" s="117" t="s">
        <v>176</v>
      </c>
      <c r="E19" s="118">
        <v>19</v>
      </c>
      <c r="F19" s="119" t="s">
        <v>157</v>
      </c>
      <c r="G19" s="126"/>
      <c r="H19" s="126"/>
      <c r="I19" s="127"/>
      <c r="J19" s="126">
        <v>8</v>
      </c>
      <c r="K19" s="126">
        <v>1</v>
      </c>
      <c r="L19" s="127"/>
      <c r="M19" s="126"/>
      <c r="N19" s="126"/>
      <c r="O19" s="126"/>
      <c r="P19" s="125"/>
      <c r="Q19" s="128"/>
      <c r="R19" s="129"/>
      <c r="S19" s="199"/>
      <c r="T19" s="130">
        <f>SUM(G19:O19)</f>
        <v>9</v>
      </c>
      <c r="U19" s="73"/>
      <c r="V19" s="76">
        <f t="shared" ref="V19:V83" si="1">SUM(G19:O19)</f>
        <v>9</v>
      </c>
      <c r="W19" s="74"/>
      <c r="X19" s="298" t="s">
        <v>248</v>
      </c>
      <c r="Y19" s="299"/>
      <c r="Z19" s="299"/>
      <c r="AA19" s="299"/>
      <c r="AB19" s="299"/>
      <c r="AC19" s="299"/>
      <c r="AD19" s="300"/>
    </row>
    <row r="20" spans="1:30" ht="18.75" customHeight="1">
      <c r="A20" s="234">
        <v>7</v>
      </c>
      <c r="B20" s="245" t="s">
        <v>55</v>
      </c>
      <c r="C20" s="248" t="s">
        <v>156</v>
      </c>
      <c r="D20" s="117" t="s">
        <v>230</v>
      </c>
      <c r="E20" s="160">
        <v>19</v>
      </c>
      <c r="F20" s="119" t="s">
        <v>157</v>
      </c>
      <c r="G20" s="126"/>
      <c r="H20" s="126"/>
      <c r="I20" s="127"/>
      <c r="J20" s="126">
        <v>14</v>
      </c>
      <c r="K20" s="126"/>
      <c r="L20" s="127"/>
      <c r="M20" s="126"/>
      <c r="N20" s="126"/>
      <c r="O20" s="126"/>
      <c r="P20" s="235"/>
      <c r="Q20" s="128"/>
      <c r="R20" s="129"/>
      <c r="S20" s="199"/>
      <c r="T20" s="236">
        <f>SUM(G20:O21)</f>
        <v>18.5</v>
      </c>
      <c r="U20" s="73"/>
      <c r="V20" s="76">
        <f t="shared" si="1"/>
        <v>14</v>
      </c>
      <c r="W20" s="74"/>
      <c r="X20" s="312" t="s">
        <v>249</v>
      </c>
      <c r="Y20" s="313"/>
      <c r="Z20" s="313"/>
      <c r="AA20" s="313"/>
      <c r="AB20" s="313"/>
      <c r="AC20" s="313"/>
      <c r="AD20" s="314"/>
    </row>
    <row r="21" spans="1:30" ht="18" customHeight="1">
      <c r="A21" s="234"/>
      <c r="B21" s="245"/>
      <c r="C21" s="248"/>
      <c r="D21" s="117" t="s">
        <v>225</v>
      </c>
      <c r="E21" s="118"/>
      <c r="F21" s="119"/>
      <c r="G21" s="126"/>
      <c r="H21" s="126"/>
      <c r="I21" s="127"/>
      <c r="J21" s="126">
        <v>3</v>
      </c>
      <c r="K21" s="126">
        <v>1</v>
      </c>
      <c r="L21" s="127">
        <v>0.5</v>
      </c>
      <c r="M21" s="126"/>
      <c r="N21" s="126"/>
      <c r="O21" s="126"/>
      <c r="P21" s="235"/>
      <c r="Q21" s="128"/>
      <c r="R21" s="129"/>
      <c r="S21" s="199"/>
      <c r="T21" s="236"/>
      <c r="U21" s="73"/>
      <c r="V21" s="76">
        <f t="shared" si="1"/>
        <v>4.5</v>
      </c>
      <c r="W21" s="74"/>
      <c r="X21" s="80"/>
      <c r="Y21" s="81"/>
      <c r="Z21" s="81"/>
      <c r="AA21" s="81"/>
      <c r="AB21" s="81"/>
      <c r="AC21" s="81"/>
      <c r="AD21" s="81"/>
    </row>
    <row r="22" spans="1:30" ht="26.25" customHeight="1" thickBot="1">
      <c r="A22" s="132">
        <v>8</v>
      </c>
      <c r="B22" s="213" t="s">
        <v>227</v>
      </c>
      <c r="C22" s="152" t="s">
        <v>329</v>
      </c>
      <c r="D22" s="152" t="s">
        <v>4</v>
      </c>
      <c r="E22" s="118"/>
      <c r="F22" s="119"/>
      <c r="G22" s="126"/>
      <c r="H22" s="126"/>
      <c r="I22" s="127"/>
      <c r="J22" s="126"/>
      <c r="K22" s="126"/>
      <c r="L22" s="127"/>
      <c r="M22" s="126"/>
      <c r="N22" s="126"/>
      <c r="O22" s="126"/>
      <c r="P22" s="125"/>
      <c r="Q22" s="128"/>
      <c r="R22" s="129"/>
      <c r="S22" s="199">
        <v>30</v>
      </c>
      <c r="T22" s="130">
        <v>0</v>
      </c>
      <c r="U22" s="73"/>
      <c r="V22" s="76">
        <f>SUM(K22:S22)</f>
        <v>30</v>
      </c>
      <c r="W22" s="74"/>
      <c r="X22" s="78"/>
      <c r="Y22" s="79"/>
      <c r="Z22" s="79"/>
      <c r="AA22" s="79"/>
      <c r="AB22" s="79"/>
      <c r="AC22" s="79"/>
      <c r="AD22" s="79"/>
    </row>
    <row r="23" spans="1:30" ht="20.25" customHeight="1" thickBot="1">
      <c r="A23" s="234">
        <v>9</v>
      </c>
      <c r="B23" s="245" t="s">
        <v>80</v>
      </c>
      <c r="C23" s="248" t="s">
        <v>156</v>
      </c>
      <c r="D23" s="117" t="s">
        <v>13</v>
      </c>
      <c r="E23" s="247">
        <v>12</v>
      </c>
      <c r="F23" s="119" t="s">
        <v>159</v>
      </c>
      <c r="G23" s="126"/>
      <c r="H23" s="126"/>
      <c r="I23" s="127"/>
      <c r="J23" s="126">
        <v>12</v>
      </c>
      <c r="K23" s="126"/>
      <c r="L23" s="127"/>
      <c r="M23" s="126">
        <v>3</v>
      </c>
      <c r="N23" s="126"/>
      <c r="O23" s="126"/>
      <c r="P23" s="235" t="s">
        <v>82</v>
      </c>
      <c r="Q23" s="128"/>
      <c r="R23" s="129"/>
      <c r="S23" s="199"/>
      <c r="T23" s="236">
        <f>SUM(G23:O24)</f>
        <v>21</v>
      </c>
      <c r="U23" s="73"/>
      <c r="V23" s="76">
        <f t="shared" si="1"/>
        <v>15</v>
      </c>
      <c r="W23" s="74"/>
      <c r="X23" s="249" t="s">
        <v>250</v>
      </c>
      <c r="Y23" s="250"/>
      <c r="Z23" s="250"/>
      <c r="AA23" s="250"/>
      <c r="AB23" s="250"/>
      <c r="AC23" s="250"/>
      <c r="AD23" s="251"/>
    </row>
    <row r="24" spans="1:30" ht="13.5" customHeight="1">
      <c r="A24" s="234"/>
      <c r="B24" s="245"/>
      <c r="C24" s="248"/>
      <c r="D24" s="117" t="s">
        <v>293</v>
      </c>
      <c r="E24" s="247"/>
      <c r="F24" s="119" t="s">
        <v>159</v>
      </c>
      <c r="G24" s="126"/>
      <c r="H24" s="126"/>
      <c r="I24" s="127"/>
      <c r="J24" s="126">
        <v>6</v>
      </c>
      <c r="K24" s="126"/>
      <c r="L24" s="127"/>
      <c r="M24" s="126"/>
      <c r="N24" s="126"/>
      <c r="O24" s="126"/>
      <c r="P24" s="235"/>
      <c r="Q24" s="128"/>
      <c r="R24" s="129"/>
      <c r="S24" s="199"/>
      <c r="T24" s="236"/>
      <c r="U24" s="73"/>
      <c r="V24" s="76">
        <f t="shared" si="1"/>
        <v>6</v>
      </c>
      <c r="W24" s="74"/>
      <c r="X24" s="80"/>
      <c r="Y24" s="81"/>
      <c r="Z24" s="81"/>
      <c r="AA24" s="81"/>
      <c r="AB24" s="81"/>
      <c r="AC24" s="81"/>
      <c r="AD24" s="81"/>
    </row>
    <row r="25" spans="1:30" ht="20.25" customHeight="1">
      <c r="A25" s="158">
        <v>10</v>
      </c>
      <c r="B25" s="213" t="s">
        <v>309</v>
      </c>
      <c r="C25" s="159" t="s">
        <v>0</v>
      </c>
      <c r="D25" s="159" t="s">
        <v>117</v>
      </c>
      <c r="E25" s="158"/>
      <c r="F25" s="161"/>
      <c r="G25" s="126">
        <v>20</v>
      </c>
      <c r="H25" s="126">
        <v>1</v>
      </c>
      <c r="I25" s="127">
        <v>3</v>
      </c>
      <c r="J25" s="126"/>
      <c r="K25" s="126"/>
      <c r="L25" s="127"/>
      <c r="M25" s="126"/>
      <c r="N25" s="126"/>
      <c r="O25" s="126"/>
      <c r="P25" s="156" t="s">
        <v>241</v>
      </c>
      <c r="Q25" s="134"/>
      <c r="R25" s="129"/>
      <c r="S25" s="199"/>
      <c r="T25" s="186">
        <f>SUM(G25:O25)</f>
        <v>24</v>
      </c>
      <c r="U25" s="73"/>
      <c r="V25" s="76">
        <f t="shared" si="1"/>
        <v>24</v>
      </c>
      <c r="W25" s="74"/>
      <c r="X25" s="78"/>
      <c r="Y25" s="79"/>
      <c r="Z25" s="79"/>
      <c r="AA25" s="79"/>
      <c r="AB25" s="79"/>
      <c r="AC25" s="79"/>
      <c r="AD25" s="79"/>
    </row>
    <row r="26" spans="1:30" ht="18">
      <c r="A26" s="234">
        <v>11</v>
      </c>
      <c r="B26" s="245" t="s">
        <v>307</v>
      </c>
      <c r="C26" s="117" t="s">
        <v>164</v>
      </c>
      <c r="D26" s="117" t="s">
        <v>112</v>
      </c>
      <c r="E26" s="118"/>
      <c r="F26" s="119"/>
      <c r="G26" s="126"/>
      <c r="H26" s="126"/>
      <c r="I26" s="127"/>
      <c r="J26" s="126"/>
      <c r="K26" s="126"/>
      <c r="L26" s="127"/>
      <c r="M26" s="126"/>
      <c r="N26" s="126"/>
      <c r="O26" s="126"/>
      <c r="P26" s="125"/>
      <c r="Q26" s="128"/>
      <c r="R26" s="129"/>
      <c r="S26" s="199"/>
      <c r="T26" s="130"/>
      <c r="U26" s="73"/>
      <c r="V26" s="76"/>
      <c r="W26" s="74"/>
      <c r="X26" s="82"/>
      <c r="Y26" s="83"/>
      <c r="Z26" s="83"/>
      <c r="AA26" s="83"/>
      <c r="AB26" s="83"/>
      <c r="AC26" s="83"/>
      <c r="AD26" s="83"/>
    </row>
    <row r="27" spans="1:30" ht="18">
      <c r="A27" s="234"/>
      <c r="B27" s="245"/>
      <c r="C27" s="117" t="s">
        <v>0</v>
      </c>
      <c r="D27" s="117" t="s">
        <v>13</v>
      </c>
      <c r="E27" s="118"/>
      <c r="F27" s="119"/>
      <c r="G27" s="126"/>
      <c r="H27" s="126"/>
      <c r="I27" s="127"/>
      <c r="J27" s="126">
        <v>9</v>
      </c>
      <c r="K27" s="126"/>
      <c r="L27" s="127"/>
      <c r="M27" s="126"/>
      <c r="N27" s="126"/>
      <c r="O27" s="126"/>
      <c r="P27" s="125"/>
      <c r="Q27" s="128"/>
      <c r="R27" s="129"/>
      <c r="S27" s="199"/>
      <c r="T27" s="130">
        <f t="shared" ref="T27:T31" si="2">SUM(G27:O27)</f>
        <v>9</v>
      </c>
      <c r="U27" s="73"/>
      <c r="V27" s="76">
        <v>9</v>
      </c>
      <c r="W27" s="74"/>
      <c r="X27" s="82"/>
      <c r="Y27" s="83"/>
      <c r="Z27" s="83"/>
      <c r="AA27" s="83"/>
      <c r="AB27" s="83"/>
      <c r="AC27" s="83"/>
      <c r="AD27" s="83"/>
    </row>
    <row r="28" spans="1:30" ht="18.75" thickBot="1">
      <c r="A28" s="132">
        <v>12</v>
      </c>
      <c r="B28" s="213" t="s">
        <v>219</v>
      </c>
      <c r="C28" s="117" t="s">
        <v>156</v>
      </c>
      <c r="D28" s="117" t="s">
        <v>117</v>
      </c>
      <c r="E28" s="118"/>
      <c r="F28" s="119"/>
      <c r="G28" s="126">
        <v>20</v>
      </c>
      <c r="H28" s="126"/>
      <c r="I28" s="127">
        <v>2</v>
      </c>
      <c r="J28" s="126"/>
      <c r="K28" s="126"/>
      <c r="L28" s="127"/>
      <c r="M28" s="126"/>
      <c r="N28" s="126"/>
      <c r="O28" s="126"/>
      <c r="P28" s="125" t="s">
        <v>30</v>
      </c>
      <c r="Q28" s="128"/>
      <c r="R28" s="129"/>
      <c r="S28" s="199"/>
      <c r="T28" s="130">
        <f t="shared" si="2"/>
        <v>22</v>
      </c>
      <c r="U28" s="73"/>
      <c r="V28" s="76">
        <f t="shared" si="1"/>
        <v>22</v>
      </c>
      <c r="W28" s="74"/>
      <c r="X28" s="78"/>
      <c r="Y28" s="79"/>
      <c r="Z28" s="79"/>
      <c r="AA28" s="79"/>
      <c r="AB28" s="79"/>
      <c r="AC28" s="79"/>
      <c r="AD28" s="79"/>
    </row>
    <row r="29" spans="1:30" ht="69" customHeight="1" thickBot="1">
      <c r="A29" s="132">
        <v>13</v>
      </c>
      <c r="B29" s="213" t="s">
        <v>189</v>
      </c>
      <c r="C29" s="117" t="s">
        <v>0</v>
      </c>
      <c r="D29" s="117" t="s">
        <v>118</v>
      </c>
      <c r="E29" s="118">
        <v>1</v>
      </c>
      <c r="F29" s="119" t="s">
        <v>171</v>
      </c>
      <c r="G29" s="126">
        <v>13</v>
      </c>
      <c r="H29" s="126"/>
      <c r="I29" s="127"/>
      <c r="J29" s="126">
        <v>13</v>
      </c>
      <c r="K29" s="126">
        <v>1</v>
      </c>
      <c r="L29" s="127"/>
      <c r="M29" s="126">
        <v>6</v>
      </c>
      <c r="N29" s="126"/>
      <c r="O29" s="126"/>
      <c r="P29" s="125"/>
      <c r="Q29" s="128" t="s">
        <v>201</v>
      </c>
      <c r="R29" s="129"/>
      <c r="S29" s="199"/>
      <c r="T29" s="130">
        <f t="shared" si="2"/>
        <v>33</v>
      </c>
      <c r="U29" s="73"/>
      <c r="V29" s="76">
        <f t="shared" si="1"/>
        <v>33</v>
      </c>
      <c r="W29" s="74"/>
      <c r="X29" s="249" t="s">
        <v>251</v>
      </c>
      <c r="Y29" s="250"/>
      <c r="Z29" s="250"/>
      <c r="AA29" s="250"/>
      <c r="AB29" s="250"/>
      <c r="AC29" s="250"/>
      <c r="AD29" s="251"/>
    </row>
    <row r="30" spans="1:30" ht="18.75" thickBot="1">
      <c r="A30" s="132">
        <v>14</v>
      </c>
      <c r="B30" s="213" t="s">
        <v>299</v>
      </c>
      <c r="C30" s="117" t="s">
        <v>0</v>
      </c>
      <c r="D30" s="117" t="s">
        <v>210</v>
      </c>
      <c r="E30" s="133"/>
      <c r="F30" s="119" t="s">
        <v>170</v>
      </c>
      <c r="G30" s="126">
        <v>22</v>
      </c>
      <c r="H30" s="126"/>
      <c r="I30" s="127">
        <v>3</v>
      </c>
      <c r="J30" s="126"/>
      <c r="K30" s="126"/>
      <c r="L30" s="127"/>
      <c r="M30" s="126"/>
      <c r="N30" s="126"/>
      <c r="O30" s="126"/>
      <c r="P30" s="125"/>
      <c r="Q30" s="128"/>
      <c r="R30" s="129"/>
      <c r="S30" s="199"/>
      <c r="T30" s="130">
        <f t="shared" si="2"/>
        <v>25</v>
      </c>
      <c r="U30" s="73"/>
      <c r="V30" s="76">
        <f t="shared" si="1"/>
        <v>25</v>
      </c>
      <c r="W30" s="74"/>
      <c r="X30" s="305" t="s">
        <v>290</v>
      </c>
      <c r="Y30" s="306"/>
      <c r="Z30" s="306"/>
      <c r="AA30" s="306"/>
      <c r="AB30" s="306"/>
      <c r="AC30" s="306"/>
      <c r="AD30" s="307"/>
    </row>
    <row r="31" spans="1:30" ht="18.75" customHeight="1" thickBot="1">
      <c r="A31" s="155">
        <v>15</v>
      </c>
      <c r="B31" s="213" t="s">
        <v>46</v>
      </c>
      <c r="C31" s="159" t="s">
        <v>156</v>
      </c>
      <c r="D31" s="159" t="s">
        <v>45</v>
      </c>
      <c r="E31" s="160">
        <v>36</v>
      </c>
      <c r="F31" s="161" t="s">
        <v>168</v>
      </c>
      <c r="G31" s="126"/>
      <c r="H31" s="126"/>
      <c r="I31" s="127"/>
      <c r="J31" s="126">
        <v>14</v>
      </c>
      <c r="K31" s="126">
        <v>1</v>
      </c>
      <c r="L31" s="127">
        <v>0.5</v>
      </c>
      <c r="M31" s="126"/>
      <c r="N31" s="126"/>
      <c r="O31" s="126"/>
      <c r="P31" s="156"/>
      <c r="Q31" s="162"/>
      <c r="R31" s="129"/>
      <c r="S31" s="199"/>
      <c r="T31" s="157">
        <f t="shared" si="2"/>
        <v>15.5</v>
      </c>
      <c r="U31" s="167"/>
      <c r="V31" s="168">
        <f t="shared" si="1"/>
        <v>15.5</v>
      </c>
      <c r="W31" s="169"/>
      <c r="X31" s="249" t="s">
        <v>253</v>
      </c>
      <c r="Y31" s="250"/>
      <c r="Z31" s="250"/>
      <c r="AA31" s="250"/>
      <c r="AB31" s="250"/>
      <c r="AC31" s="250"/>
      <c r="AD31" s="251"/>
    </row>
    <row r="32" spans="1:30" ht="18" customHeight="1">
      <c r="A32" s="234">
        <v>16</v>
      </c>
      <c r="B32" s="245" t="s">
        <v>188</v>
      </c>
      <c r="C32" s="159" t="s">
        <v>156</v>
      </c>
      <c r="D32" s="159" t="s">
        <v>169</v>
      </c>
      <c r="E32" s="247">
        <v>13</v>
      </c>
      <c r="F32" s="161" t="s">
        <v>157</v>
      </c>
      <c r="G32" s="126"/>
      <c r="H32" s="126"/>
      <c r="I32" s="127"/>
      <c r="J32" s="126">
        <v>28</v>
      </c>
      <c r="K32" s="126">
        <v>1</v>
      </c>
      <c r="L32" s="127"/>
      <c r="M32" s="126"/>
      <c r="N32" s="126"/>
      <c r="O32" s="126"/>
      <c r="P32" s="235" t="s">
        <v>235</v>
      </c>
      <c r="Q32" s="264" t="s">
        <v>190</v>
      </c>
      <c r="R32" s="129"/>
      <c r="S32" s="199"/>
      <c r="T32" s="236">
        <f>SUM(G32:O33)</f>
        <v>31</v>
      </c>
      <c r="U32" s="167"/>
      <c r="V32" s="168">
        <f t="shared" si="1"/>
        <v>29</v>
      </c>
      <c r="W32" s="169"/>
      <c r="X32" s="298" t="s">
        <v>254</v>
      </c>
      <c r="Y32" s="299"/>
      <c r="Z32" s="299"/>
      <c r="AA32" s="299"/>
      <c r="AB32" s="299"/>
      <c r="AC32" s="299"/>
      <c r="AD32" s="300"/>
    </row>
    <row r="33" spans="1:30" ht="17.25" customHeight="1" thickBot="1">
      <c r="A33" s="234"/>
      <c r="B33" s="245"/>
      <c r="C33" s="159"/>
      <c r="D33" s="159" t="s">
        <v>93</v>
      </c>
      <c r="E33" s="247"/>
      <c r="F33" s="161" t="s">
        <v>157</v>
      </c>
      <c r="G33" s="126"/>
      <c r="H33" s="126"/>
      <c r="I33" s="127"/>
      <c r="J33" s="126"/>
      <c r="K33" s="126"/>
      <c r="L33" s="127"/>
      <c r="M33" s="126">
        <v>2</v>
      </c>
      <c r="N33" s="126"/>
      <c r="O33" s="126"/>
      <c r="P33" s="235"/>
      <c r="Q33" s="264"/>
      <c r="R33" s="129"/>
      <c r="S33" s="199"/>
      <c r="T33" s="236"/>
      <c r="U33" s="167"/>
      <c r="V33" s="168">
        <f>SUM(G33:O33)</f>
        <v>2</v>
      </c>
      <c r="W33" s="169"/>
      <c r="X33" s="301" t="s">
        <v>255</v>
      </c>
      <c r="Y33" s="302"/>
      <c r="Z33" s="302"/>
      <c r="AA33" s="302"/>
      <c r="AB33" s="302"/>
      <c r="AC33" s="302"/>
      <c r="AD33" s="303"/>
    </row>
    <row r="34" spans="1:30" ht="22.5" customHeight="1">
      <c r="A34" s="153">
        <v>17</v>
      </c>
      <c r="B34" s="214" t="s">
        <v>340</v>
      </c>
      <c r="C34" s="170" t="s">
        <v>329</v>
      </c>
      <c r="D34" s="170" t="s">
        <v>4</v>
      </c>
      <c r="E34" s="171"/>
      <c r="F34" s="171"/>
      <c r="G34" s="172"/>
      <c r="H34" s="172"/>
      <c r="I34" s="173"/>
      <c r="J34" s="172"/>
      <c r="K34" s="172"/>
      <c r="L34" s="173"/>
      <c r="M34" s="172"/>
      <c r="N34" s="172"/>
      <c r="O34" s="173"/>
      <c r="P34" s="174"/>
      <c r="Q34" s="172"/>
      <c r="R34" s="172"/>
      <c r="S34" s="200">
        <v>30</v>
      </c>
      <c r="T34" s="175">
        <v>0</v>
      </c>
      <c r="U34" s="167"/>
      <c r="V34" s="168">
        <f>SUM(K34:S34)</f>
        <v>30</v>
      </c>
      <c r="W34" s="169"/>
      <c r="X34" s="85"/>
      <c r="Y34" s="85"/>
      <c r="Z34" s="85"/>
      <c r="AA34" s="85"/>
      <c r="AB34" s="85"/>
      <c r="AC34" s="85"/>
      <c r="AD34" s="85"/>
    </row>
    <row r="35" spans="1:30" ht="24.75" customHeight="1">
      <c r="A35" s="155">
        <v>18</v>
      </c>
      <c r="B35" s="213" t="s">
        <v>69</v>
      </c>
      <c r="C35" s="159" t="s">
        <v>156</v>
      </c>
      <c r="D35" s="159" t="s">
        <v>117</v>
      </c>
      <c r="E35" s="160">
        <v>32</v>
      </c>
      <c r="F35" s="161" t="s">
        <v>157</v>
      </c>
      <c r="G35" s="126">
        <v>24</v>
      </c>
      <c r="H35" s="126">
        <v>1</v>
      </c>
      <c r="I35" s="127"/>
      <c r="J35" s="126"/>
      <c r="K35" s="126"/>
      <c r="L35" s="127"/>
      <c r="M35" s="126"/>
      <c r="N35" s="126"/>
      <c r="O35" s="126"/>
      <c r="P35" s="156" t="s">
        <v>35</v>
      </c>
      <c r="Q35" s="128"/>
      <c r="R35" s="129"/>
      <c r="S35" s="199"/>
      <c r="T35" s="157">
        <f>SUM(G35:O35)</f>
        <v>25</v>
      </c>
      <c r="U35" s="167"/>
      <c r="V35" s="168">
        <f t="shared" si="1"/>
        <v>25</v>
      </c>
      <c r="W35" s="169"/>
      <c r="X35" s="80"/>
      <c r="Y35" s="81"/>
      <c r="Z35" s="81"/>
      <c r="AA35" s="81"/>
      <c r="AB35" s="81"/>
      <c r="AC35" s="81"/>
      <c r="AD35" s="81"/>
    </row>
    <row r="36" spans="1:30" ht="22.5" customHeight="1" thickBot="1">
      <c r="A36" s="155">
        <v>19</v>
      </c>
      <c r="B36" s="213" t="s">
        <v>216</v>
      </c>
      <c r="C36" s="159" t="s">
        <v>228</v>
      </c>
      <c r="D36" s="159" t="s">
        <v>4</v>
      </c>
      <c r="E36" s="160">
        <v>9</v>
      </c>
      <c r="F36" s="161" t="s">
        <v>157</v>
      </c>
      <c r="G36" s="126"/>
      <c r="H36" s="126"/>
      <c r="I36" s="127"/>
      <c r="J36" s="126"/>
      <c r="K36" s="126"/>
      <c r="L36" s="127"/>
      <c r="M36" s="126"/>
      <c r="N36" s="126"/>
      <c r="O36" s="126"/>
      <c r="P36" s="156"/>
      <c r="Q36" s="128"/>
      <c r="R36" s="129"/>
      <c r="S36" s="199"/>
      <c r="T36" s="157"/>
      <c r="U36" s="167"/>
      <c r="V36" s="168">
        <f t="shared" si="1"/>
        <v>0</v>
      </c>
      <c r="W36" s="169"/>
      <c r="X36" s="78"/>
      <c r="Y36" s="79"/>
      <c r="Z36" s="79"/>
      <c r="AA36" s="79"/>
      <c r="AB36" s="79"/>
      <c r="AC36" s="79"/>
      <c r="AD36" s="79"/>
    </row>
    <row r="37" spans="1:30" ht="18" customHeight="1">
      <c r="A37" s="234">
        <v>20</v>
      </c>
      <c r="B37" s="245" t="s">
        <v>52</v>
      </c>
      <c r="C37" s="248" t="s">
        <v>156</v>
      </c>
      <c r="D37" s="159" t="s">
        <v>169</v>
      </c>
      <c r="E37" s="247">
        <v>36</v>
      </c>
      <c r="F37" s="161" t="s">
        <v>161</v>
      </c>
      <c r="G37" s="126"/>
      <c r="H37" s="126"/>
      <c r="I37" s="127"/>
      <c r="J37" s="126">
        <v>29</v>
      </c>
      <c r="K37" s="126"/>
      <c r="L37" s="127"/>
      <c r="M37" s="126"/>
      <c r="N37" s="126"/>
      <c r="O37" s="126"/>
      <c r="P37" s="235"/>
      <c r="Q37" s="264" t="s">
        <v>211</v>
      </c>
      <c r="R37" s="129"/>
      <c r="S37" s="199"/>
      <c r="T37" s="236">
        <f>SUM(G37:O39)</f>
        <v>32</v>
      </c>
      <c r="U37" s="167"/>
      <c r="V37" s="168">
        <f t="shared" si="1"/>
        <v>29</v>
      </c>
      <c r="W37" s="169"/>
      <c r="X37" s="298" t="s">
        <v>256</v>
      </c>
      <c r="Y37" s="299"/>
      <c r="Z37" s="299"/>
      <c r="AA37" s="299"/>
      <c r="AB37" s="299"/>
      <c r="AC37" s="299"/>
      <c r="AD37" s="300"/>
    </row>
    <row r="38" spans="1:30" ht="18.75" customHeight="1">
      <c r="A38" s="234"/>
      <c r="B38" s="245"/>
      <c r="C38" s="248"/>
      <c r="D38" s="159" t="s">
        <v>341</v>
      </c>
      <c r="E38" s="247"/>
      <c r="F38" s="161"/>
      <c r="G38" s="126"/>
      <c r="H38" s="126"/>
      <c r="I38" s="127"/>
      <c r="J38" s="126"/>
      <c r="K38" s="126">
        <v>1</v>
      </c>
      <c r="L38" s="127"/>
      <c r="M38" s="126"/>
      <c r="N38" s="126"/>
      <c r="O38" s="126"/>
      <c r="P38" s="235"/>
      <c r="Q38" s="264"/>
      <c r="R38" s="129"/>
      <c r="S38" s="199"/>
      <c r="T38" s="236"/>
      <c r="U38" s="167"/>
      <c r="V38" s="168"/>
      <c r="W38" s="169"/>
      <c r="X38" s="84"/>
      <c r="Y38" s="85"/>
      <c r="Z38" s="85"/>
      <c r="AA38" s="85"/>
      <c r="AB38" s="85"/>
      <c r="AC38" s="85"/>
      <c r="AD38" s="86"/>
    </row>
    <row r="39" spans="1:30" ht="15" customHeight="1" thickBot="1">
      <c r="A39" s="234"/>
      <c r="B39" s="245"/>
      <c r="C39" s="248"/>
      <c r="D39" s="159" t="s">
        <v>93</v>
      </c>
      <c r="E39" s="247"/>
      <c r="F39" s="161" t="s">
        <v>161</v>
      </c>
      <c r="G39" s="126"/>
      <c r="H39" s="126"/>
      <c r="I39" s="127"/>
      <c r="J39" s="126"/>
      <c r="K39" s="126"/>
      <c r="L39" s="127"/>
      <c r="M39" s="126">
        <v>2</v>
      </c>
      <c r="N39" s="126"/>
      <c r="O39" s="126"/>
      <c r="P39" s="235"/>
      <c r="Q39" s="264"/>
      <c r="R39" s="129"/>
      <c r="S39" s="199"/>
      <c r="T39" s="236"/>
      <c r="U39" s="167"/>
      <c r="V39" s="168">
        <f t="shared" si="1"/>
        <v>2</v>
      </c>
      <c r="W39" s="169"/>
      <c r="X39" s="301" t="s">
        <v>257</v>
      </c>
      <c r="Y39" s="302"/>
      <c r="Z39" s="302"/>
      <c r="AA39" s="302"/>
      <c r="AB39" s="302"/>
      <c r="AC39" s="302"/>
      <c r="AD39" s="303"/>
    </row>
    <row r="40" spans="1:30" ht="18">
      <c r="A40" s="234">
        <v>21</v>
      </c>
      <c r="B40" s="245" t="s">
        <v>108</v>
      </c>
      <c r="C40" s="248" t="s">
        <v>156</v>
      </c>
      <c r="D40" s="159" t="s">
        <v>56</v>
      </c>
      <c r="E40" s="160">
        <v>15</v>
      </c>
      <c r="F40" s="161" t="s">
        <v>159</v>
      </c>
      <c r="G40" s="126"/>
      <c r="H40" s="126"/>
      <c r="I40" s="127"/>
      <c r="J40" s="126">
        <v>14</v>
      </c>
      <c r="K40" s="126"/>
      <c r="L40" s="127">
        <v>0.5</v>
      </c>
      <c r="M40" s="126"/>
      <c r="N40" s="126"/>
      <c r="O40" s="126"/>
      <c r="P40" s="288" t="s">
        <v>178</v>
      </c>
      <c r="Q40" s="128"/>
      <c r="R40" s="129"/>
      <c r="S40" s="199"/>
      <c r="T40" s="236">
        <f>SUM(G40:O41)</f>
        <v>19.5</v>
      </c>
      <c r="U40" s="167"/>
      <c r="V40" s="168">
        <f t="shared" si="1"/>
        <v>14.5</v>
      </c>
      <c r="W40" s="169"/>
      <c r="X40" s="255" t="s">
        <v>259</v>
      </c>
      <c r="Y40" s="256"/>
      <c r="Z40" s="256"/>
      <c r="AA40" s="256"/>
      <c r="AB40" s="256"/>
      <c r="AC40" s="256"/>
      <c r="AD40" s="257"/>
    </row>
    <row r="41" spans="1:30" ht="16.5" customHeight="1" thickBot="1">
      <c r="A41" s="234"/>
      <c r="B41" s="245"/>
      <c r="C41" s="248"/>
      <c r="D41" s="159" t="s">
        <v>225</v>
      </c>
      <c r="E41" s="160"/>
      <c r="F41" s="161"/>
      <c r="G41" s="126"/>
      <c r="H41" s="126"/>
      <c r="I41" s="127"/>
      <c r="J41" s="126">
        <v>4</v>
      </c>
      <c r="K41" s="126">
        <v>1</v>
      </c>
      <c r="L41" s="127"/>
      <c r="M41" s="126"/>
      <c r="N41" s="126"/>
      <c r="O41" s="126"/>
      <c r="P41" s="290"/>
      <c r="Q41" s="128"/>
      <c r="R41" s="129"/>
      <c r="S41" s="199"/>
      <c r="T41" s="236"/>
      <c r="U41" s="167"/>
      <c r="V41" s="168">
        <f t="shared" si="1"/>
        <v>5</v>
      </c>
      <c r="W41" s="169"/>
      <c r="X41" s="261" t="s">
        <v>258</v>
      </c>
      <c r="Y41" s="262"/>
      <c r="Z41" s="262"/>
      <c r="AA41" s="262"/>
      <c r="AB41" s="262"/>
      <c r="AC41" s="262"/>
      <c r="AD41" s="263"/>
    </row>
    <row r="42" spans="1:30" ht="18" customHeight="1" thickBot="1">
      <c r="A42" s="155">
        <v>22</v>
      </c>
      <c r="B42" s="213" t="s">
        <v>20</v>
      </c>
      <c r="C42" s="159" t="s">
        <v>156</v>
      </c>
      <c r="D42" s="159" t="s">
        <v>18</v>
      </c>
      <c r="E42" s="160">
        <v>21</v>
      </c>
      <c r="F42" s="161" t="s">
        <v>170</v>
      </c>
      <c r="G42" s="126">
        <v>6</v>
      </c>
      <c r="H42" s="126"/>
      <c r="I42" s="127"/>
      <c r="J42" s="126">
        <v>10</v>
      </c>
      <c r="K42" s="126"/>
      <c r="L42" s="127">
        <v>1</v>
      </c>
      <c r="M42" s="126">
        <v>6</v>
      </c>
      <c r="N42" s="126"/>
      <c r="O42" s="126"/>
      <c r="P42" s="156"/>
      <c r="Q42" s="128"/>
      <c r="R42" s="129"/>
      <c r="S42" s="199"/>
      <c r="T42" s="157">
        <f>SUM(G42:O42)</f>
        <v>23</v>
      </c>
      <c r="U42" s="167"/>
      <c r="V42" s="168">
        <f t="shared" si="1"/>
        <v>23</v>
      </c>
      <c r="W42" s="169"/>
      <c r="X42" s="249" t="s">
        <v>260</v>
      </c>
      <c r="Y42" s="250"/>
      <c r="Z42" s="250"/>
      <c r="AA42" s="250"/>
      <c r="AB42" s="250"/>
      <c r="AC42" s="250"/>
      <c r="AD42" s="251"/>
    </row>
    <row r="43" spans="1:30" ht="18" customHeight="1">
      <c r="A43" s="234">
        <v>23</v>
      </c>
      <c r="B43" s="245" t="s">
        <v>208</v>
      </c>
      <c r="C43" s="248" t="s">
        <v>156</v>
      </c>
      <c r="D43" s="159" t="s">
        <v>120</v>
      </c>
      <c r="E43" s="247">
        <v>10</v>
      </c>
      <c r="F43" s="161" t="s">
        <v>159</v>
      </c>
      <c r="G43" s="126"/>
      <c r="H43" s="126"/>
      <c r="I43" s="127"/>
      <c r="J43" s="126">
        <v>20</v>
      </c>
      <c r="K43" s="126">
        <v>1</v>
      </c>
      <c r="L43" s="127"/>
      <c r="M43" s="126">
        <v>6.5</v>
      </c>
      <c r="N43" s="126">
        <v>1</v>
      </c>
      <c r="O43" s="126"/>
      <c r="P43" s="288" t="s">
        <v>91</v>
      </c>
      <c r="Q43" s="128"/>
      <c r="R43" s="129"/>
      <c r="S43" s="199"/>
      <c r="T43" s="236">
        <f>SUM(G43:O44)</f>
        <v>29.5</v>
      </c>
      <c r="U43" s="167"/>
      <c r="V43" s="168">
        <f t="shared" si="1"/>
        <v>28.5</v>
      </c>
      <c r="W43" s="169"/>
      <c r="X43" s="255" t="s">
        <v>261</v>
      </c>
      <c r="Y43" s="256"/>
      <c r="Z43" s="256"/>
      <c r="AA43" s="256"/>
      <c r="AB43" s="256"/>
      <c r="AC43" s="256"/>
      <c r="AD43" s="257"/>
    </row>
    <row r="44" spans="1:30" ht="17.25" customHeight="1" thickBot="1">
      <c r="A44" s="234"/>
      <c r="B44" s="245"/>
      <c r="C44" s="248"/>
      <c r="D44" s="159" t="s">
        <v>85</v>
      </c>
      <c r="E44" s="247"/>
      <c r="F44" s="161" t="s">
        <v>159</v>
      </c>
      <c r="G44" s="126"/>
      <c r="H44" s="126"/>
      <c r="I44" s="127"/>
      <c r="J44" s="126">
        <v>1</v>
      </c>
      <c r="K44" s="126"/>
      <c r="L44" s="127"/>
      <c r="M44" s="126"/>
      <c r="N44" s="126"/>
      <c r="O44" s="126"/>
      <c r="P44" s="290"/>
      <c r="Q44" s="128"/>
      <c r="R44" s="129"/>
      <c r="S44" s="199"/>
      <c r="T44" s="236"/>
      <c r="U44" s="167"/>
      <c r="V44" s="168">
        <f t="shared" si="1"/>
        <v>1</v>
      </c>
      <c r="W44" s="169"/>
      <c r="X44" s="261" t="s">
        <v>262</v>
      </c>
      <c r="Y44" s="262"/>
      <c r="Z44" s="262"/>
      <c r="AA44" s="262"/>
      <c r="AB44" s="262"/>
      <c r="AC44" s="262"/>
      <c r="AD44" s="263"/>
    </row>
    <row r="45" spans="1:30" ht="72" customHeight="1">
      <c r="A45" s="155">
        <v>24</v>
      </c>
      <c r="B45" s="213" t="s">
        <v>202</v>
      </c>
      <c r="C45" s="159" t="s">
        <v>0</v>
      </c>
      <c r="D45" s="159" t="s">
        <v>238</v>
      </c>
      <c r="E45" s="160">
        <v>10</v>
      </c>
      <c r="F45" s="161" t="s">
        <v>159</v>
      </c>
      <c r="G45" s="126">
        <v>15</v>
      </c>
      <c r="H45" s="126"/>
      <c r="I45" s="127"/>
      <c r="J45" s="126">
        <v>6</v>
      </c>
      <c r="K45" s="126"/>
      <c r="L45" s="127">
        <v>2</v>
      </c>
      <c r="M45" s="126"/>
      <c r="N45" s="126"/>
      <c r="O45" s="126"/>
      <c r="P45" s="156" t="s">
        <v>75</v>
      </c>
      <c r="Q45" s="128" t="s">
        <v>319</v>
      </c>
      <c r="R45" s="129"/>
      <c r="S45" s="199"/>
      <c r="T45" s="157">
        <f>SUM(G45:O45)</f>
        <v>23</v>
      </c>
      <c r="U45" s="167"/>
      <c r="V45" s="168">
        <f t="shared" si="1"/>
        <v>23</v>
      </c>
      <c r="W45" s="169"/>
      <c r="X45" s="255" t="s">
        <v>263</v>
      </c>
      <c r="Y45" s="256"/>
      <c r="Z45" s="256"/>
      <c r="AA45" s="256"/>
      <c r="AB45" s="256"/>
      <c r="AC45" s="256"/>
      <c r="AD45" s="257"/>
    </row>
    <row r="46" spans="1:30" ht="21.75" customHeight="1">
      <c r="A46" s="155"/>
      <c r="B46" s="239" t="s">
        <v>191</v>
      </c>
      <c r="C46" s="241" t="s">
        <v>0</v>
      </c>
      <c r="D46" s="159" t="s">
        <v>122</v>
      </c>
      <c r="E46" s="160"/>
      <c r="F46" s="161"/>
      <c r="G46" s="126"/>
      <c r="H46" s="126"/>
      <c r="I46" s="127"/>
      <c r="J46" s="126">
        <v>2</v>
      </c>
      <c r="K46" s="126"/>
      <c r="L46" s="127"/>
      <c r="M46" s="126"/>
      <c r="N46" s="126"/>
      <c r="O46" s="126"/>
      <c r="P46" s="156"/>
      <c r="Q46" s="128"/>
      <c r="R46" s="129"/>
      <c r="S46" s="199"/>
      <c r="T46" s="243">
        <f>SUM(G46:O47)</f>
        <v>9.5</v>
      </c>
      <c r="U46" s="167"/>
      <c r="V46" s="168"/>
      <c r="W46" s="169"/>
      <c r="X46" s="189"/>
      <c r="Y46" s="189"/>
      <c r="Z46" s="189"/>
      <c r="AA46" s="189"/>
      <c r="AB46" s="189"/>
      <c r="AC46" s="189"/>
      <c r="AD46" s="189"/>
    </row>
    <row r="47" spans="1:30" ht="18">
      <c r="A47" s="155">
        <v>25</v>
      </c>
      <c r="B47" s="240"/>
      <c r="C47" s="242"/>
      <c r="D47" s="159" t="s">
        <v>6</v>
      </c>
      <c r="E47" s="160">
        <v>9</v>
      </c>
      <c r="F47" s="161" t="s">
        <v>192</v>
      </c>
      <c r="G47" s="126"/>
      <c r="H47" s="126"/>
      <c r="I47" s="127"/>
      <c r="J47" s="126">
        <v>7.5</v>
      </c>
      <c r="K47" s="126"/>
      <c r="L47" s="127"/>
      <c r="M47" s="126"/>
      <c r="N47" s="126"/>
      <c r="O47" s="126"/>
      <c r="P47" s="156"/>
      <c r="Q47" s="162"/>
      <c r="R47" s="129"/>
      <c r="S47" s="199"/>
      <c r="T47" s="244"/>
      <c r="U47" s="167"/>
      <c r="V47" s="168">
        <f t="shared" si="1"/>
        <v>7.5</v>
      </c>
      <c r="W47" s="169"/>
      <c r="X47" s="80"/>
      <c r="Y47" s="81"/>
      <c r="Z47" s="81"/>
      <c r="AA47" s="81"/>
      <c r="AB47" s="81"/>
      <c r="AC47" s="81"/>
      <c r="AD47" s="81"/>
    </row>
    <row r="48" spans="1:30" ht="18">
      <c r="A48" s="237">
        <v>26</v>
      </c>
      <c r="B48" s="239" t="s">
        <v>90</v>
      </c>
      <c r="C48" s="159" t="s">
        <v>318</v>
      </c>
      <c r="D48" s="159" t="s">
        <v>112</v>
      </c>
      <c r="E48" s="160"/>
      <c r="F48" s="161"/>
      <c r="G48" s="126"/>
      <c r="H48" s="126"/>
      <c r="I48" s="127"/>
      <c r="J48" s="126"/>
      <c r="K48" s="126"/>
      <c r="L48" s="127"/>
      <c r="M48" s="126"/>
      <c r="N48" s="126"/>
      <c r="O48" s="126"/>
      <c r="P48" s="235"/>
      <c r="Q48" s="162"/>
      <c r="R48" s="129"/>
      <c r="S48" s="199"/>
      <c r="T48" s="157"/>
      <c r="U48" s="167"/>
      <c r="V48" s="168"/>
      <c r="W48" s="169"/>
      <c r="X48" s="80"/>
      <c r="Y48" s="81"/>
      <c r="Z48" s="81"/>
      <c r="AA48" s="81"/>
      <c r="AB48" s="81"/>
      <c r="AC48" s="81"/>
      <c r="AD48" s="81"/>
    </row>
    <row r="49" spans="1:30" ht="18.75" thickBot="1">
      <c r="A49" s="238"/>
      <c r="B49" s="240"/>
      <c r="C49" s="159" t="s">
        <v>156</v>
      </c>
      <c r="D49" s="159" t="s">
        <v>348</v>
      </c>
      <c r="E49" s="160">
        <v>6</v>
      </c>
      <c r="F49" s="161" t="s">
        <v>159</v>
      </c>
      <c r="G49" s="126"/>
      <c r="H49" s="126"/>
      <c r="I49" s="127"/>
      <c r="J49" s="126"/>
      <c r="K49" s="126">
        <v>4</v>
      </c>
      <c r="L49" s="127"/>
      <c r="M49" s="126"/>
      <c r="N49" s="126"/>
      <c r="O49" s="126"/>
      <c r="P49" s="304"/>
      <c r="Q49" s="128"/>
      <c r="R49" s="129"/>
      <c r="S49" s="199"/>
      <c r="T49" s="157">
        <f>SUM(G49:O49)</f>
        <v>4</v>
      </c>
      <c r="U49" s="167"/>
      <c r="V49" s="168">
        <f>SUM(K49:O49)</f>
        <v>4</v>
      </c>
      <c r="W49" s="169"/>
      <c r="X49" s="77"/>
      <c r="Y49" s="35"/>
      <c r="Z49" s="35"/>
      <c r="AA49" s="35"/>
      <c r="AB49" s="35"/>
      <c r="AC49" s="35"/>
      <c r="AD49" s="35"/>
    </row>
    <row r="50" spans="1:30" ht="32.25" customHeight="1" thickBot="1">
      <c r="A50" s="155">
        <v>27</v>
      </c>
      <c r="B50" s="213" t="s">
        <v>37</v>
      </c>
      <c r="C50" s="159" t="s">
        <v>156</v>
      </c>
      <c r="D50" s="156" t="s">
        <v>38</v>
      </c>
      <c r="E50" s="160">
        <v>26</v>
      </c>
      <c r="F50" s="161" t="s">
        <v>157</v>
      </c>
      <c r="G50" s="138"/>
      <c r="H50" s="126"/>
      <c r="I50" s="127"/>
      <c r="J50" s="126">
        <v>20</v>
      </c>
      <c r="K50" s="126">
        <v>1</v>
      </c>
      <c r="L50" s="127">
        <v>1</v>
      </c>
      <c r="M50" s="126">
        <v>5.5</v>
      </c>
      <c r="N50" s="126">
        <v>1</v>
      </c>
      <c r="O50" s="126"/>
      <c r="P50" s="154" t="s">
        <v>81</v>
      </c>
      <c r="Q50" s="162" t="s">
        <v>173</v>
      </c>
      <c r="R50" s="129"/>
      <c r="S50" s="199"/>
      <c r="T50" s="196">
        <f>SUM(G50:O50)</f>
        <v>28.5</v>
      </c>
      <c r="U50" s="167"/>
      <c r="V50" s="168">
        <f t="shared" si="1"/>
        <v>28.5</v>
      </c>
      <c r="W50" s="169"/>
      <c r="X50" s="255" t="s">
        <v>264</v>
      </c>
      <c r="Y50" s="256"/>
      <c r="Z50" s="256"/>
      <c r="AA50" s="256"/>
      <c r="AB50" s="256"/>
      <c r="AC50" s="256"/>
      <c r="AD50" s="257"/>
    </row>
    <row r="51" spans="1:30" ht="24.75" customHeight="1" thickBot="1">
      <c r="A51" s="155">
        <v>28</v>
      </c>
      <c r="B51" s="213" t="s">
        <v>66</v>
      </c>
      <c r="C51" s="159" t="s">
        <v>156</v>
      </c>
      <c r="D51" s="159" t="s">
        <v>119</v>
      </c>
      <c r="E51" s="160">
        <v>22</v>
      </c>
      <c r="F51" s="161" t="s">
        <v>159</v>
      </c>
      <c r="G51" s="126">
        <v>12</v>
      </c>
      <c r="H51" s="126"/>
      <c r="I51" s="127"/>
      <c r="J51" s="126">
        <v>6</v>
      </c>
      <c r="K51" s="126"/>
      <c r="L51" s="127"/>
      <c r="M51" s="126">
        <v>6</v>
      </c>
      <c r="N51" s="126"/>
      <c r="O51" s="126"/>
      <c r="P51" s="156" t="s">
        <v>74</v>
      </c>
      <c r="Q51" s="128"/>
      <c r="R51" s="129"/>
      <c r="S51" s="199"/>
      <c r="T51" s="196">
        <f>SUM(G51:O51)</f>
        <v>24</v>
      </c>
      <c r="U51" s="167"/>
      <c r="V51" s="168">
        <f t="shared" si="1"/>
        <v>24</v>
      </c>
      <c r="W51" s="169"/>
      <c r="X51" s="249" t="s">
        <v>265</v>
      </c>
      <c r="Y51" s="250"/>
      <c r="Z51" s="250"/>
      <c r="AA51" s="250"/>
      <c r="AB51" s="250"/>
      <c r="AC51" s="250"/>
      <c r="AD51" s="251"/>
    </row>
    <row r="52" spans="1:30" ht="27.75" customHeight="1" thickBot="1">
      <c r="A52" s="155">
        <v>29</v>
      </c>
      <c r="B52" s="213" t="s">
        <v>19</v>
      </c>
      <c r="C52" s="159" t="s">
        <v>156</v>
      </c>
      <c r="D52" s="159" t="s">
        <v>119</v>
      </c>
      <c r="E52" s="160">
        <v>29</v>
      </c>
      <c r="F52" s="161" t="s">
        <v>157</v>
      </c>
      <c r="G52" s="126">
        <v>8</v>
      </c>
      <c r="H52" s="126"/>
      <c r="I52" s="127">
        <v>2</v>
      </c>
      <c r="J52" s="126">
        <v>10</v>
      </c>
      <c r="K52" s="126"/>
      <c r="L52" s="127"/>
      <c r="M52" s="126"/>
      <c r="N52" s="126"/>
      <c r="O52" s="126"/>
      <c r="P52" s="156"/>
      <c r="Q52" s="128"/>
      <c r="R52" s="129"/>
      <c r="S52" s="199"/>
      <c r="T52" s="196">
        <f>SUM(G52:O52)</f>
        <v>20</v>
      </c>
      <c r="U52" s="167"/>
      <c r="V52" s="168">
        <f t="shared" si="1"/>
        <v>20</v>
      </c>
      <c r="W52" s="169"/>
      <c r="X52" s="249" t="s">
        <v>266</v>
      </c>
      <c r="Y52" s="250"/>
      <c r="Z52" s="250"/>
      <c r="AA52" s="250"/>
      <c r="AB52" s="250"/>
      <c r="AC52" s="250"/>
      <c r="AD52" s="251"/>
    </row>
    <row r="53" spans="1:30" ht="27.75" customHeight="1" thickBot="1">
      <c r="A53" s="234">
        <v>30</v>
      </c>
      <c r="B53" s="245" t="s">
        <v>16</v>
      </c>
      <c r="C53" s="248" t="s">
        <v>156</v>
      </c>
      <c r="D53" s="159" t="s">
        <v>165</v>
      </c>
      <c r="E53" s="247">
        <v>26</v>
      </c>
      <c r="F53" s="161" t="s">
        <v>170</v>
      </c>
      <c r="G53" s="126"/>
      <c r="H53" s="126"/>
      <c r="I53" s="127"/>
      <c r="J53" s="126">
        <v>6</v>
      </c>
      <c r="K53" s="126"/>
      <c r="L53" s="127"/>
      <c r="M53" s="126">
        <v>18</v>
      </c>
      <c r="N53" s="126"/>
      <c r="O53" s="126"/>
      <c r="P53" s="235" t="s">
        <v>223</v>
      </c>
      <c r="Q53" s="128"/>
      <c r="R53" s="129"/>
      <c r="S53" s="199"/>
      <c r="T53" s="236">
        <f>SUM(G53:O54)</f>
        <v>27</v>
      </c>
      <c r="U53" s="167"/>
      <c r="V53" s="168">
        <f t="shared" si="1"/>
        <v>24</v>
      </c>
      <c r="W53" s="169"/>
      <c r="X53" s="249" t="s">
        <v>267</v>
      </c>
      <c r="Y53" s="250"/>
      <c r="Z53" s="250"/>
      <c r="AA53" s="250"/>
      <c r="AB53" s="250"/>
      <c r="AC53" s="250"/>
      <c r="AD53" s="251"/>
    </row>
    <row r="54" spans="1:30" ht="18.75" thickBot="1">
      <c r="A54" s="234"/>
      <c r="B54" s="245"/>
      <c r="C54" s="248"/>
      <c r="D54" s="159" t="s">
        <v>294</v>
      </c>
      <c r="E54" s="247"/>
      <c r="F54" s="161" t="s">
        <v>170</v>
      </c>
      <c r="G54" s="126"/>
      <c r="H54" s="126"/>
      <c r="I54" s="127"/>
      <c r="J54" s="126">
        <v>2</v>
      </c>
      <c r="K54" s="126"/>
      <c r="L54" s="127"/>
      <c r="M54" s="126">
        <v>1</v>
      </c>
      <c r="N54" s="126"/>
      <c r="O54" s="126"/>
      <c r="P54" s="235"/>
      <c r="Q54" s="128"/>
      <c r="R54" s="129"/>
      <c r="S54" s="199"/>
      <c r="T54" s="236"/>
      <c r="U54" s="167"/>
      <c r="V54" s="168">
        <f t="shared" si="1"/>
        <v>3</v>
      </c>
      <c r="W54" s="169"/>
      <c r="X54" s="82"/>
      <c r="Y54" s="83"/>
      <c r="Z54" s="83"/>
      <c r="AA54" s="83"/>
      <c r="AB54" s="83"/>
      <c r="AC54" s="83"/>
      <c r="AD54" s="83"/>
    </row>
    <row r="55" spans="1:30" ht="18.75" thickBot="1">
      <c r="A55" s="194">
        <v>31</v>
      </c>
      <c r="B55" s="213" t="s">
        <v>226</v>
      </c>
      <c r="C55" s="195" t="s">
        <v>0</v>
      </c>
      <c r="D55" s="159" t="s">
        <v>6</v>
      </c>
      <c r="E55" s="160"/>
      <c r="F55" s="161"/>
      <c r="G55" s="126"/>
      <c r="H55" s="126"/>
      <c r="I55" s="127"/>
      <c r="J55" s="126">
        <v>22</v>
      </c>
      <c r="K55" s="126">
        <v>1</v>
      </c>
      <c r="L55" s="127">
        <v>3.5</v>
      </c>
      <c r="M55" s="126"/>
      <c r="N55" s="126"/>
      <c r="O55" s="126"/>
      <c r="P55" s="193" t="s">
        <v>224</v>
      </c>
      <c r="Q55" s="128"/>
      <c r="R55" s="129"/>
      <c r="S55" s="199"/>
      <c r="T55" s="196">
        <f>SUM(G55:O55)</f>
        <v>26.5</v>
      </c>
      <c r="U55" s="167"/>
      <c r="V55" s="168">
        <f t="shared" si="1"/>
        <v>26.5</v>
      </c>
      <c r="W55" s="169"/>
      <c r="X55" s="255" t="s">
        <v>268</v>
      </c>
      <c r="Y55" s="256"/>
      <c r="Z55" s="256"/>
      <c r="AA55" s="256"/>
      <c r="AB55" s="256"/>
      <c r="AC55" s="256"/>
      <c r="AD55" s="257"/>
    </row>
    <row r="56" spans="1:30" ht="18">
      <c r="A56" s="155">
        <v>32</v>
      </c>
      <c r="B56" s="213" t="s">
        <v>242</v>
      </c>
      <c r="C56" s="159" t="s">
        <v>156</v>
      </c>
      <c r="D56" s="159" t="s">
        <v>13</v>
      </c>
      <c r="E56" s="160">
        <v>32</v>
      </c>
      <c r="F56" s="161" t="s">
        <v>157</v>
      </c>
      <c r="G56" s="126"/>
      <c r="H56" s="126"/>
      <c r="I56" s="127"/>
      <c r="J56" s="126">
        <v>24</v>
      </c>
      <c r="K56" s="126">
        <v>1</v>
      </c>
      <c r="L56" s="127"/>
      <c r="M56" s="126"/>
      <c r="N56" s="126"/>
      <c r="O56" s="126"/>
      <c r="P56" s="156"/>
      <c r="Q56" s="128"/>
      <c r="R56" s="129"/>
      <c r="S56" s="199"/>
      <c r="T56" s="157">
        <f>SUM(G56:O56)</f>
        <v>25</v>
      </c>
      <c r="U56" s="167"/>
      <c r="V56" s="168">
        <f t="shared" si="1"/>
        <v>25</v>
      </c>
      <c r="W56" s="169"/>
      <c r="X56" s="255" t="s">
        <v>269</v>
      </c>
      <c r="Y56" s="256"/>
      <c r="Z56" s="256"/>
      <c r="AA56" s="256"/>
      <c r="AB56" s="256"/>
      <c r="AC56" s="256"/>
      <c r="AD56" s="257"/>
    </row>
    <row r="57" spans="1:30" ht="18">
      <c r="A57" s="155">
        <v>33</v>
      </c>
      <c r="B57" s="213" t="s">
        <v>336</v>
      </c>
      <c r="C57" s="159" t="s">
        <v>156</v>
      </c>
      <c r="D57" s="159" t="s">
        <v>13</v>
      </c>
      <c r="E57" s="160"/>
      <c r="F57" s="161"/>
      <c r="G57" s="126"/>
      <c r="H57" s="126"/>
      <c r="I57" s="127"/>
      <c r="J57" s="126">
        <v>19</v>
      </c>
      <c r="K57" s="126">
        <v>1</v>
      </c>
      <c r="L57" s="127"/>
      <c r="M57" s="126"/>
      <c r="N57" s="126"/>
      <c r="O57" s="126"/>
      <c r="P57" s="156"/>
      <c r="Q57" s="128"/>
      <c r="R57" s="129"/>
      <c r="S57" s="199"/>
      <c r="T57" s="157">
        <f>SUM(G57:O57)</f>
        <v>20</v>
      </c>
      <c r="U57" s="167"/>
      <c r="V57" s="168">
        <f t="shared" si="1"/>
        <v>20</v>
      </c>
      <c r="W57" s="169"/>
      <c r="X57" s="189"/>
      <c r="Y57" s="189"/>
      <c r="Z57" s="189"/>
      <c r="AA57" s="189"/>
      <c r="AB57" s="189"/>
      <c r="AC57" s="189"/>
      <c r="AD57" s="189"/>
    </row>
    <row r="58" spans="1:30" ht="39" customHeight="1">
      <c r="A58" s="155">
        <v>34</v>
      </c>
      <c r="B58" s="213" t="s">
        <v>306</v>
      </c>
      <c r="C58" s="229" t="s">
        <v>0</v>
      </c>
      <c r="D58" s="229" t="s">
        <v>142</v>
      </c>
      <c r="E58" s="158"/>
      <c r="F58" s="161"/>
      <c r="G58" s="126"/>
      <c r="H58" s="126"/>
      <c r="I58" s="127"/>
      <c r="J58" s="126">
        <v>11</v>
      </c>
      <c r="K58" s="126"/>
      <c r="L58" s="127"/>
      <c r="M58" s="126"/>
      <c r="N58" s="126"/>
      <c r="O58" s="126"/>
      <c r="P58" s="156"/>
      <c r="Q58" s="128"/>
      <c r="R58" s="129"/>
      <c r="S58" s="199"/>
      <c r="T58" s="227">
        <f>SUM(G58:O58)</f>
        <v>11</v>
      </c>
      <c r="U58" s="167"/>
      <c r="V58" s="168">
        <f t="shared" si="1"/>
        <v>11</v>
      </c>
      <c r="W58" s="169"/>
      <c r="X58" s="80"/>
      <c r="Y58" s="81"/>
      <c r="Z58" s="81"/>
      <c r="AA58" s="81"/>
      <c r="AB58" s="81"/>
      <c r="AC58" s="81"/>
      <c r="AD58" s="81"/>
    </row>
    <row r="59" spans="1:30" ht="20.25" customHeight="1">
      <c r="A59" s="237">
        <v>35</v>
      </c>
      <c r="B59" s="239" t="s">
        <v>333</v>
      </c>
      <c r="C59" s="241" t="s">
        <v>334</v>
      </c>
      <c r="D59" s="159" t="s">
        <v>112</v>
      </c>
      <c r="E59" s="158"/>
      <c r="F59" s="161"/>
      <c r="G59" s="126"/>
      <c r="H59" s="126"/>
      <c r="I59" s="127"/>
      <c r="J59" s="126"/>
      <c r="K59" s="126"/>
      <c r="L59" s="127"/>
      <c r="M59" s="126"/>
      <c r="N59" s="126"/>
      <c r="O59" s="126"/>
      <c r="P59" s="156"/>
      <c r="Q59" s="128"/>
      <c r="R59" s="129"/>
      <c r="S59" s="199"/>
      <c r="T59" s="157"/>
      <c r="U59" s="167"/>
      <c r="V59" s="168">
        <f t="shared" si="1"/>
        <v>0</v>
      </c>
      <c r="W59" s="169"/>
      <c r="X59" s="82"/>
      <c r="Y59" s="83"/>
      <c r="Z59" s="83"/>
      <c r="AA59" s="83"/>
      <c r="AB59" s="83"/>
      <c r="AC59" s="83"/>
      <c r="AD59" s="83"/>
    </row>
    <row r="60" spans="1:30" ht="32.25" customHeight="1">
      <c r="A60" s="238"/>
      <c r="B60" s="240"/>
      <c r="C60" s="242"/>
      <c r="D60" s="159" t="s">
        <v>156</v>
      </c>
      <c r="E60" s="158"/>
      <c r="F60" s="161"/>
      <c r="G60" s="126"/>
      <c r="H60" s="126"/>
      <c r="I60" s="127">
        <v>12</v>
      </c>
      <c r="J60" s="126"/>
      <c r="K60" s="126"/>
      <c r="L60" s="127"/>
      <c r="M60" s="126"/>
      <c r="N60" s="126"/>
      <c r="O60" s="126"/>
      <c r="P60" s="156"/>
      <c r="Q60" s="128"/>
      <c r="R60" s="129"/>
      <c r="S60" s="199"/>
      <c r="T60" s="157">
        <f>SUM(G60:O60)</f>
        <v>12</v>
      </c>
      <c r="U60" s="167"/>
      <c r="V60" s="168">
        <f t="shared" si="1"/>
        <v>12</v>
      </c>
      <c r="W60" s="169"/>
      <c r="X60" s="82"/>
      <c r="Y60" s="83"/>
      <c r="Z60" s="83"/>
      <c r="AA60" s="83"/>
      <c r="AB60" s="83"/>
      <c r="AC60" s="83"/>
      <c r="AD60" s="83"/>
    </row>
    <row r="61" spans="1:30" ht="47.25" customHeight="1" thickBot="1">
      <c r="A61" s="155">
        <v>36</v>
      </c>
      <c r="B61" s="213" t="s">
        <v>213</v>
      </c>
      <c r="C61" s="159" t="s">
        <v>179</v>
      </c>
      <c r="D61" s="159" t="s">
        <v>112</v>
      </c>
      <c r="E61" s="160">
        <v>22</v>
      </c>
      <c r="F61" s="161" t="s">
        <v>157</v>
      </c>
      <c r="G61" s="126"/>
      <c r="H61" s="126"/>
      <c r="I61" s="127"/>
      <c r="J61" s="126"/>
      <c r="K61" s="126"/>
      <c r="L61" s="127"/>
      <c r="M61" s="126"/>
      <c r="N61" s="126"/>
      <c r="O61" s="126"/>
      <c r="P61" s="156"/>
      <c r="Q61" s="128" t="s">
        <v>233</v>
      </c>
      <c r="R61" s="129"/>
      <c r="S61" s="199"/>
      <c r="T61" s="157"/>
      <c r="U61" s="167"/>
      <c r="V61" s="168">
        <f t="shared" si="1"/>
        <v>0</v>
      </c>
      <c r="W61" s="169"/>
      <c r="X61" s="82"/>
      <c r="Y61" s="83"/>
      <c r="Z61" s="83"/>
      <c r="AA61" s="83"/>
      <c r="AB61" s="83"/>
      <c r="AC61" s="83"/>
      <c r="AD61" s="83"/>
    </row>
    <row r="62" spans="1:30" ht="19.5" customHeight="1" thickBot="1">
      <c r="A62" s="234">
        <v>37</v>
      </c>
      <c r="B62" s="245" t="s">
        <v>308</v>
      </c>
      <c r="C62" s="159" t="s">
        <v>164</v>
      </c>
      <c r="D62" s="159" t="s">
        <v>112</v>
      </c>
      <c r="E62" s="160"/>
      <c r="F62" s="161" t="s">
        <v>198</v>
      </c>
      <c r="G62" s="126"/>
      <c r="H62" s="126"/>
      <c r="I62" s="127"/>
      <c r="J62" s="126"/>
      <c r="K62" s="126"/>
      <c r="L62" s="127"/>
      <c r="M62" s="126"/>
      <c r="N62" s="126"/>
      <c r="O62" s="126"/>
      <c r="P62" s="288"/>
      <c r="Q62" s="252" t="s">
        <v>350</v>
      </c>
      <c r="R62" s="129"/>
      <c r="S62" s="199"/>
      <c r="T62" s="157"/>
      <c r="U62" s="167"/>
      <c r="V62" s="168">
        <f t="shared" si="1"/>
        <v>0</v>
      </c>
      <c r="W62" s="169"/>
      <c r="X62" s="249" t="s">
        <v>270</v>
      </c>
      <c r="Y62" s="250"/>
      <c r="Z62" s="250"/>
      <c r="AA62" s="250"/>
      <c r="AB62" s="250"/>
      <c r="AC62" s="250"/>
      <c r="AD62" s="251"/>
    </row>
    <row r="63" spans="1:30" ht="18.75" customHeight="1" thickBot="1">
      <c r="A63" s="234"/>
      <c r="B63" s="245"/>
      <c r="C63" s="159" t="s">
        <v>0</v>
      </c>
      <c r="D63" s="159" t="s">
        <v>85</v>
      </c>
      <c r="E63" s="160"/>
      <c r="F63" s="161"/>
      <c r="G63" s="126"/>
      <c r="H63" s="126"/>
      <c r="I63" s="127"/>
      <c r="J63" s="126">
        <v>9</v>
      </c>
      <c r="K63" s="126"/>
      <c r="L63" s="127"/>
      <c r="M63" s="126"/>
      <c r="N63" s="126"/>
      <c r="O63" s="126"/>
      <c r="P63" s="290"/>
      <c r="Q63" s="254"/>
      <c r="R63" s="129"/>
      <c r="S63" s="199"/>
      <c r="T63" s="157">
        <f>SUM(G63:O63)</f>
        <v>9</v>
      </c>
      <c r="U63" s="167"/>
      <c r="V63" s="168">
        <f>SUM(G63:O63)</f>
        <v>9</v>
      </c>
      <c r="W63" s="169"/>
      <c r="X63" s="105"/>
      <c r="Y63" s="106"/>
      <c r="Z63" s="106"/>
      <c r="AA63" s="106"/>
      <c r="AB63" s="106"/>
      <c r="AC63" s="106"/>
      <c r="AD63" s="107"/>
    </row>
    <row r="64" spans="1:30" ht="43.5" customHeight="1" thickBot="1">
      <c r="A64" s="155">
        <v>38</v>
      </c>
      <c r="B64" s="213" t="s">
        <v>327</v>
      </c>
      <c r="C64" s="159" t="s">
        <v>0</v>
      </c>
      <c r="D64" s="159" t="s">
        <v>116</v>
      </c>
      <c r="E64" s="160"/>
      <c r="F64" s="161"/>
      <c r="G64" s="126">
        <v>6</v>
      </c>
      <c r="H64" s="126"/>
      <c r="I64" s="127"/>
      <c r="J64" s="126">
        <v>15</v>
      </c>
      <c r="K64" s="126"/>
      <c r="L64" s="127"/>
      <c r="M64" s="126"/>
      <c r="N64" s="126"/>
      <c r="O64" s="126"/>
      <c r="P64" s="154"/>
      <c r="Q64" s="128" t="s">
        <v>141</v>
      </c>
      <c r="R64" s="129"/>
      <c r="S64" s="199"/>
      <c r="T64" s="157">
        <f>SUM(G64:O64)</f>
        <v>21</v>
      </c>
      <c r="U64" s="167"/>
      <c r="V64" s="168">
        <f>SUM(G64:O64)</f>
        <v>21</v>
      </c>
      <c r="W64" s="169"/>
      <c r="X64" s="149"/>
      <c r="Y64" s="150"/>
      <c r="Z64" s="150"/>
      <c r="AA64" s="150"/>
      <c r="AB64" s="150"/>
      <c r="AC64" s="150"/>
      <c r="AD64" s="151"/>
    </row>
    <row r="65" spans="1:30" s="165" customFormat="1" ht="27" customHeight="1" thickBot="1">
      <c r="A65" s="204">
        <v>39</v>
      </c>
      <c r="B65" s="213" t="s">
        <v>351</v>
      </c>
      <c r="C65" s="205" t="s">
        <v>156</v>
      </c>
      <c r="D65" s="205" t="s">
        <v>116</v>
      </c>
      <c r="E65" s="206">
        <v>18</v>
      </c>
      <c r="F65" s="208" t="s">
        <v>157</v>
      </c>
      <c r="G65" s="126"/>
      <c r="H65" s="126"/>
      <c r="I65" s="127"/>
      <c r="J65" s="126">
        <v>9</v>
      </c>
      <c r="K65" s="126"/>
      <c r="L65" s="127"/>
      <c r="M65" s="126">
        <v>9</v>
      </c>
      <c r="N65" s="126"/>
      <c r="O65" s="126"/>
      <c r="P65" s="207"/>
      <c r="Q65" s="128" t="s">
        <v>141</v>
      </c>
      <c r="R65" s="129"/>
      <c r="S65" s="199"/>
      <c r="T65" s="203">
        <f t="shared" ref="T65" si="3">SUM(G65:O65)</f>
        <v>18</v>
      </c>
      <c r="U65" s="167"/>
      <c r="V65" s="168">
        <f t="shared" ref="V65" si="4">SUM(G65:O65)</f>
        <v>18</v>
      </c>
      <c r="W65" s="169"/>
      <c r="X65" s="258" t="s">
        <v>252</v>
      </c>
      <c r="Y65" s="259"/>
      <c r="Z65" s="259"/>
      <c r="AA65" s="259"/>
      <c r="AB65" s="259"/>
      <c r="AC65" s="259"/>
      <c r="AD65" s="260"/>
    </row>
    <row r="66" spans="1:30" ht="24.75" customHeight="1" thickBot="1">
      <c r="A66" s="155">
        <v>40</v>
      </c>
      <c r="B66" s="213" t="s">
        <v>43</v>
      </c>
      <c r="C66" s="159" t="s">
        <v>156</v>
      </c>
      <c r="D66" s="159" t="s">
        <v>115</v>
      </c>
      <c r="E66" s="160">
        <v>37</v>
      </c>
      <c r="F66" s="161" t="s">
        <v>168</v>
      </c>
      <c r="G66" s="126"/>
      <c r="H66" s="126"/>
      <c r="I66" s="127"/>
      <c r="J66" s="126">
        <v>16</v>
      </c>
      <c r="K66" s="126">
        <v>1</v>
      </c>
      <c r="L66" s="127"/>
      <c r="M66" s="126">
        <v>10</v>
      </c>
      <c r="N66" s="126"/>
      <c r="O66" s="126"/>
      <c r="P66" s="156" t="s">
        <v>302</v>
      </c>
      <c r="Q66" s="128"/>
      <c r="R66" s="129"/>
      <c r="S66" s="199"/>
      <c r="T66" s="157">
        <f>SUM(G66:O66)</f>
        <v>27</v>
      </c>
      <c r="U66" s="167"/>
      <c r="V66" s="168">
        <f t="shared" si="1"/>
        <v>27</v>
      </c>
      <c r="W66" s="169"/>
      <c r="X66" s="249" t="s">
        <v>271</v>
      </c>
      <c r="Y66" s="250"/>
      <c r="Z66" s="250"/>
      <c r="AA66" s="250"/>
      <c r="AB66" s="250"/>
      <c r="AC66" s="250"/>
      <c r="AD66" s="251"/>
    </row>
    <row r="67" spans="1:30" ht="18.75" thickBot="1">
      <c r="A67" s="234">
        <v>41</v>
      </c>
      <c r="B67" s="245" t="s">
        <v>183</v>
      </c>
      <c r="C67" s="159" t="s">
        <v>291</v>
      </c>
      <c r="D67" s="159" t="s">
        <v>112</v>
      </c>
      <c r="E67" s="247">
        <v>17</v>
      </c>
      <c r="F67" s="161" t="s">
        <v>184</v>
      </c>
      <c r="G67" s="126"/>
      <c r="H67" s="126"/>
      <c r="I67" s="127"/>
      <c r="J67" s="126"/>
      <c r="K67" s="126"/>
      <c r="L67" s="127"/>
      <c r="M67" s="126"/>
      <c r="N67" s="126"/>
      <c r="O67" s="126"/>
      <c r="P67" s="235"/>
      <c r="Q67" s="252" t="s">
        <v>350</v>
      </c>
      <c r="R67" s="129"/>
      <c r="S67" s="199"/>
      <c r="T67" s="236">
        <f>SUM(G67:O68)</f>
        <v>9</v>
      </c>
      <c r="U67" s="167"/>
      <c r="V67" s="168">
        <f t="shared" si="1"/>
        <v>0</v>
      </c>
      <c r="W67" s="169"/>
      <c r="X67" s="82"/>
      <c r="Y67" s="83"/>
      <c r="Z67" s="83"/>
      <c r="AA67" s="83"/>
      <c r="AB67" s="83"/>
      <c r="AC67" s="83"/>
      <c r="AD67" s="83"/>
    </row>
    <row r="68" spans="1:30" ht="24" customHeight="1" thickBot="1">
      <c r="A68" s="234"/>
      <c r="B68" s="245"/>
      <c r="C68" s="159" t="s">
        <v>156</v>
      </c>
      <c r="D68" s="159" t="s">
        <v>13</v>
      </c>
      <c r="E68" s="247"/>
      <c r="F68" s="161" t="s">
        <v>170</v>
      </c>
      <c r="G68" s="126"/>
      <c r="H68" s="126"/>
      <c r="I68" s="127"/>
      <c r="J68" s="126">
        <v>9</v>
      </c>
      <c r="K68" s="126"/>
      <c r="L68" s="127"/>
      <c r="M68" s="126"/>
      <c r="N68" s="126"/>
      <c r="O68" s="126"/>
      <c r="P68" s="235"/>
      <c r="Q68" s="254"/>
      <c r="R68" s="129"/>
      <c r="S68" s="199"/>
      <c r="T68" s="236"/>
      <c r="U68" s="167"/>
      <c r="V68" s="168">
        <f>SUM(G68:O68)</f>
        <v>9</v>
      </c>
      <c r="W68" s="169"/>
      <c r="X68" s="249" t="s">
        <v>272</v>
      </c>
      <c r="Y68" s="250"/>
      <c r="Z68" s="250"/>
      <c r="AA68" s="250"/>
      <c r="AB68" s="250"/>
      <c r="AC68" s="250"/>
      <c r="AD68" s="251"/>
    </row>
    <row r="69" spans="1:30" ht="18" customHeight="1">
      <c r="A69" s="155">
        <v>42</v>
      </c>
      <c r="B69" s="239" t="s">
        <v>330</v>
      </c>
      <c r="C69" s="241" t="s">
        <v>156</v>
      </c>
      <c r="D69" s="159" t="s">
        <v>342</v>
      </c>
      <c r="E69" s="160"/>
      <c r="F69" s="161"/>
      <c r="G69" s="126"/>
      <c r="H69" s="126"/>
      <c r="I69" s="127"/>
      <c r="J69" s="126"/>
      <c r="K69" s="126">
        <v>2</v>
      </c>
      <c r="L69" s="127"/>
      <c r="M69" s="126"/>
      <c r="N69" s="126"/>
      <c r="O69" s="126"/>
      <c r="P69" s="156"/>
      <c r="Q69" s="128"/>
      <c r="R69" s="129"/>
      <c r="S69" s="199"/>
      <c r="T69" s="236">
        <f>SUM(G69:O70)</f>
        <v>12</v>
      </c>
      <c r="U69" s="167"/>
      <c r="V69" s="168">
        <f>SUM(G69:O69)</f>
        <v>2</v>
      </c>
      <c r="W69" s="169"/>
      <c r="X69" s="85"/>
      <c r="Y69" s="85"/>
      <c r="Z69" s="85"/>
      <c r="AA69" s="85"/>
      <c r="AB69" s="85"/>
      <c r="AC69" s="85"/>
      <c r="AD69" s="85"/>
    </row>
    <row r="70" spans="1:30" ht="18" customHeight="1">
      <c r="A70" s="155"/>
      <c r="B70" s="240"/>
      <c r="C70" s="242"/>
      <c r="D70" s="159" t="s">
        <v>210</v>
      </c>
      <c r="E70" s="160"/>
      <c r="F70" s="161"/>
      <c r="G70" s="126">
        <v>10</v>
      </c>
      <c r="H70" s="126"/>
      <c r="I70" s="127"/>
      <c r="J70" s="126"/>
      <c r="K70" s="126"/>
      <c r="L70" s="127"/>
      <c r="M70" s="126"/>
      <c r="N70" s="126"/>
      <c r="O70" s="126"/>
      <c r="P70" s="156"/>
      <c r="Q70" s="128"/>
      <c r="R70" s="129"/>
      <c r="S70" s="199"/>
      <c r="T70" s="236"/>
      <c r="U70" s="167"/>
      <c r="V70" s="168">
        <f>SUM(G70:O70)</f>
        <v>10</v>
      </c>
      <c r="W70" s="169"/>
      <c r="X70" s="85"/>
      <c r="Y70" s="85"/>
      <c r="Z70" s="85"/>
      <c r="AA70" s="85"/>
      <c r="AB70" s="85"/>
      <c r="AC70" s="85"/>
      <c r="AD70" s="85"/>
    </row>
    <row r="71" spans="1:30" ht="21.75" customHeight="1" thickBot="1">
      <c r="A71" s="155">
        <v>43</v>
      </c>
      <c r="B71" s="213" t="s">
        <v>89</v>
      </c>
      <c r="C71" s="159" t="s">
        <v>0</v>
      </c>
      <c r="D71" s="159" t="s">
        <v>117</v>
      </c>
      <c r="E71" s="160">
        <v>19</v>
      </c>
      <c r="F71" s="161" t="s">
        <v>170</v>
      </c>
      <c r="G71" s="126">
        <v>28</v>
      </c>
      <c r="H71" s="126">
        <v>1</v>
      </c>
      <c r="I71" s="127"/>
      <c r="J71" s="126"/>
      <c r="K71" s="126"/>
      <c r="L71" s="127"/>
      <c r="M71" s="126"/>
      <c r="N71" s="126"/>
      <c r="O71" s="126"/>
      <c r="P71" s="156" t="s">
        <v>32</v>
      </c>
      <c r="Q71" s="128"/>
      <c r="R71" s="129"/>
      <c r="S71" s="199"/>
      <c r="T71" s="157">
        <f>SUM(G71:O71)</f>
        <v>29</v>
      </c>
      <c r="U71" s="167"/>
      <c r="V71" s="168">
        <f t="shared" si="1"/>
        <v>29</v>
      </c>
      <c r="W71" s="169"/>
      <c r="X71" s="80"/>
      <c r="Y71" s="81"/>
      <c r="Z71" s="81"/>
      <c r="AA71" s="81"/>
      <c r="AB71" s="81"/>
      <c r="AC71" s="81"/>
      <c r="AD71" s="81"/>
    </row>
    <row r="72" spans="1:30" ht="18">
      <c r="A72" s="234">
        <v>44</v>
      </c>
      <c r="B72" s="245" t="s">
        <v>21</v>
      </c>
      <c r="C72" s="248" t="s">
        <v>156</v>
      </c>
      <c r="D72" s="159" t="s">
        <v>119</v>
      </c>
      <c r="E72" s="247">
        <v>14</v>
      </c>
      <c r="F72" s="161" t="s">
        <v>159</v>
      </c>
      <c r="G72" s="126"/>
      <c r="H72" s="126"/>
      <c r="I72" s="127"/>
      <c r="J72" s="126">
        <v>22</v>
      </c>
      <c r="K72" s="126"/>
      <c r="L72" s="127">
        <v>1</v>
      </c>
      <c r="M72" s="126"/>
      <c r="N72" s="126"/>
      <c r="O72" s="126"/>
      <c r="P72" s="235" t="s">
        <v>239</v>
      </c>
      <c r="Q72" s="128"/>
      <c r="R72" s="129"/>
      <c r="S72" s="199"/>
      <c r="T72" s="236">
        <f>SUM(G72:O73)</f>
        <v>28</v>
      </c>
      <c r="U72" s="167"/>
      <c r="V72" s="168">
        <f t="shared" si="1"/>
        <v>23</v>
      </c>
      <c r="W72" s="169"/>
      <c r="X72" s="255" t="s">
        <v>273</v>
      </c>
      <c r="Y72" s="256"/>
      <c r="Z72" s="256"/>
      <c r="AA72" s="256"/>
      <c r="AB72" s="256"/>
      <c r="AC72" s="256"/>
      <c r="AD72" s="257"/>
    </row>
    <row r="73" spans="1:30" ht="20.25" customHeight="1" thickBot="1">
      <c r="A73" s="234"/>
      <c r="B73" s="245"/>
      <c r="C73" s="248"/>
      <c r="D73" s="159" t="s">
        <v>176</v>
      </c>
      <c r="E73" s="247"/>
      <c r="F73" s="161" t="s">
        <v>159</v>
      </c>
      <c r="G73" s="126"/>
      <c r="H73" s="126"/>
      <c r="I73" s="127"/>
      <c r="J73" s="126">
        <v>4</v>
      </c>
      <c r="K73" s="126">
        <v>1</v>
      </c>
      <c r="L73" s="127"/>
      <c r="M73" s="126"/>
      <c r="N73" s="126"/>
      <c r="O73" s="126"/>
      <c r="P73" s="235"/>
      <c r="Q73" s="128"/>
      <c r="R73" s="129"/>
      <c r="S73" s="199"/>
      <c r="T73" s="236"/>
      <c r="U73" s="167"/>
      <c r="V73" s="168">
        <f t="shared" si="1"/>
        <v>5</v>
      </c>
      <c r="W73" s="169"/>
      <c r="X73" s="261"/>
      <c r="Y73" s="262"/>
      <c r="Z73" s="262"/>
      <c r="AA73" s="262"/>
      <c r="AB73" s="262"/>
      <c r="AC73" s="262"/>
      <c r="AD73" s="263"/>
    </row>
    <row r="74" spans="1:30" ht="27" customHeight="1">
      <c r="A74" s="155">
        <v>45</v>
      </c>
      <c r="B74" s="213" t="s">
        <v>243</v>
      </c>
      <c r="C74" s="136" t="s">
        <v>197</v>
      </c>
      <c r="D74" s="159" t="s">
        <v>196</v>
      </c>
      <c r="E74" s="160">
        <v>29</v>
      </c>
      <c r="F74" s="161" t="s">
        <v>171</v>
      </c>
      <c r="G74" s="126"/>
      <c r="H74" s="126"/>
      <c r="I74" s="127"/>
      <c r="J74" s="126"/>
      <c r="K74" s="126"/>
      <c r="L74" s="127"/>
      <c r="M74" s="126"/>
      <c r="N74" s="126"/>
      <c r="O74" s="126"/>
      <c r="P74" s="156"/>
      <c r="Q74" s="162"/>
      <c r="R74" s="135"/>
      <c r="S74" s="199">
        <v>30</v>
      </c>
      <c r="T74" s="157"/>
      <c r="U74" s="167"/>
      <c r="V74" s="168">
        <f>SUM(K74:S74)</f>
        <v>30</v>
      </c>
      <c r="W74" s="169"/>
      <c r="X74" s="80"/>
      <c r="Y74" s="81"/>
      <c r="Z74" s="81"/>
      <c r="AA74" s="81"/>
      <c r="AB74" s="81"/>
      <c r="AC74" s="81"/>
      <c r="AD74" s="81"/>
    </row>
    <row r="75" spans="1:30" ht="19.5" customHeight="1">
      <c r="A75" s="234">
        <v>46</v>
      </c>
      <c r="B75" s="245" t="s">
        <v>212</v>
      </c>
      <c r="C75" s="248" t="s">
        <v>166</v>
      </c>
      <c r="D75" s="159" t="s">
        <v>112</v>
      </c>
      <c r="E75" s="247">
        <v>17</v>
      </c>
      <c r="F75" s="161" t="s">
        <v>157</v>
      </c>
      <c r="G75" s="126"/>
      <c r="H75" s="126"/>
      <c r="I75" s="127"/>
      <c r="J75" s="126"/>
      <c r="K75" s="126"/>
      <c r="L75" s="127"/>
      <c r="M75" s="126"/>
      <c r="N75" s="126"/>
      <c r="O75" s="126"/>
      <c r="P75" s="235"/>
      <c r="Q75" s="128"/>
      <c r="R75" s="129"/>
      <c r="S75" s="199"/>
      <c r="T75" s="236">
        <f>SUM(G75:O79)</f>
        <v>8</v>
      </c>
      <c r="U75" s="167"/>
      <c r="V75" s="168">
        <f t="shared" si="1"/>
        <v>0</v>
      </c>
      <c r="W75" s="169"/>
      <c r="X75" s="77"/>
      <c r="Y75" s="35"/>
      <c r="Z75" s="35"/>
      <c r="AA75" s="35"/>
      <c r="AB75" s="35"/>
      <c r="AC75" s="35"/>
      <c r="AD75" s="35"/>
    </row>
    <row r="76" spans="1:30" ht="18">
      <c r="A76" s="234"/>
      <c r="B76" s="245"/>
      <c r="C76" s="248"/>
      <c r="D76" s="159" t="s">
        <v>94</v>
      </c>
      <c r="E76" s="247"/>
      <c r="F76" s="161" t="s">
        <v>158</v>
      </c>
      <c r="G76" s="126"/>
      <c r="H76" s="126"/>
      <c r="I76" s="127"/>
      <c r="J76" s="126"/>
      <c r="K76" s="126">
        <v>2</v>
      </c>
      <c r="L76" s="127"/>
      <c r="M76" s="126"/>
      <c r="N76" s="126"/>
      <c r="O76" s="126"/>
      <c r="P76" s="235"/>
      <c r="Q76" s="128"/>
      <c r="R76" s="129"/>
      <c r="S76" s="199"/>
      <c r="T76" s="236"/>
      <c r="U76" s="167"/>
      <c r="V76" s="168">
        <f t="shared" si="1"/>
        <v>2</v>
      </c>
      <c r="W76" s="169"/>
      <c r="X76" s="77"/>
      <c r="Y76" s="35"/>
      <c r="Z76" s="35"/>
      <c r="AA76" s="35"/>
      <c r="AB76" s="35"/>
      <c r="AC76" s="35"/>
      <c r="AD76" s="35"/>
    </row>
    <row r="77" spans="1:30" ht="26.25" customHeight="1">
      <c r="A77" s="234"/>
      <c r="B77" s="245"/>
      <c r="C77" s="248"/>
      <c r="D77" s="159" t="s">
        <v>295</v>
      </c>
      <c r="E77" s="247"/>
      <c r="F77" s="161" t="s">
        <v>158</v>
      </c>
      <c r="G77" s="126"/>
      <c r="H77" s="126"/>
      <c r="I77" s="127"/>
      <c r="J77" s="126"/>
      <c r="K77" s="126">
        <v>3</v>
      </c>
      <c r="L77" s="127"/>
      <c r="M77" s="126"/>
      <c r="N77" s="126"/>
      <c r="O77" s="126"/>
      <c r="P77" s="235"/>
      <c r="Q77" s="128"/>
      <c r="R77" s="129"/>
      <c r="S77" s="199"/>
      <c r="T77" s="236"/>
      <c r="U77" s="167"/>
      <c r="V77" s="168">
        <f t="shared" si="1"/>
        <v>3</v>
      </c>
      <c r="W77" s="169"/>
      <c r="X77" s="77"/>
      <c r="Y77" s="35"/>
      <c r="Z77" s="35"/>
      <c r="AA77" s="35"/>
      <c r="AB77" s="35"/>
      <c r="AC77" s="35"/>
      <c r="AD77" s="35"/>
    </row>
    <row r="78" spans="1:30" ht="18">
      <c r="A78" s="234"/>
      <c r="B78" s="245"/>
      <c r="C78" s="248"/>
      <c r="D78" s="159" t="s">
        <v>296</v>
      </c>
      <c r="E78" s="160"/>
      <c r="F78" s="161"/>
      <c r="G78" s="126"/>
      <c r="H78" s="126"/>
      <c r="I78" s="127"/>
      <c r="J78" s="126"/>
      <c r="K78" s="126">
        <v>2</v>
      </c>
      <c r="L78" s="127"/>
      <c r="M78" s="126"/>
      <c r="N78" s="126"/>
      <c r="O78" s="126"/>
      <c r="P78" s="235"/>
      <c r="Q78" s="128"/>
      <c r="R78" s="129"/>
      <c r="S78" s="199"/>
      <c r="T78" s="236"/>
      <c r="U78" s="167"/>
      <c r="V78" s="168">
        <f t="shared" si="1"/>
        <v>2</v>
      </c>
      <c r="W78" s="169"/>
      <c r="X78" s="77"/>
      <c r="Y78" s="35"/>
      <c r="Z78" s="35"/>
      <c r="AA78" s="35"/>
      <c r="AB78" s="35"/>
      <c r="AC78" s="35"/>
      <c r="AD78" s="35"/>
    </row>
    <row r="79" spans="1:30" ht="18">
      <c r="A79" s="234"/>
      <c r="B79" s="245"/>
      <c r="C79" s="248"/>
      <c r="D79" s="159" t="s">
        <v>229</v>
      </c>
      <c r="E79" s="160"/>
      <c r="F79" s="161"/>
      <c r="G79" s="126"/>
      <c r="H79" s="126"/>
      <c r="I79" s="127"/>
      <c r="J79" s="126"/>
      <c r="K79" s="126">
        <v>1</v>
      </c>
      <c r="L79" s="127"/>
      <c r="M79" s="126"/>
      <c r="N79" s="126"/>
      <c r="O79" s="126"/>
      <c r="P79" s="235"/>
      <c r="Q79" s="128"/>
      <c r="R79" s="129"/>
      <c r="S79" s="199"/>
      <c r="T79" s="236"/>
      <c r="U79" s="167"/>
      <c r="V79" s="168">
        <f t="shared" si="1"/>
        <v>1</v>
      </c>
      <c r="W79" s="169"/>
      <c r="X79" s="77"/>
      <c r="Y79" s="35"/>
      <c r="Z79" s="35"/>
      <c r="AA79" s="35"/>
      <c r="AB79" s="35"/>
      <c r="AC79" s="35"/>
      <c r="AD79" s="35"/>
    </row>
    <row r="80" spans="1:30" ht="25.5" customHeight="1" thickBot="1">
      <c r="A80" s="153">
        <v>47</v>
      </c>
      <c r="B80" s="214" t="s">
        <v>346</v>
      </c>
      <c r="C80" s="187" t="s">
        <v>156</v>
      </c>
      <c r="D80" s="159" t="s">
        <v>347</v>
      </c>
      <c r="E80" s="160"/>
      <c r="F80" s="161"/>
      <c r="G80" s="126"/>
      <c r="H80" s="126"/>
      <c r="I80" s="127"/>
      <c r="J80" s="126">
        <v>18</v>
      </c>
      <c r="K80" s="126"/>
      <c r="L80" s="127"/>
      <c r="M80" s="126"/>
      <c r="N80" s="126"/>
      <c r="O80" s="126"/>
      <c r="P80" s="156"/>
      <c r="Q80" s="128" t="s">
        <v>141</v>
      </c>
      <c r="R80" s="129"/>
      <c r="S80" s="199"/>
      <c r="T80" s="188">
        <f>SUM(G80:O80)</f>
        <v>18</v>
      </c>
      <c r="U80" s="167"/>
      <c r="V80" s="168">
        <f>SUM(J80:O80)</f>
        <v>18</v>
      </c>
      <c r="W80" s="169"/>
      <c r="X80" s="164"/>
      <c r="Y80" s="65"/>
      <c r="Z80" s="65"/>
      <c r="AA80" s="65"/>
      <c r="AB80" s="65"/>
      <c r="AC80" s="65"/>
      <c r="AD80" s="65"/>
    </row>
    <row r="81" spans="1:30" ht="18" customHeight="1" thickBot="1">
      <c r="A81" s="155">
        <v>48</v>
      </c>
      <c r="B81" s="213" t="s">
        <v>174</v>
      </c>
      <c r="C81" s="159" t="s">
        <v>156</v>
      </c>
      <c r="D81" s="159" t="s">
        <v>115</v>
      </c>
      <c r="E81" s="160">
        <v>10</v>
      </c>
      <c r="F81" s="161" t="s">
        <v>159</v>
      </c>
      <c r="G81" s="126"/>
      <c r="H81" s="126"/>
      <c r="I81" s="127"/>
      <c r="J81" s="126">
        <v>25</v>
      </c>
      <c r="K81" s="126">
        <v>1</v>
      </c>
      <c r="L81" s="127">
        <v>2</v>
      </c>
      <c r="M81" s="126"/>
      <c r="N81" s="126"/>
      <c r="O81" s="126"/>
      <c r="P81" s="156" t="s">
        <v>300</v>
      </c>
      <c r="Q81" s="128"/>
      <c r="R81" s="129"/>
      <c r="S81" s="199"/>
      <c r="T81" s="157">
        <f>SUM(G81:O81)</f>
        <v>28</v>
      </c>
      <c r="U81" s="167"/>
      <c r="V81" s="168">
        <f t="shared" si="1"/>
        <v>28</v>
      </c>
      <c r="W81" s="169"/>
      <c r="X81" s="249" t="s">
        <v>275</v>
      </c>
      <c r="Y81" s="250"/>
      <c r="Z81" s="250"/>
      <c r="AA81" s="250"/>
      <c r="AB81" s="250"/>
      <c r="AC81" s="250"/>
      <c r="AD81" s="251"/>
    </row>
    <row r="82" spans="1:30" ht="18.75" thickBot="1">
      <c r="A82" s="234">
        <v>49</v>
      </c>
      <c r="B82" s="245" t="s">
        <v>204</v>
      </c>
      <c r="C82" s="248" t="s">
        <v>209</v>
      </c>
      <c r="D82" s="159" t="s">
        <v>6</v>
      </c>
      <c r="E82" s="247">
        <v>15</v>
      </c>
      <c r="F82" s="295" t="s">
        <v>192</v>
      </c>
      <c r="G82" s="126"/>
      <c r="H82" s="126"/>
      <c r="I82" s="127"/>
      <c r="J82" s="126">
        <v>11</v>
      </c>
      <c r="K82" s="126"/>
      <c r="L82" s="127"/>
      <c r="M82" s="126">
        <v>8.5</v>
      </c>
      <c r="N82" s="126">
        <v>2</v>
      </c>
      <c r="O82" s="126"/>
      <c r="P82" s="235" t="s">
        <v>349</v>
      </c>
      <c r="Q82" s="264"/>
      <c r="R82" s="129"/>
      <c r="S82" s="199"/>
      <c r="T82" s="236">
        <f>SUM(G82:O84)</f>
        <v>26.5</v>
      </c>
      <c r="U82" s="167"/>
      <c r="V82" s="168">
        <f t="shared" si="1"/>
        <v>21.5</v>
      </c>
      <c r="W82" s="169"/>
      <c r="X82" s="249" t="s">
        <v>276</v>
      </c>
      <c r="Y82" s="250"/>
      <c r="Z82" s="250"/>
      <c r="AA82" s="250"/>
      <c r="AB82" s="250"/>
      <c r="AC82" s="250"/>
      <c r="AD82" s="251"/>
    </row>
    <row r="83" spans="1:30" ht="18.75" thickBot="1">
      <c r="A83" s="234"/>
      <c r="B83" s="245"/>
      <c r="C83" s="248"/>
      <c r="D83" s="159" t="s">
        <v>338</v>
      </c>
      <c r="E83" s="247"/>
      <c r="F83" s="295"/>
      <c r="G83" s="126"/>
      <c r="H83" s="126"/>
      <c r="I83" s="127"/>
      <c r="J83" s="126"/>
      <c r="K83" s="126"/>
      <c r="L83" s="127"/>
      <c r="M83" s="126">
        <v>4</v>
      </c>
      <c r="N83" s="126"/>
      <c r="O83" s="126"/>
      <c r="P83" s="235"/>
      <c r="Q83" s="264"/>
      <c r="R83" s="129"/>
      <c r="S83" s="199"/>
      <c r="T83" s="236"/>
      <c r="U83" s="167"/>
      <c r="V83" s="168">
        <f t="shared" si="1"/>
        <v>4</v>
      </c>
      <c r="W83" s="169"/>
      <c r="X83" s="249" t="s">
        <v>277</v>
      </c>
      <c r="Y83" s="250"/>
      <c r="Z83" s="250"/>
      <c r="AA83" s="250"/>
      <c r="AB83" s="250"/>
      <c r="AC83" s="250"/>
      <c r="AD83" s="251"/>
    </row>
    <row r="84" spans="1:30" ht="17.25" customHeight="1" thickBot="1">
      <c r="A84" s="234"/>
      <c r="B84" s="245"/>
      <c r="C84" s="248"/>
      <c r="D84" s="159" t="s">
        <v>122</v>
      </c>
      <c r="E84" s="247"/>
      <c r="F84" s="295"/>
      <c r="G84" s="126"/>
      <c r="H84" s="126"/>
      <c r="I84" s="127"/>
      <c r="J84" s="126">
        <v>1</v>
      </c>
      <c r="K84" s="126"/>
      <c r="L84" s="127"/>
      <c r="M84" s="126"/>
      <c r="N84" s="126"/>
      <c r="O84" s="126"/>
      <c r="P84" s="235"/>
      <c r="Q84" s="264"/>
      <c r="R84" s="129"/>
      <c r="S84" s="199"/>
      <c r="T84" s="236"/>
      <c r="U84" s="167"/>
      <c r="V84" s="168">
        <f t="shared" ref="V84:V132" si="5">SUM(G84:O84)</f>
        <v>1</v>
      </c>
      <c r="W84" s="169"/>
      <c r="X84" s="82"/>
      <c r="Y84" s="83"/>
      <c r="Z84" s="83"/>
      <c r="AA84" s="83"/>
      <c r="AB84" s="83"/>
      <c r="AC84" s="83"/>
      <c r="AD84" s="83"/>
    </row>
    <row r="85" spans="1:30" ht="15" customHeight="1">
      <c r="A85" s="234">
        <v>50</v>
      </c>
      <c r="B85" s="245" t="s">
        <v>11</v>
      </c>
      <c r="C85" s="248" t="s">
        <v>156</v>
      </c>
      <c r="D85" s="159" t="s">
        <v>10</v>
      </c>
      <c r="E85" s="247">
        <v>26</v>
      </c>
      <c r="F85" s="161" t="s">
        <v>157</v>
      </c>
      <c r="G85" s="126"/>
      <c r="H85" s="126"/>
      <c r="I85" s="127"/>
      <c r="J85" s="126">
        <v>12</v>
      </c>
      <c r="K85" s="126"/>
      <c r="L85" s="127">
        <v>0.5</v>
      </c>
      <c r="M85" s="126"/>
      <c r="N85" s="126"/>
      <c r="O85" s="126"/>
      <c r="P85" s="235" t="s">
        <v>322</v>
      </c>
      <c r="Q85" s="128"/>
      <c r="R85" s="129"/>
      <c r="S85" s="199"/>
      <c r="T85" s="236">
        <f>SUM(G85:O87)</f>
        <v>31.5</v>
      </c>
      <c r="U85" s="167"/>
      <c r="V85" s="168">
        <f t="shared" si="5"/>
        <v>12.5</v>
      </c>
      <c r="W85" s="169"/>
      <c r="X85" s="255" t="s">
        <v>278</v>
      </c>
      <c r="Y85" s="256"/>
      <c r="Z85" s="256"/>
      <c r="AA85" s="256"/>
      <c r="AB85" s="256"/>
      <c r="AC85" s="256"/>
      <c r="AD85" s="257"/>
    </row>
    <row r="86" spans="1:30" ht="16.5" customHeight="1" thickBot="1">
      <c r="A86" s="234"/>
      <c r="B86" s="245"/>
      <c r="C86" s="248"/>
      <c r="D86" s="159" t="s">
        <v>121</v>
      </c>
      <c r="E86" s="247"/>
      <c r="F86" s="161" t="s">
        <v>157</v>
      </c>
      <c r="G86" s="126"/>
      <c r="H86" s="126"/>
      <c r="I86" s="127"/>
      <c r="J86" s="126">
        <v>2</v>
      </c>
      <c r="K86" s="126"/>
      <c r="L86" s="127">
        <v>1</v>
      </c>
      <c r="M86" s="126">
        <v>2</v>
      </c>
      <c r="N86" s="126"/>
      <c r="O86" s="126"/>
      <c r="P86" s="235"/>
      <c r="Q86" s="128"/>
      <c r="R86" s="129"/>
      <c r="S86" s="199"/>
      <c r="T86" s="236"/>
      <c r="U86" s="167"/>
      <c r="V86" s="168">
        <f t="shared" si="5"/>
        <v>5</v>
      </c>
      <c r="W86" s="169"/>
      <c r="X86" s="261" t="s">
        <v>279</v>
      </c>
      <c r="Y86" s="262"/>
      <c r="Z86" s="262"/>
      <c r="AA86" s="262"/>
      <c r="AB86" s="262"/>
      <c r="AC86" s="262"/>
      <c r="AD86" s="263"/>
    </row>
    <row r="87" spans="1:30" ht="14.25" customHeight="1">
      <c r="A87" s="234"/>
      <c r="B87" s="245"/>
      <c r="C87" s="248"/>
      <c r="D87" s="159" t="s">
        <v>207</v>
      </c>
      <c r="E87" s="247"/>
      <c r="F87" s="161" t="s">
        <v>217</v>
      </c>
      <c r="G87" s="126"/>
      <c r="H87" s="126"/>
      <c r="I87" s="127"/>
      <c r="J87" s="126">
        <v>10</v>
      </c>
      <c r="K87" s="126"/>
      <c r="L87" s="127"/>
      <c r="M87" s="126">
        <v>4</v>
      </c>
      <c r="N87" s="126"/>
      <c r="O87" s="126"/>
      <c r="P87" s="235"/>
      <c r="Q87" s="128"/>
      <c r="R87" s="129"/>
      <c r="S87" s="199"/>
      <c r="T87" s="236"/>
      <c r="U87" s="167"/>
      <c r="V87" s="168">
        <f t="shared" si="5"/>
        <v>14</v>
      </c>
      <c r="W87" s="169"/>
      <c r="X87" s="82"/>
      <c r="Y87" s="83"/>
      <c r="Z87" s="83"/>
      <c r="AA87" s="83"/>
      <c r="AB87" s="83"/>
      <c r="AC87" s="83"/>
      <c r="AD87" s="83"/>
    </row>
    <row r="88" spans="1:30" ht="18.75" thickBot="1">
      <c r="A88" s="155"/>
      <c r="B88" s="239" t="s">
        <v>12</v>
      </c>
      <c r="C88" s="241" t="s">
        <v>156</v>
      </c>
      <c r="D88" s="159" t="s">
        <v>121</v>
      </c>
      <c r="E88" s="160"/>
      <c r="F88" s="161"/>
      <c r="G88" s="126"/>
      <c r="H88" s="126"/>
      <c r="I88" s="127"/>
      <c r="J88" s="126">
        <v>2</v>
      </c>
      <c r="K88" s="126"/>
      <c r="L88" s="127"/>
      <c r="M88" s="126"/>
      <c r="N88" s="126"/>
      <c r="O88" s="126"/>
      <c r="P88" s="156"/>
      <c r="Q88" s="128"/>
      <c r="R88" s="129"/>
      <c r="S88" s="199"/>
      <c r="T88" s="243">
        <f>SUM(G88:O89)</f>
        <v>28.5</v>
      </c>
      <c r="U88" s="167"/>
      <c r="V88" s="168">
        <f t="shared" si="5"/>
        <v>2</v>
      </c>
      <c r="W88" s="169"/>
      <c r="X88" s="164"/>
      <c r="Y88" s="65"/>
      <c r="Z88" s="65"/>
      <c r="AA88" s="65"/>
      <c r="AB88" s="65"/>
      <c r="AC88" s="65"/>
      <c r="AD88" s="65"/>
    </row>
    <row r="89" spans="1:30" ht="32.25" customHeight="1" thickBot="1">
      <c r="A89" s="155">
        <v>51</v>
      </c>
      <c r="B89" s="240"/>
      <c r="C89" s="242"/>
      <c r="D89" s="159" t="s">
        <v>142</v>
      </c>
      <c r="E89" s="160">
        <v>24</v>
      </c>
      <c r="F89" s="161" t="s">
        <v>175</v>
      </c>
      <c r="G89" s="126"/>
      <c r="H89" s="126"/>
      <c r="I89" s="127"/>
      <c r="J89" s="126">
        <v>24.5</v>
      </c>
      <c r="K89" s="126">
        <v>2</v>
      </c>
      <c r="L89" s="127"/>
      <c r="M89" s="126"/>
      <c r="N89" s="126"/>
      <c r="O89" s="126"/>
      <c r="P89" s="156" t="s">
        <v>71</v>
      </c>
      <c r="Q89" s="128"/>
      <c r="R89" s="129"/>
      <c r="S89" s="199"/>
      <c r="T89" s="244"/>
      <c r="U89" s="167"/>
      <c r="V89" s="168">
        <f t="shared" si="5"/>
        <v>26.5</v>
      </c>
      <c r="W89" s="169"/>
      <c r="X89" s="249" t="s">
        <v>280</v>
      </c>
      <c r="Y89" s="250"/>
      <c r="Z89" s="250"/>
      <c r="AA89" s="250"/>
      <c r="AB89" s="250"/>
      <c r="AC89" s="250"/>
      <c r="AD89" s="251"/>
    </row>
    <row r="90" spans="1:30" ht="32.25" customHeight="1">
      <c r="A90" s="155">
        <v>52</v>
      </c>
      <c r="B90" s="213" t="s">
        <v>40</v>
      </c>
      <c r="C90" s="159" t="s">
        <v>156</v>
      </c>
      <c r="D90" s="159" t="s">
        <v>117</v>
      </c>
      <c r="E90" s="160">
        <v>21</v>
      </c>
      <c r="F90" s="161" t="s">
        <v>157</v>
      </c>
      <c r="G90" s="126">
        <v>26</v>
      </c>
      <c r="H90" s="126"/>
      <c r="I90" s="127"/>
      <c r="J90" s="126"/>
      <c r="K90" s="126"/>
      <c r="L90" s="127"/>
      <c r="M90" s="126"/>
      <c r="N90" s="126"/>
      <c r="O90" s="126"/>
      <c r="P90" s="156" t="s">
        <v>215</v>
      </c>
      <c r="Q90" s="128"/>
      <c r="R90" s="129"/>
      <c r="S90" s="199"/>
      <c r="T90" s="157">
        <f t="shared" ref="T90" si="6">SUM(G90:O90)</f>
        <v>26</v>
      </c>
      <c r="U90" s="167"/>
      <c r="V90" s="168">
        <f t="shared" si="5"/>
        <v>26</v>
      </c>
      <c r="W90" s="169"/>
      <c r="X90" s="80"/>
      <c r="Y90" s="81"/>
      <c r="Z90" s="81"/>
      <c r="AA90" s="81"/>
      <c r="AB90" s="81"/>
      <c r="AC90" s="81"/>
      <c r="AD90" s="81"/>
    </row>
    <row r="91" spans="1:30" ht="32.25" customHeight="1">
      <c r="A91" s="155">
        <v>53</v>
      </c>
      <c r="B91" s="213" t="s">
        <v>328</v>
      </c>
      <c r="C91" s="159" t="s">
        <v>329</v>
      </c>
      <c r="D91" s="159" t="s">
        <v>4</v>
      </c>
      <c r="E91" s="160"/>
      <c r="F91" s="161"/>
      <c r="G91" s="126"/>
      <c r="H91" s="126"/>
      <c r="I91" s="127"/>
      <c r="J91" s="126"/>
      <c r="K91" s="126"/>
      <c r="L91" s="127"/>
      <c r="M91" s="126"/>
      <c r="N91" s="126"/>
      <c r="O91" s="126"/>
      <c r="P91" s="156"/>
      <c r="Q91" s="128"/>
      <c r="R91" s="129"/>
      <c r="S91" s="199">
        <v>30</v>
      </c>
      <c r="T91" s="157">
        <v>0</v>
      </c>
      <c r="U91" s="167"/>
      <c r="V91" s="168">
        <f>SUM(G91:S91)</f>
        <v>30</v>
      </c>
      <c r="W91" s="169"/>
      <c r="X91" s="82"/>
      <c r="Y91" s="83"/>
      <c r="Z91" s="83"/>
      <c r="AA91" s="83"/>
      <c r="AB91" s="83"/>
      <c r="AC91" s="83"/>
      <c r="AD91" s="83"/>
    </row>
    <row r="92" spans="1:30" ht="19.5" customHeight="1" thickBot="1">
      <c r="A92" s="155">
        <v>54</v>
      </c>
      <c r="B92" s="213" t="s">
        <v>31</v>
      </c>
      <c r="C92" s="159" t="s">
        <v>156</v>
      </c>
      <c r="D92" s="159" t="s">
        <v>117</v>
      </c>
      <c r="E92" s="160">
        <v>24</v>
      </c>
      <c r="F92" s="161" t="s">
        <v>158</v>
      </c>
      <c r="G92" s="126">
        <v>24</v>
      </c>
      <c r="H92" s="126"/>
      <c r="I92" s="127"/>
      <c r="J92" s="126"/>
      <c r="K92" s="126"/>
      <c r="L92" s="127"/>
      <c r="M92" s="126"/>
      <c r="N92" s="126"/>
      <c r="O92" s="126"/>
      <c r="P92" s="156" t="s">
        <v>200</v>
      </c>
      <c r="Q92" s="128"/>
      <c r="R92" s="129"/>
      <c r="S92" s="199"/>
      <c r="T92" s="157">
        <f>SUM(G92:O92)</f>
        <v>24</v>
      </c>
      <c r="U92" s="167"/>
      <c r="V92" s="168">
        <f t="shared" si="5"/>
        <v>24</v>
      </c>
      <c r="W92" s="169"/>
      <c r="X92" s="78"/>
      <c r="Y92" s="79"/>
      <c r="Z92" s="79"/>
      <c r="AA92" s="79"/>
      <c r="AB92" s="79"/>
      <c r="AC92" s="79"/>
      <c r="AD92" s="79"/>
    </row>
    <row r="93" spans="1:30" ht="19.5" customHeight="1" thickBot="1">
      <c r="A93" s="234">
        <v>55</v>
      </c>
      <c r="B93" s="245" t="s">
        <v>15</v>
      </c>
      <c r="C93" s="159" t="s">
        <v>156</v>
      </c>
      <c r="D93" s="159" t="s">
        <v>181</v>
      </c>
      <c r="E93" s="160">
        <v>16</v>
      </c>
      <c r="F93" s="161" t="s">
        <v>157</v>
      </c>
      <c r="G93" s="126"/>
      <c r="H93" s="126"/>
      <c r="I93" s="127"/>
      <c r="J93" s="126">
        <v>23.5</v>
      </c>
      <c r="K93" s="126"/>
      <c r="L93" s="127"/>
      <c r="M93" s="126"/>
      <c r="N93" s="126"/>
      <c r="O93" s="126"/>
      <c r="P93" s="288" t="s">
        <v>323</v>
      </c>
      <c r="Q93" s="128"/>
      <c r="R93" s="129"/>
      <c r="S93" s="199"/>
      <c r="T93" s="236">
        <f>SUM(G93:O94)</f>
        <v>25.5</v>
      </c>
      <c r="U93" s="167"/>
      <c r="V93" s="168">
        <f t="shared" si="5"/>
        <v>23.5</v>
      </c>
      <c r="W93" s="169"/>
      <c r="X93" s="249" t="s">
        <v>281</v>
      </c>
      <c r="Y93" s="250"/>
      <c r="Z93" s="250"/>
      <c r="AA93" s="250"/>
      <c r="AB93" s="250"/>
      <c r="AC93" s="250"/>
      <c r="AD93" s="251"/>
    </row>
    <row r="94" spans="1:30" ht="19.5" customHeight="1">
      <c r="A94" s="234"/>
      <c r="B94" s="245"/>
      <c r="C94" s="159"/>
      <c r="D94" s="159" t="s">
        <v>121</v>
      </c>
      <c r="E94" s="160"/>
      <c r="F94" s="161"/>
      <c r="G94" s="126"/>
      <c r="H94" s="126"/>
      <c r="I94" s="127"/>
      <c r="J94" s="126">
        <v>2</v>
      </c>
      <c r="K94" s="126"/>
      <c r="L94" s="127"/>
      <c r="M94" s="126"/>
      <c r="N94" s="126"/>
      <c r="O94" s="126"/>
      <c r="P94" s="290"/>
      <c r="Q94" s="128"/>
      <c r="R94" s="129"/>
      <c r="S94" s="199"/>
      <c r="T94" s="236"/>
      <c r="U94" s="167"/>
      <c r="V94" s="168">
        <f t="shared" si="5"/>
        <v>2</v>
      </c>
      <c r="W94" s="169"/>
      <c r="X94" s="80"/>
      <c r="Y94" s="81"/>
      <c r="Z94" s="81"/>
      <c r="AA94" s="81"/>
      <c r="AB94" s="81"/>
      <c r="AC94" s="81"/>
      <c r="AD94" s="81"/>
    </row>
    <row r="95" spans="1:30" ht="23.25" customHeight="1">
      <c r="A95" s="155">
        <v>56</v>
      </c>
      <c r="B95" s="213" t="s">
        <v>312</v>
      </c>
      <c r="C95" s="159" t="s">
        <v>313</v>
      </c>
      <c r="D95" s="159" t="s">
        <v>314</v>
      </c>
      <c r="E95" s="160">
        <v>22</v>
      </c>
      <c r="F95" s="161" t="s">
        <v>157</v>
      </c>
      <c r="G95" s="126"/>
      <c r="H95" s="126"/>
      <c r="I95" s="127"/>
      <c r="J95" s="126"/>
      <c r="K95" s="126"/>
      <c r="L95" s="127"/>
      <c r="M95" s="126"/>
      <c r="N95" s="126"/>
      <c r="O95" s="126"/>
      <c r="P95" s="156"/>
      <c r="Q95" s="128"/>
      <c r="R95" s="129"/>
      <c r="S95" s="199"/>
      <c r="T95" s="157">
        <f t="shared" ref="T95" si="7">SUM(G95:O95)</f>
        <v>0</v>
      </c>
      <c r="U95" s="167"/>
      <c r="V95" s="168">
        <f t="shared" ref="V95" si="8">SUM(G95:O95)</f>
        <v>0</v>
      </c>
      <c r="W95" s="169"/>
      <c r="X95" s="77"/>
      <c r="Y95" s="35"/>
      <c r="Z95" s="35"/>
      <c r="AA95" s="35"/>
      <c r="AB95" s="35"/>
      <c r="AC95" s="35"/>
      <c r="AD95" s="35"/>
    </row>
    <row r="96" spans="1:30" ht="23.25" customHeight="1">
      <c r="A96" s="155">
        <v>57</v>
      </c>
      <c r="B96" s="213" t="s">
        <v>26</v>
      </c>
      <c r="C96" s="159" t="s">
        <v>156</v>
      </c>
      <c r="D96" s="159" t="s">
        <v>117</v>
      </c>
      <c r="E96" s="160">
        <v>22</v>
      </c>
      <c r="F96" s="161" t="s">
        <v>157</v>
      </c>
      <c r="G96" s="126">
        <v>20</v>
      </c>
      <c r="H96" s="126">
        <v>1</v>
      </c>
      <c r="I96" s="127"/>
      <c r="J96" s="126"/>
      <c r="K96" s="126"/>
      <c r="L96" s="127"/>
      <c r="M96" s="126"/>
      <c r="N96" s="126"/>
      <c r="O96" s="126"/>
      <c r="P96" s="156" t="s">
        <v>1</v>
      </c>
      <c r="Q96" s="128"/>
      <c r="R96" s="129"/>
      <c r="S96" s="199"/>
      <c r="T96" s="157">
        <f t="shared" ref="T96:T105" si="9">SUM(G96:O96)</f>
        <v>21</v>
      </c>
      <c r="U96" s="167"/>
      <c r="V96" s="168">
        <f t="shared" si="5"/>
        <v>21</v>
      </c>
      <c r="W96" s="169"/>
      <c r="X96" s="77"/>
      <c r="Y96" s="35"/>
      <c r="Z96" s="35"/>
      <c r="AA96" s="35"/>
      <c r="AB96" s="35"/>
      <c r="AC96" s="35"/>
      <c r="AD96" s="35"/>
    </row>
    <row r="97" spans="1:30" ht="33" customHeight="1">
      <c r="A97" s="155">
        <v>58</v>
      </c>
      <c r="B97" s="213" t="s">
        <v>57</v>
      </c>
      <c r="C97" s="159" t="s">
        <v>156</v>
      </c>
      <c r="D97" s="159" t="s">
        <v>117</v>
      </c>
      <c r="E97" s="160">
        <v>47</v>
      </c>
      <c r="F97" s="161" t="s">
        <v>161</v>
      </c>
      <c r="G97" s="126">
        <v>15</v>
      </c>
      <c r="H97" s="126">
        <v>1</v>
      </c>
      <c r="I97" s="127"/>
      <c r="J97" s="126"/>
      <c r="K97" s="126"/>
      <c r="L97" s="127"/>
      <c r="M97" s="126"/>
      <c r="N97" s="126"/>
      <c r="O97" s="126"/>
      <c r="P97" s="156" t="s">
        <v>324</v>
      </c>
      <c r="Q97" s="128"/>
      <c r="R97" s="129"/>
      <c r="S97" s="199"/>
      <c r="T97" s="157">
        <f t="shared" si="9"/>
        <v>16</v>
      </c>
      <c r="U97" s="167"/>
      <c r="V97" s="168">
        <f t="shared" si="5"/>
        <v>16</v>
      </c>
      <c r="W97" s="169"/>
      <c r="X97" s="77"/>
      <c r="Y97" s="35"/>
      <c r="Z97" s="35"/>
      <c r="AA97" s="35"/>
      <c r="AB97" s="35"/>
      <c r="AC97" s="35"/>
      <c r="AD97" s="35"/>
    </row>
    <row r="98" spans="1:30" ht="27" customHeight="1" thickBot="1">
      <c r="A98" s="155">
        <v>59</v>
      </c>
      <c r="B98" s="213" t="s">
        <v>236</v>
      </c>
      <c r="C98" s="159" t="s">
        <v>0</v>
      </c>
      <c r="D98" s="159" t="s">
        <v>194</v>
      </c>
      <c r="E98" s="160">
        <v>1</v>
      </c>
      <c r="F98" s="161" t="s">
        <v>171</v>
      </c>
      <c r="G98" s="126">
        <v>21</v>
      </c>
      <c r="H98" s="126">
        <v>1</v>
      </c>
      <c r="I98" s="127"/>
      <c r="J98" s="126"/>
      <c r="K98" s="126"/>
      <c r="L98" s="127"/>
      <c r="M98" s="126"/>
      <c r="N98" s="126"/>
      <c r="O98" s="126"/>
      <c r="P98" s="156" t="s">
        <v>34</v>
      </c>
      <c r="Q98" s="128"/>
      <c r="R98" s="129"/>
      <c r="S98" s="199"/>
      <c r="T98" s="157">
        <f t="shared" si="9"/>
        <v>22</v>
      </c>
      <c r="U98" s="167"/>
      <c r="V98" s="168">
        <f t="shared" si="5"/>
        <v>22</v>
      </c>
      <c r="W98" s="169"/>
      <c r="X98" s="78"/>
      <c r="Y98" s="79"/>
      <c r="Z98" s="79"/>
      <c r="AA98" s="79"/>
      <c r="AB98" s="79"/>
      <c r="AC98" s="79"/>
      <c r="AD98" s="79"/>
    </row>
    <row r="99" spans="1:30" ht="78" customHeight="1" thickBot="1">
      <c r="A99" s="155">
        <v>60</v>
      </c>
      <c r="B99" s="213" t="s">
        <v>44</v>
      </c>
      <c r="C99" s="159" t="s">
        <v>156</v>
      </c>
      <c r="D99" s="159" t="s">
        <v>118</v>
      </c>
      <c r="E99" s="160">
        <v>24</v>
      </c>
      <c r="F99" s="161" t="s">
        <v>157</v>
      </c>
      <c r="G99" s="126">
        <v>7</v>
      </c>
      <c r="H99" s="126"/>
      <c r="I99" s="127"/>
      <c r="J99" s="126">
        <v>19</v>
      </c>
      <c r="K99" s="126">
        <v>1</v>
      </c>
      <c r="L99" s="127"/>
      <c r="M99" s="126">
        <v>6</v>
      </c>
      <c r="N99" s="126"/>
      <c r="O99" s="126"/>
      <c r="P99" s="156"/>
      <c r="Q99" s="128" t="s">
        <v>292</v>
      </c>
      <c r="R99" s="129"/>
      <c r="S99" s="199"/>
      <c r="T99" s="157">
        <f t="shared" si="9"/>
        <v>33</v>
      </c>
      <c r="U99" s="167"/>
      <c r="V99" s="168">
        <f t="shared" si="5"/>
        <v>33</v>
      </c>
      <c r="W99" s="169"/>
      <c r="X99" s="249" t="s">
        <v>282</v>
      </c>
      <c r="Y99" s="250"/>
      <c r="Z99" s="250"/>
      <c r="AA99" s="250"/>
      <c r="AB99" s="250"/>
      <c r="AC99" s="250"/>
      <c r="AD99" s="251"/>
    </row>
    <row r="100" spans="1:30" ht="24.75" customHeight="1">
      <c r="A100" s="155">
        <v>61</v>
      </c>
      <c r="B100" s="213" t="s">
        <v>237</v>
      </c>
      <c r="C100" s="159" t="s">
        <v>0</v>
      </c>
      <c r="D100" s="159" t="s">
        <v>117</v>
      </c>
      <c r="E100" s="160"/>
      <c r="F100" s="161"/>
      <c r="G100" s="126">
        <v>23</v>
      </c>
      <c r="H100" s="126"/>
      <c r="I100" s="127"/>
      <c r="J100" s="126"/>
      <c r="K100" s="126"/>
      <c r="L100" s="127"/>
      <c r="M100" s="126"/>
      <c r="N100" s="126"/>
      <c r="O100" s="126"/>
      <c r="P100" s="156" t="s">
        <v>325</v>
      </c>
      <c r="Q100" s="128"/>
      <c r="R100" s="129"/>
      <c r="S100" s="199"/>
      <c r="T100" s="157">
        <f t="shared" si="9"/>
        <v>23</v>
      </c>
      <c r="U100" s="167"/>
      <c r="V100" s="168">
        <f t="shared" si="5"/>
        <v>23</v>
      </c>
      <c r="W100" s="169"/>
      <c r="X100" s="80"/>
      <c r="Y100" s="81"/>
      <c r="Z100" s="81"/>
      <c r="AA100" s="81"/>
      <c r="AB100" s="81"/>
      <c r="AC100" s="81"/>
      <c r="AD100" s="81"/>
    </row>
    <row r="101" spans="1:30" ht="21" customHeight="1">
      <c r="A101" s="155">
        <v>62</v>
      </c>
      <c r="B101" s="213" t="s">
        <v>25</v>
      </c>
      <c r="C101" s="159" t="s">
        <v>156</v>
      </c>
      <c r="D101" s="159" t="s">
        <v>117</v>
      </c>
      <c r="E101" s="160">
        <v>44</v>
      </c>
      <c r="F101" s="161" t="s">
        <v>168</v>
      </c>
      <c r="G101" s="126">
        <v>18</v>
      </c>
      <c r="H101" s="126">
        <v>1</v>
      </c>
      <c r="I101" s="127"/>
      <c r="J101" s="126"/>
      <c r="K101" s="126"/>
      <c r="L101" s="127"/>
      <c r="M101" s="126"/>
      <c r="N101" s="126"/>
      <c r="O101" s="126"/>
      <c r="P101" s="156" t="s">
        <v>24</v>
      </c>
      <c r="Q101" s="128"/>
      <c r="R101" s="129"/>
      <c r="S101" s="199"/>
      <c r="T101" s="157">
        <f t="shared" si="9"/>
        <v>19</v>
      </c>
      <c r="U101" s="167"/>
      <c r="V101" s="168">
        <f t="shared" si="5"/>
        <v>19</v>
      </c>
      <c r="W101" s="169"/>
      <c r="X101" s="77"/>
      <c r="Y101" s="35"/>
      <c r="Z101" s="35"/>
      <c r="AA101" s="35"/>
      <c r="AB101" s="35"/>
      <c r="AC101" s="35"/>
      <c r="AD101" s="35"/>
    </row>
    <row r="102" spans="1:30" ht="22.5" customHeight="1">
      <c r="A102" s="155">
        <v>63</v>
      </c>
      <c r="B102" s="213" t="s">
        <v>33</v>
      </c>
      <c r="C102" s="159" t="s">
        <v>156</v>
      </c>
      <c r="D102" s="159" t="s">
        <v>117</v>
      </c>
      <c r="E102" s="160">
        <v>28</v>
      </c>
      <c r="F102" s="161" t="s">
        <v>170</v>
      </c>
      <c r="G102" s="126">
        <v>22</v>
      </c>
      <c r="H102" s="126"/>
      <c r="I102" s="127"/>
      <c r="J102" s="126"/>
      <c r="K102" s="126"/>
      <c r="L102" s="127"/>
      <c r="M102" s="126"/>
      <c r="N102" s="126"/>
      <c r="O102" s="126"/>
      <c r="P102" s="156" t="s">
        <v>163</v>
      </c>
      <c r="Q102" s="128"/>
      <c r="R102" s="129"/>
      <c r="S102" s="199"/>
      <c r="T102" s="157">
        <f t="shared" si="9"/>
        <v>22</v>
      </c>
      <c r="U102" s="167"/>
      <c r="V102" s="168">
        <f t="shared" si="5"/>
        <v>22</v>
      </c>
      <c r="W102" s="169"/>
      <c r="X102" s="77"/>
      <c r="Y102" s="35"/>
      <c r="Z102" s="35"/>
      <c r="AA102" s="35"/>
      <c r="AB102" s="35"/>
      <c r="AC102" s="35"/>
      <c r="AD102" s="35"/>
    </row>
    <row r="103" spans="1:30" ht="23.25" customHeight="1">
      <c r="A103" s="155">
        <v>64</v>
      </c>
      <c r="B103" s="213" t="s">
        <v>232</v>
      </c>
      <c r="C103" s="159" t="s">
        <v>156</v>
      </c>
      <c r="D103" s="159" t="s">
        <v>117</v>
      </c>
      <c r="E103" s="158"/>
      <c r="F103" s="161"/>
      <c r="G103" s="126">
        <v>22</v>
      </c>
      <c r="H103" s="126"/>
      <c r="I103" s="127"/>
      <c r="J103" s="126"/>
      <c r="K103" s="126"/>
      <c r="L103" s="127"/>
      <c r="M103" s="126"/>
      <c r="N103" s="126"/>
      <c r="O103" s="126"/>
      <c r="P103" s="156" t="s">
        <v>83</v>
      </c>
      <c r="Q103" s="134"/>
      <c r="R103" s="129"/>
      <c r="S103" s="199"/>
      <c r="T103" s="157">
        <f t="shared" si="9"/>
        <v>22</v>
      </c>
      <c r="U103" s="167"/>
      <c r="V103" s="168">
        <f t="shared" si="5"/>
        <v>22</v>
      </c>
      <c r="W103" s="169"/>
      <c r="X103" s="77"/>
      <c r="Y103" s="35"/>
      <c r="Z103" s="35"/>
      <c r="AA103" s="35"/>
      <c r="AB103" s="35"/>
      <c r="AC103" s="35"/>
      <c r="AD103" s="35"/>
    </row>
    <row r="104" spans="1:30" ht="33" customHeight="1">
      <c r="A104" s="155">
        <v>65</v>
      </c>
      <c r="B104" s="213" t="s">
        <v>65</v>
      </c>
      <c r="C104" s="159" t="s">
        <v>156</v>
      </c>
      <c r="D104" s="159" t="s">
        <v>117</v>
      </c>
      <c r="E104" s="158">
        <v>32</v>
      </c>
      <c r="F104" s="161" t="s">
        <v>199</v>
      </c>
      <c r="G104" s="126">
        <v>28</v>
      </c>
      <c r="H104" s="126"/>
      <c r="I104" s="127"/>
      <c r="J104" s="126"/>
      <c r="K104" s="126"/>
      <c r="L104" s="127"/>
      <c r="M104" s="126"/>
      <c r="N104" s="126"/>
      <c r="O104" s="126"/>
      <c r="P104" s="156" t="s">
        <v>62</v>
      </c>
      <c r="Q104" s="128"/>
      <c r="R104" s="129"/>
      <c r="S104" s="199"/>
      <c r="T104" s="157">
        <f t="shared" si="9"/>
        <v>28</v>
      </c>
      <c r="U104" s="167"/>
      <c r="V104" s="168">
        <f t="shared" si="5"/>
        <v>28</v>
      </c>
      <c r="W104" s="169"/>
      <c r="X104" s="78"/>
      <c r="Y104" s="79"/>
      <c r="Z104" s="79"/>
      <c r="AA104" s="79"/>
      <c r="AB104" s="79"/>
      <c r="AC104" s="79"/>
      <c r="AD104" s="79"/>
    </row>
    <row r="105" spans="1:30" ht="33" customHeight="1" thickBot="1">
      <c r="A105" s="155">
        <v>66</v>
      </c>
      <c r="B105" s="213" t="s">
        <v>326</v>
      </c>
      <c r="C105" s="159" t="s">
        <v>156</v>
      </c>
      <c r="D105" s="159" t="s">
        <v>117</v>
      </c>
      <c r="E105" s="158"/>
      <c r="F105" s="161"/>
      <c r="G105" s="126">
        <v>20</v>
      </c>
      <c r="H105" s="126">
        <v>1</v>
      </c>
      <c r="I105" s="127"/>
      <c r="J105" s="126"/>
      <c r="K105" s="126"/>
      <c r="L105" s="127"/>
      <c r="M105" s="126"/>
      <c r="N105" s="126"/>
      <c r="O105" s="126"/>
      <c r="P105" s="156" t="s">
        <v>2</v>
      </c>
      <c r="Q105" s="128"/>
      <c r="R105" s="129"/>
      <c r="S105" s="199"/>
      <c r="T105" s="157">
        <f t="shared" si="9"/>
        <v>21</v>
      </c>
      <c r="U105" s="167"/>
      <c r="V105" s="168">
        <f t="shared" si="5"/>
        <v>21</v>
      </c>
      <c r="W105" s="169"/>
      <c r="X105" s="164"/>
      <c r="Y105" s="65"/>
      <c r="Z105" s="65"/>
      <c r="AA105" s="65"/>
      <c r="AB105" s="65"/>
      <c r="AC105" s="65"/>
      <c r="AD105" s="65"/>
    </row>
    <row r="106" spans="1:30" ht="18">
      <c r="A106" s="234">
        <v>67</v>
      </c>
      <c r="B106" s="245" t="s">
        <v>48</v>
      </c>
      <c r="C106" s="248" t="s">
        <v>156</v>
      </c>
      <c r="D106" s="159" t="s">
        <v>120</v>
      </c>
      <c r="E106" s="246">
        <v>36</v>
      </c>
      <c r="F106" s="161" t="s">
        <v>157</v>
      </c>
      <c r="G106" s="126"/>
      <c r="H106" s="126"/>
      <c r="I106" s="127"/>
      <c r="J106" s="126">
        <v>12</v>
      </c>
      <c r="K106" s="126"/>
      <c r="L106" s="127">
        <v>2</v>
      </c>
      <c r="M106" s="126"/>
      <c r="N106" s="126"/>
      <c r="O106" s="126"/>
      <c r="P106" s="235"/>
      <c r="Q106" s="128"/>
      <c r="R106" s="129"/>
      <c r="S106" s="199"/>
      <c r="T106" s="236">
        <f>SUM(G106:O108)</f>
        <v>26</v>
      </c>
      <c r="U106" s="167"/>
      <c r="V106" s="168">
        <f t="shared" si="5"/>
        <v>14</v>
      </c>
      <c r="W106" s="169"/>
      <c r="X106" s="255" t="s">
        <v>283</v>
      </c>
      <c r="Y106" s="256"/>
      <c r="Z106" s="256"/>
      <c r="AA106" s="256"/>
      <c r="AB106" s="256"/>
      <c r="AC106" s="256"/>
      <c r="AD106" s="257"/>
    </row>
    <row r="107" spans="1:30" ht="18">
      <c r="A107" s="234"/>
      <c r="B107" s="245"/>
      <c r="C107" s="248"/>
      <c r="D107" s="159" t="s">
        <v>339</v>
      </c>
      <c r="E107" s="246"/>
      <c r="F107" s="161"/>
      <c r="G107" s="126"/>
      <c r="H107" s="126"/>
      <c r="I107" s="127"/>
      <c r="J107" s="126">
        <v>6</v>
      </c>
      <c r="K107" s="126"/>
      <c r="L107" s="127"/>
      <c r="M107" s="126"/>
      <c r="N107" s="126"/>
      <c r="O107" s="126"/>
      <c r="P107" s="235"/>
      <c r="Q107" s="128"/>
      <c r="R107" s="129"/>
      <c r="S107" s="199"/>
      <c r="T107" s="236"/>
      <c r="U107" s="167"/>
      <c r="V107" s="168"/>
      <c r="W107" s="169"/>
      <c r="X107" s="84"/>
      <c r="Y107" s="85"/>
      <c r="Z107" s="85"/>
      <c r="AA107" s="85"/>
      <c r="AB107" s="85"/>
      <c r="AC107" s="85"/>
      <c r="AD107" s="86"/>
    </row>
    <row r="108" spans="1:30" ht="18.75" thickBot="1">
      <c r="A108" s="234"/>
      <c r="B108" s="245"/>
      <c r="C108" s="248"/>
      <c r="D108" s="159" t="s">
        <v>85</v>
      </c>
      <c r="E108" s="246"/>
      <c r="F108" s="161" t="s">
        <v>157</v>
      </c>
      <c r="G108" s="126"/>
      <c r="H108" s="126"/>
      <c r="I108" s="127"/>
      <c r="J108" s="126">
        <v>5</v>
      </c>
      <c r="K108" s="126"/>
      <c r="L108" s="127">
        <v>1</v>
      </c>
      <c r="M108" s="126"/>
      <c r="N108" s="126"/>
      <c r="O108" s="126"/>
      <c r="P108" s="235"/>
      <c r="Q108" s="128"/>
      <c r="R108" s="129"/>
      <c r="S108" s="199"/>
      <c r="T108" s="236"/>
      <c r="U108" s="167"/>
      <c r="V108" s="168">
        <f t="shared" si="5"/>
        <v>6</v>
      </c>
      <c r="W108" s="169"/>
      <c r="X108" s="261" t="s">
        <v>284</v>
      </c>
      <c r="Y108" s="262"/>
      <c r="Z108" s="262"/>
      <c r="AA108" s="262"/>
      <c r="AB108" s="262"/>
      <c r="AC108" s="262"/>
      <c r="AD108" s="263"/>
    </row>
    <row r="109" spans="1:30" ht="18.75" thickBot="1">
      <c r="A109" s="155">
        <v>68</v>
      </c>
      <c r="B109" s="213" t="s">
        <v>206</v>
      </c>
      <c r="C109" s="159" t="s">
        <v>156</v>
      </c>
      <c r="D109" s="159" t="s">
        <v>118</v>
      </c>
      <c r="E109" s="158">
        <v>3</v>
      </c>
      <c r="F109" s="161" t="s">
        <v>158</v>
      </c>
      <c r="G109" s="126">
        <v>6</v>
      </c>
      <c r="H109" s="126"/>
      <c r="I109" s="127"/>
      <c r="J109" s="126">
        <v>24</v>
      </c>
      <c r="K109" s="126">
        <v>1</v>
      </c>
      <c r="L109" s="127"/>
      <c r="M109" s="126"/>
      <c r="N109" s="126"/>
      <c r="O109" s="126"/>
      <c r="P109" s="156" t="s">
        <v>301</v>
      </c>
      <c r="Q109" s="128"/>
      <c r="R109" s="129"/>
      <c r="S109" s="199"/>
      <c r="T109" s="157">
        <f>SUM(G109:O109)</f>
        <v>31</v>
      </c>
      <c r="U109" s="167"/>
      <c r="V109" s="168">
        <f t="shared" si="5"/>
        <v>31</v>
      </c>
      <c r="W109" s="169"/>
      <c r="X109" s="249" t="s">
        <v>285</v>
      </c>
      <c r="Y109" s="250"/>
      <c r="Z109" s="250"/>
      <c r="AA109" s="250"/>
      <c r="AB109" s="250"/>
      <c r="AC109" s="250"/>
      <c r="AD109" s="251"/>
    </row>
    <row r="110" spans="1:30" ht="27" customHeight="1" thickBot="1">
      <c r="A110" s="234">
        <v>69</v>
      </c>
      <c r="B110" s="245" t="s">
        <v>77</v>
      </c>
      <c r="C110" s="248" t="s">
        <v>156</v>
      </c>
      <c r="D110" s="159" t="s">
        <v>165</v>
      </c>
      <c r="E110" s="246">
        <v>21</v>
      </c>
      <c r="F110" s="161" t="s">
        <v>157</v>
      </c>
      <c r="G110" s="126"/>
      <c r="H110" s="126"/>
      <c r="I110" s="127"/>
      <c r="J110" s="126">
        <v>17.5</v>
      </c>
      <c r="K110" s="126"/>
      <c r="L110" s="127">
        <v>3</v>
      </c>
      <c r="M110" s="126"/>
      <c r="N110" s="126"/>
      <c r="O110" s="126"/>
      <c r="P110" s="235"/>
      <c r="Q110" s="128"/>
      <c r="R110" s="129"/>
      <c r="S110" s="199"/>
      <c r="T110" s="236">
        <f>SUM(G110:O111)</f>
        <v>22.5</v>
      </c>
      <c r="U110" s="167"/>
      <c r="V110" s="168">
        <f t="shared" si="5"/>
        <v>20.5</v>
      </c>
      <c r="W110" s="169"/>
      <c r="X110" s="249" t="s">
        <v>286</v>
      </c>
      <c r="Y110" s="250"/>
      <c r="Z110" s="250"/>
      <c r="AA110" s="250"/>
      <c r="AB110" s="250"/>
      <c r="AC110" s="250"/>
      <c r="AD110" s="251"/>
    </row>
    <row r="111" spans="1:30" ht="15.75" customHeight="1">
      <c r="A111" s="234"/>
      <c r="B111" s="245"/>
      <c r="C111" s="248"/>
      <c r="D111" s="159" t="s">
        <v>182</v>
      </c>
      <c r="E111" s="246"/>
      <c r="F111" s="161" t="s">
        <v>218</v>
      </c>
      <c r="G111" s="126"/>
      <c r="H111" s="126"/>
      <c r="I111" s="127"/>
      <c r="J111" s="126">
        <v>2</v>
      </c>
      <c r="K111" s="126"/>
      <c r="L111" s="127"/>
      <c r="M111" s="126"/>
      <c r="N111" s="126"/>
      <c r="O111" s="126"/>
      <c r="P111" s="235"/>
      <c r="Q111" s="128"/>
      <c r="R111" s="129"/>
      <c r="S111" s="199"/>
      <c r="T111" s="236"/>
      <c r="U111" s="167"/>
      <c r="V111" s="168">
        <f t="shared" si="5"/>
        <v>2</v>
      </c>
      <c r="W111" s="169"/>
      <c r="X111" s="80"/>
      <c r="Y111" s="81"/>
      <c r="Z111" s="81"/>
      <c r="AA111" s="81"/>
      <c r="AB111" s="81"/>
      <c r="AC111" s="81"/>
      <c r="AD111" s="81"/>
    </row>
    <row r="112" spans="1:30" ht="19.5" customHeight="1">
      <c r="A112" s="155">
        <v>70</v>
      </c>
      <c r="B112" s="213" t="s">
        <v>27</v>
      </c>
      <c r="C112" s="159" t="s">
        <v>156</v>
      </c>
      <c r="D112" s="159" t="s">
        <v>117</v>
      </c>
      <c r="E112" s="158">
        <v>22</v>
      </c>
      <c r="F112" s="161" t="s">
        <v>157</v>
      </c>
      <c r="G112" s="126">
        <v>24</v>
      </c>
      <c r="H112" s="126"/>
      <c r="I112" s="127"/>
      <c r="J112" s="126"/>
      <c r="K112" s="126"/>
      <c r="L112" s="127"/>
      <c r="M112" s="126"/>
      <c r="N112" s="126"/>
      <c r="O112" s="126"/>
      <c r="P112" s="156" t="s">
        <v>214</v>
      </c>
      <c r="Q112" s="128"/>
      <c r="R112" s="129"/>
      <c r="S112" s="199"/>
      <c r="T112" s="157">
        <f>SUM(G112:O112)</f>
        <v>24</v>
      </c>
      <c r="U112" s="167"/>
      <c r="V112" s="168">
        <f t="shared" si="5"/>
        <v>24</v>
      </c>
      <c r="W112" s="169"/>
      <c r="X112" s="77"/>
      <c r="Y112" s="35"/>
      <c r="Z112" s="35"/>
      <c r="AA112" s="35"/>
      <c r="AB112" s="35"/>
      <c r="AC112" s="35"/>
      <c r="AD112" s="35"/>
    </row>
    <row r="113" spans="1:30" ht="22.5" customHeight="1">
      <c r="A113" s="155">
        <v>71</v>
      </c>
      <c r="B113" s="213" t="s">
        <v>187</v>
      </c>
      <c r="C113" s="159" t="s">
        <v>156</v>
      </c>
      <c r="D113" s="159" t="s">
        <v>117</v>
      </c>
      <c r="E113" s="158">
        <v>24</v>
      </c>
      <c r="F113" s="161" t="s">
        <v>157</v>
      </c>
      <c r="G113" s="126">
        <v>22</v>
      </c>
      <c r="H113" s="126"/>
      <c r="I113" s="127"/>
      <c r="J113" s="126"/>
      <c r="K113" s="126"/>
      <c r="L113" s="127"/>
      <c r="M113" s="126"/>
      <c r="N113" s="126"/>
      <c r="O113" s="126"/>
      <c r="P113" s="156" t="s">
        <v>240</v>
      </c>
      <c r="Q113" s="128"/>
      <c r="R113" s="129"/>
      <c r="S113" s="199"/>
      <c r="T113" s="157">
        <f>SUM(G113:O113)</f>
        <v>22</v>
      </c>
      <c r="U113" s="167"/>
      <c r="V113" s="168">
        <f t="shared" si="5"/>
        <v>22</v>
      </c>
      <c r="W113" s="169"/>
      <c r="X113" s="77"/>
      <c r="Y113" s="35"/>
      <c r="Z113" s="35"/>
      <c r="AA113" s="35"/>
      <c r="AB113" s="35"/>
      <c r="AC113" s="35"/>
      <c r="AD113" s="35"/>
    </row>
    <row r="114" spans="1:30" ht="21.75" customHeight="1" thickBot="1">
      <c r="A114" s="155">
        <v>72</v>
      </c>
      <c r="B114" s="213" t="s">
        <v>111</v>
      </c>
      <c r="C114" s="159" t="s">
        <v>156</v>
      </c>
      <c r="D114" s="159" t="s">
        <v>117</v>
      </c>
      <c r="E114" s="158">
        <v>11</v>
      </c>
      <c r="F114" s="161" t="s">
        <v>159</v>
      </c>
      <c r="G114" s="126">
        <v>20</v>
      </c>
      <c r="H114" s="126">
        <v>1</v>
      </c>
      <c r="I114" s="127">
        <v>8</v>
      </c>
      <c r="J114" s="126"/>
      <c r="K114" s="126"/>
      <c r="L114" s="127"/>
      <c r="M114" s="126"/>
      <c r="N114" s="126"/>
      <c r="O114" s="126"/>
      <c r="P114" s="156" t="s">
        <v>109</v>
      </c>
      <c r="Q114" s="128"/>
      <c r="R114" s="129"/>
      <c r="S114" s="199"/>
      <c r="T114" s="157">
        <f>SUM(G114:O114)</f>
        <v>29</v>
      </c>
      <c r="U114" s="167"/>
      <c r="V114" s="168">
        <f t="shared" si="5"/>
        <v>29</v>
      </c>
      <c r="W114" s="169"/>
      <c r="X114" s="78"/>
      <c r="Y114" s="79"/>
      <c r="Z114" s="79"/>
      <c r="AA114" s="79"/>
      <c r="AB114" s="79"/>
      <c r="AC114" s="79"/>
      <c r="AD114" s="79"/>
    </row>
    <row r="115" spans="1:30" ht="18.75" thickBot="1">
      <c r="A115" s="155">
        <v>73</v>
      </c>
      <c r="B115" s="213" t="s">
        <v>193</v>
      </c>
      <c r="C115" s="159" t="s">
        <v>0</v>
      </c>
      <c r="D115" s="159" t="s">
        <v>115</v>
      </c>
      <c r="E115" s="158">
        <v>2</v>
      </c>
      <c r="F115" s="161" t="s">
        <v>171</v>
      </c>
      <c r="G115" s="126"/>
      <c r="H115" s="126"/>
      <c r="I115" s="127"/>
      <c r="J115" s="126">
        <v>24</v>
      </c>
      <c r="K115" s="126"/>
      <c r="L115" s="127">
        <v>3</v>
      </c>
      <c r="M115" s="126"/>
      <c r="N115" s="126"/>
      <c r="O115" s="126"/>
      <c r="P115" s="156" t="s">
        <v>231</v>
      </c>
      <c r="Q115" s="128"/>
      <c r="R115" s="129"/>
      <c r="S115" s="199"/>
      <c r="T115" s="157">
        <f>SUM(G115:O115)</f>
        <v>27</v>
      </c>
      <c r="U115" s="167"/>
      <c r="V115" s="168">
        <f t="shared" si="5"/>
        <v>27</v>
      </c>
      <c r="W115" s="169"/>
      <c r="X115" s="249" t="s">
        <v>287</v>
      </c>
      <c r="Y115" s="250"/>
      <c r="Z115" s="250"/>
      <c r="AA115" s="250"/>
      <c r="AB115" s="250"/>
      <c r="AC115" s="250"/>
      <c r="AD115" s="251"/>
    </row>
    <row r="116" spans="1:30" ht="18">
      <c r="A116" s="137">
        <v>74</v>
      </c>
      <c r="B116" s="213" t="s">
        <v>221</v>
      </c>
      <c r="C116" s="159" t="s">
        <v>36</v>
      </c>
      <c r="D116" s="159" t="s">
        <v>210</v>
      </c>
      <c r="E116" s="158">
        <v>2</v>
      </c>
      <c r="F116" s="161" t="s">
        <v>158</v>
      </c>
      <c r="G116" s="126"/>
      <c r="H116" s="126"/>
      <c r="I116" s="127"/>
      <c r="J116" s="126"/>
      <c r="K116" s="126"/>
      <c r="L116" s="127"/>
      <c r="M116" s="126"/>
      <c r="N116" s="126"/>
      <c r="O116" s="126"/>
      <c r="P116" s="159"/>
      <c r="Q116" s="128"/>
      <c r="R116" s="129"/>
      <c r="S116" s="199"/>
      <c r="T116" s="157"/>
      <c r="U116" s="167"/>
      <c r="V116" s="168">
        <f t="shared" si="5"/>
        <v>0</v>
      </c>
      <c r="W116" s="169"/>
      <c r="X116" s="80"/>
      <c r="Y116" s="81"/>
      <c r="Z116" s="81"/>
      <c r="AA116" s="81"/>
      <c r="AB116" s="81"/>
      <c r="AC116" s="81"/>
      <c r="AD116" s="81"/>
    </row>
    <row r="117" spans="1:30" ht="18">
      <c r="A117" s="234">
        <v>75</v>
      </c>
      <c r="B117" s="245" t="s">
        <v>22</v>
      </c>
      <c r="C117" s="159" t="s">
        <v>164</v>
      </c>
      <c r="D117" s="159" t="s">
        <v>112</v>
      </c>
      <c r="E117" s="246">
        <v>16</v>
      </c>
      <c r="F117" s="161"/>
      <c r="G117" s="126"/>
      <c r="H117" s="126"/>
      <c r="I117" s="127"/>
      <c r="J117" s="126"/>
      <c r="K117" s="126"/>
      <c r="L117" s="127"/>
      <c r="M117" s="126"/>
      <c r="N117" s="126"/>
      <c r="O117" s="126"/>
      <c r="P117" s="235"/>
      <c r="Q117" s="128"/>
      <c r="R117" s="129"/>
      <c r="S117" s="199"/>
      <c r="T117" s="236">
        <f>SUM(G118:O121)</f>
        <v>9</v>
      </c>
      <c r="U117" s="167"/>
      <c r="V117" s="168">
        <f t="shared" si="5"/>
        <v>0</v>
      </c>
      <c r="W117" s="169"/>
      <c r="X117" s="77"/>
      <c r="Y117" s="35"/>
      <c r="Z117" s="35"/>
      <c r="AA117" s="35"/>
      <c r="AB117" s="35"/>
      <c r="AC117" s="35"/>
      <c r="AD117" s="35"/>
    </row>
    <row r="118" spans="1:30" ht="18">
      <c r="A118" s="234"/>
      <c r="B118" s="245"/>
      <c r="C118" s="159" t="s">
        <v>156</v>
      </c>
      <c r="D118" s="159" t="s">
        <v>172</v>
      </c>
      <c r="E118" s="246"/>
      <c r="F118" s="161" t="s">
        <v>159</v>
      </c>
      <c r="G118" s="126"/>
      <c r="H118" s="126"/>
      <c r="I118" s="127"/>
      <c r="J118" s="126"/>
      <c r="K118" s="126">
        <v>1</v>
      </c>
      <c r="L118" s="127"/>
      <c r="M118" s="126"/>
      <c r="N118" s="126"/>
      <c r="O118" s="126"/>
      <c r="P118" s="235"/>
      <c r="Q118" s="128"/>
      <c r="R118" s="129"/>
      <c r="S118" s="199"/>
      <c r="T118" s="236"/>
      <c r="U118" s="167"/>
      <c r="V118" s="168">
        <f t="shared" si="5"/>
        <v>1</v>
      </c>
      <c r="W118" s="169"/>
      <c r="X118" s="78"/>
      <c r="Y118" s="79"/>
      <c r="Z118" s="79"/>
      <c r="AA118" s="79"/>
      <c r="AB118" s="79"/>
      <c r="AC118" s="79"/>
      <c r="AD118" s="79"/>
    </row>
    <row r="119" spans="1:30" ht="18">
      <c r="A119" s="234"/>
      <c r="B119" s="245"/>
      <c r="C119" s="159" t="s">
        <v>156</v>
      </c>
      <c r="D119" s="159" t="s">
        <v>297</v>
      </c>
      <c r="E119" s="246"/>
      <c r="F119" s="161"/>
      <c r="G119" s="126"/>
      <c r="H119" s="126"/>
      <c r="I119" s="127"/>
      <c r="J119" s="126"/>
      <c r="K119" s="126">
        <v>1</v>
      </c>
      <c r="L119" s="127"/>
      <c r="M119" s="126"/>
      <c r="N119" s="126"/>
      <c r="O119" s="126"/>
      <c r="P119" s="235"/>
      <c r="Q119" s="128"/>
      <c r="R119" s="129"/>
      <c r="S119" s="199"/>
      <c r="T119" s="236"/>
      <c r="U119" s="167"/>
      <c r="V119" s="168">
        <f t="shared" si="5"/>
        <v>1</v>
      </c>
      <c r="W119" s="169"/>
      <c r="X119" s="78"/>
      <c r="Y119" s="79"/>
      <c r="Z119" s="79"/>
      <c r="AA119" s="79"/>
      <c r="AB119" s="79"/>
      <c r="AC119" s="79"/>
      <c r="AD119" s="79"/>
    </row>
    <row r="120" spans="1:30" ht="19.5" customHeight="1">
      <c r="A120" s="234"/>
      <c r="B120" s="245"/>
      <c r="C120" s="159" t="s">
        <v>156</v>
      </c>
      <c r="D120" s="159" t="s">
        <v>298</v>
      </c>
      <c r="E120" s="246"/>
      <c r="F120" s="161" t="s">
        <v>159</v>
      </c>
      <c r="G120" s="126"/>
      <c r="H120" s="126"/>
      <c r="I120" s="127"/>
      <c r="J120" s="126"/>
      <c r="K120" s="126">
        <v>1</v>
      </c>
      <c r="L120" s="127"/>
      <c r="M120" s="126"/>
      <c r="N120" s="126"/>
      <c r="O120" s="126"/>
      <c r="P120" s="235"/>
      <c r="Q120" s="128"/>
      <c r="R120" s="129"/>
      <c r="S120" s="199"/>
      <c r="T120" s="236"/>
      <c r="U120" s="167"/>
      <c r="V120" s="168">
        <f t="shared" si="5"/>
        <v>1</v>
      </c>
      <c r="W120" s="169"/>
      <c r="X120" s="78"/>
      <c r="Y120" s="79"/>
      <c r="Z120" s="79"/>
      <c r="AA120" s="79"/>
      <c r="AB120" s="79"/>
      <c r="AC120" s="79"/>
      <c r="AD120" s="79"/>
    </row>
    <row r="121" spans="1:30" ht="18.75" thickBot="1">
      <c r="A121" s="234"/>
      <c r="B121" s="245"/>
      <c r="C121" s="159" t="s">
        <v>156</v>
      </c>
      <c r="D121" s="159" t="s">
        <v>85</v>
      </c>
      <c r="E121" s="246"/>
      <c r="F121" s="161" t="s">
        <v>159</v>
      </c>
      <c r="G121" s="126"/>
      <c r="H121" s="126"/>
      <c r="I121" s="127"/>
      <c r="J121" s="126">
        <v>6</v>
      </c>
      <c r="K121" s="126"/>
      <c r="L121" s="127"/>
      <c r="M121" s="126"/>
      <c r="N121" s="126"/>
      <c r="O121" s="126"/>
      <c r="P121" s="235"/>
      <c r="Q121" s="128"/>
      <c r="R121" s="129"/>
      <c r="S121" s="199"/>
      <c r="T121" s="236"/>
      <c r="U121" s="167"/>
      <c r="V121" s="168">
        <f t="shared" si="5"/>
        <v>6</v>
      </c>
      <c r="W121" s="169"/>
      <c r="X121" s="78"/>
      <c r="Y121" s="79"/>
      <c r="Z121" s="79"/>
      <c r="AA121" s="79"/>
      <c r="AB121" s="79"/>
      <c r="AC121" s="79"/>
      <c r="AD121" s="79"/>
    </row>
    <row r="122" spans="1:30" ht="27.75" customHeight="1" thickBot="1">
      <c r="A122" s="155">
        <v>76</v>
      </c>
      <c r="B122" s="213" t="s">
        <v>222</v>
      </c>
      <c r="C122" s="159" t="s">
        <v>0</v>
      </c>
      <c r="D122" s="159" t="s">
        <v>203</v>
      </c>
      <c r="E122" s="158"/>
      <c r="F122" s="161"/>
      <c r="G122" s="126">
        <v>14</v>
      </c>
      <c r="H122" s="126"/>
      <c r="I122" s="127"/>
      <c r="J122" s="126">
        <v>14</v>
      </c>
      <c r="K122" s="126"/>
      <c r="L122" s="127"/>
      <c r="M122" s="126"/>
      <c r="N122" s="126"/>
      <c r="O122" s="126"/>
      <c r="P122" s="156"/>
      <c r="Q122" s="128"/>
      <c r="R122" s="129"/>
      <c r="S122" s="199"/>
      <c r="T122" s="157">
        <f>SUM(G122:O122)</f>
        <v>28</v>
      </c>
      <c r="U122" s="167"/>
      <c r="V122" s="168">
        <f t="shared" si="5"/>
        <v>28</v>
      </c>
      <c r="W122" s="169"/>
      <c r="X122" s="249" t="s">
        <v>288</v>
      </c>
      <c r="Y122" s="250"/>
      <c r="Z122" s="250"/>
      <c r="AA122" s="250"/>
      <c r="AB122" s="250"/>
      <c r="AC122" s="250"/>
      <c r="AD122" s="251"/>
    </row>
    <row r="123" spans="1:30" ht="24.75" customHeight="1">
      <c r="A123" s="155">
        <v>77</v>
      </c>
      <c r="B123" s="213" t="s">
        <v>186</v>
      </c>
      <c r="C123" s="159" t="s">
        <v>156</v>
      </c>
      <c r="D123" s="159" t="s">
        <v>117</v>
      </c>
      <c r="E123" s="160">
        <v>23</v>
      </c>
      <c r="F123" s="161" t="s">
        <v>157</v>
      </c>
      <c r="G123" s="126">
        <v>21</v>
      </c>
      <c r="H123" s="126">
        <v>1</v>
      </c>
      <c r="I123" s="127"/>
      <c r="J123" s="126"/>
      <c r="K123" s="126"/>
      <c r="L123" s="127"/>
      <c r="M123" s="126"/>
      <c r="N123" s="126"/>
      <c r="O123" s="126"/>
      <c r="P123" s="156" t="s">
        <v>72</v>
      </c>
      <c r="Q123" s="128"/>
      <c r="R123" s="129"/>
      <c r="S123" s="199"/>
      <c r="T123" s="157">
        <f>SUM(G123:O123)</f>
        <v>22</v>
      </c>
      <c r="U123" s="167"/>
      <c r="V123" s="168">
        <f t="shared" si="5"/>
        <v>22</v>
      </c>
      <c r="W123" s="169"/>
      <c r="X123" s="80"/>
      <c r="Y123" s="81"/>
      <c r="Z123" s="81"/>
      <c r="AA123" s="81"/>
      <c r="AB123" s="81"/>
      <c r="AC123" s="81"/>
      <c r="AD123" s="81"/>
    </row>
    <row r="124" spans="1:30" ht="22.5" customHeight="1">
      <c r="A124" s="155">
        <v>78</v>
      </c>
      <c r="B124" s="213" t="s">
        <v>113</v>
      </c>
      <c r="C124" s="159" t="s">
        <v>36</v>
      </c>
      <c r="D124" s="159" t="s">
        <v>119</v>
      </c>
      <c r="E124" s="158">
        <v>4</v>
      </c>
      <c r="F124" s="161" t="s">
        <v>158</v>
      </c>
      <c r="G124" s="126"/>
      <c r="H124" s="126"/>
      <c r="I124" s="127"/>
      <c r="J124" s="126"/>
      <c r="K124" s="126"/>
      <c r="L124" s="127"/>
      <c r="M124" s="126"/>
      <c r="N124" s="126"/>
      <c r="O124" s="126"/>
      <c r="P124" s="156"/>
      <c r="Q124" s="128"/>
      <c r="R124" s="129"/>
      <c r="S124" s="199"/>
      <c r="T124" s="157">
        <f>SUM(G124:O124)</f>
        <v>0</v>
      </c>
      <c r="U124" s="167"/>
      <c r="V124" s="168">
        <f>SUM(G124:O124)</f>
        <v>0</v>
      </c>
      <c r="W124" s="169"/>
      <c r="X124" s="78"/>
      <c r="Y124" s="79"/>
      <c r="Z124" s="79"/>
      <c r="AA124" s="79"/>
      <c r="AB124" s="79"/>
      <c r="AC124" s="79"/>
      <c r="AD124" s="79"/>
    </row>
    <row r="125" spans="1:30" ht="29.25" customHeight="1">
      <c r="A125" s="237">
        <v>79</v>
      </c>
      <c r="B125" s="239" t="s">
        <v>331</v>
      </c>
      <c r="C125" s="241" t="s">
        <v>156</v>
      </c>
      <c r="D125" s="159" t="s">
        <v>142</v>
      </c>
      <c r="E125" s="158"/>
      <c r="F125" s="161"/>
      <c r="G125" s="126"/>
      <c r="H125" s="126"/>
      <c r="I125" s="127"/>
      <c r="J125" s="126">
        <v>12</v>
      </c>
      <c r="K125" s="126">
        <v>2</v>
      </c>
      <c r="L125" s="127">
        <v>1</v>
      </c>
      <c r="M125" s="126"/>
      <c r="N125" s="126"/>
      <c r="O125" s="126"/>
      <c r="P125" s="156"/>
      <c r="Q125" s="128"/>
      <c r="R125" s="129"/>
      <c r="S125" s="199"/>
      <c r="T125" s="243">
        <f>SUM(G125:O126)</f>
        <v>28</v>
      </c>
      <c r="U125" s="167"/>
      <c r="V125" s="168">
        <f t="shared" ref="V125:V126" si="10">SUM(G125:O125)</f>
        <v>15</v>
      </c>
      <c r="W125" s="169"/>
      <c r="X125" s="164"/>
      <c r="Y125" s="65"/>
      <c r="Z125" s="65"/>
      <c r="AA125" s="65"/>
      <c r="AB125" s="65"/>
      <c r="AC125" s="65"/>
      <c r="AD125" s="65"/>
    </row>
    <row r="126" spans="1:30" ht="30.75" customHeight="1" thickBot="1">
      <c r="A126" s="238"/>
      <c r="B126" s="240"/>
      <c r="C126" s="242"/>
      <c r="D126" s="159" t="s">
        <v>337</v>
      </c>
      <c r="E126" s="158"/>
      <c r="F126" s="161"/>
      <c r="G126" s="126"/>
      <c r="H126" s="126"/>
      <c r="I126" s="127"/>
      <c r="J126" s="126">
        <v>9</v>
      </c>
      <c r="K126" s="126"/>
      <c r="L126" s="127">
        <v>4</v>
      </c>
      <c r="M126" s="126"/>
      <c r="N126" s="126"/>
      <c r="O126" s="126"/>
      <c r="P126" s="156" t="s">
        <v>332</v>
      </c>
      <c r="Q126" s="128"/>
      <c r="R126" s="129"/>
      <c r="S126" s="199"/>
      <c r="T126" s="244"/>
      <c r="U126" s="167"/>
      <c r="V126" s="168">
        <f t="shared" si="10"/>
        <v>13</v>
      </c>
      <c r="W126" s="169"/>
      <c r="X126" s="164"/>
      <c r="Y126" s="65"/>
      <c r="Z126" s="65"/>
      <c r="AA126" s="65"/>
      <c r="AB126" s="65"/>
      <c r="AC126" s="65"/>
      <c r="AD126" s="65"/>
    </row>
    <row r="127" spans="1:30" ht="38.25" customHeight="1" thickBot="1">
      <c r="A127" s="155">
        <v>80</v>
      </c>
      <c r="B127" s="213" t="s">
        <v>315</v>
      </c>
      <c r="C127" s="159" t="s">
        <v>156</v>
      </c>
      <c r="D127" s="159" t="s">
        <v>116</v>
      </c>
      <c r="E127" s="160">
        <v>28</v>
      </c>
      <c r="F127" s="161" t="s">
        <v>157</v>
      </c>
      <c r="G127" s="126">
        <v>9</v>
      </c>
      <c r="H127" s="126"/>
      <c r="I127" s="127"/>
      <c r="J127" s="126">
        <v>15</v>
      </c>
      <c r="K127" s="126">
        <v>1</v>
      </c>
      <c r="L127" s="127"/>
      <c r="M127" s="126"/>
      <c r="N127" s="126"/>
      <c r="O127" s="126"/>
      <c r="P127" s="156" t="s">
        <v>300</v>
      </c>
      <c r="Q127" s="128" t="s">
        <v>234</v>
      </c>
      <c r="R127" s="129"/>
      <c r="S127" s="199"/>
      <c r="T127" s="157">
        <f>SUM(G127:O127)</f>
        <v>25</v>
      </c>
      <c r="U127" s="167"/>
      <c r="V127" s="168">
        <f t="shared" si="5"/>
        <v>25</v>
      </c>
      <c r="W127" s="169"/>
      <c r="X127" s="249" t="s">
        <v>274</v>
      </c>
      <c r="Y127" s="250"/>
      <c r="Z127" s="250"/>
      <c r="AA127" s="250"/>
      <c r="AB127" s="250"/>
      <c r="AC127" s="250"/>
      <c r="AD127" s="251"/>
    </row>
    <row r="128" spans="1:30" ht="19.5" customHeight="1" thickBot="1">
      <c r="A128" s="234">
        <v>81</v>
      </c>
      <c r="B128" s="245" t="s">
        <v>205</v>
      </c>
      <c r="C128" s="235" t="s">
        <v>156</v>
      </c>
      <c r="D128" s="159" t="s">
        <v>45</v>
      </c>
      <c r="E128" s="246">
        <v>21</v>
      </c>
      <c r="F128" s="161" t="s">
        <v>157</v>
      </c>
      <c r="G128" s="126"/>
      <c r="H128" s="126"/>
      <c r="I128" s="127"/>
      <c r="J128" s="126">
        <v>11</v>
      </c>
      <c r="K128" s="126">
        <v>1</v>
      </c>
      <c r="L128" s="127">
        <v>0.5</v>
      </c>
      <c r="M128" s="126">
        <v>10</v>
      </c>
      <c r="N128" s="126"/>
      <c r="O128" s="126"/>
      <c r="P128" s="235" t="s">
        <v>67</v>
      </c>
      <c r="Q128" s="252" t="s">
        <v>303</v>
      </c>
      <c r="R128" s="129"/>
      <c r="S128" s="199"/>
      <c r="T128" s="236">
        <f>SUM(G128:O130)</f>
        <v>31</v>
      </c>
      <c r="U128" s="167"/>
      <c r="V128" s="168">
        <f t="shared" si="5"/>
        <v>22.5</v>
      </c>
      <c r="W128" s="169"/>
      <c r="X128" s="249" t="s">
        <v>289</v>
      </c>
      <c r="Y128" s="250"/>
      <c r="Z128" s="250"/>
      <c r="AA128" s="250"/>
      <c r="AB128" s="250"/>
      <c r="AC128" s="250"/>
      <c r="AD128" s="251"/>
    </row>
    <row r="129" spans="1:30" ht="17.25" customHeight="1">
      <c r="A129" s="234"/>
      <c r="B129" s="245"/>
      <c r="C129" s="235"/>
      <c r="D129" s="159" t="s">
        <v>220</v>
      </c>
      <c r="E129" s="246"/>
      <c r="F129" s="161"/>
      <c r="G129" s="126"/>
      <c r="H129" s="126"/>
      <c r="I129" s="127"/>
      <c r="J129" s="126"/>
      <c r="K129" s="126"/>
      <c r="L129" s="127"/>
      <c r="M129" s="126">
        <v>4.5</v>
      </c>
      <c r="N129" s="126"/>
      <c r="O129" s="126"/>
      <c r="P129" s="235"/>
      <c r="Q129" s="253"/>
      <c r="R129" s="129"/>
      <c r="S129" s="199"/>
      <c r="T129" s="236"/>
      <c r="U129" s="167"/>
      <c r="V129" s="168"/>
      <c r="W129" s="169"/>
      <c r="X129" s="82"/>
      <c r="Y129" s="83"/>
      <c r="Z129" s="83"/>
      <c r="AA129" s="83"/>
      <c r="AB129" s="83"/>
      <c r="AC129" s="83"/>
      <c r="AD129" s="83"/>
    </row>
    <row r="130" spans="1:30" ht="17.25" customHeight="1">
      <c r="A130" s="234"/>
      <c r="B130" s="245"/>
      <c r="C130" s="235"/>
      <c r="D130" s="159" t="s">
        <v>92</v>
      </c>
      <c r="E130" s="246"/>
      <c r="F130" s="161" t="s">
        <v>218</v>
      </c>
      <c r="G130" s="126"/>
      <c r="H130" s="126"/>
      <c r="I130" s="127"/>
      <c r="J130" s="126">
        <v>4</v>
      </c>
      <c r="K130" s="126"/>
      <c r="L130" s="127"/>
      <c r="M130" s="126"/>
      <c r="N130" s="126"/>
      <c r="O130" s="126"/>
      <c r="P130" s="235"/>
      <c r="Q130" s="254"/>
      <c r="R130" s="129"/>
      <c r="S130" s="199"/>
      <c r="T130" s="236"/>
      <c r="U130" s="167"/>
      <c r="V130" s="168">
        <f t="shared" si="5"/>
        <v>4</v>
      </c>
      <c r="W130" s="169"/>
      <c r="X130" s="82"/>
      <c r="Y130" s="83"/>
      <c r="Z130" s="83"/>
      <c r="AA130" s="83"/>
      <c r="AB130" s="83"/>
      <c r="AC130" s="83"/>
      <c r="AD130" s="83"/>
    </row>
    <row r="131" spans="1:30" ht="25.5">
      <c r="A131" s="237">
        <v>82</v>
      </c>
      <c r="B131" s="239" t="s">
        <v>352</v>
      </c>
      <c r="C131" s="241" t="s">
        <v>156</v>
      </c>
      <c r="D131" s="210" t="s">
        <v>345</v>
      </c>
      <c r="E131" s="211"/>
      <c r="F131" s="212"/>
      <c r="G131" s="126"/>
      <c r="H131" s="126"/>
      <c r="I131" s="127"/>
      <c r="J131" s="126">
        <v>7</v>
      </c>
      <c r="K131" s="126"/>
      <c r="L131" s="127"/>
      <c r="M131" s="126"/>
      <c r="N131" s="126"/>
      <c r="O131" s="126"/>
      <c r="P131" s="209"/>
      <c r="Q131" s="128"/>
      <c r="R131" s="129"/>
      <c r="S131" s="199"/>
      <c r="T131" s="243">
        <f>SUM(G131:O132)</f>
        <v>7</v>
      </c>
      <c r="U131" s="167"/>
      <c r="V131" s="168">
        <f t="shared" si="5"/>
        <v>7</v>
      </c>
      <c r="W131" s="169"/>
      <c r="X131" s="164"/>
      <c r="Y131" s="65"/>
      <c r="Z131" s="65"/>
      <c r="AA131" s="65"/>
      <c r="AB131" s="65"/>
      <c r="AC131" s="65"/>
      <c r="AD131" s="65"/>
    </row>
    <row r="132" spans="1:30" ht="25.5">
      <c r="A132" s="238"/>
      <c r="B132" s="240"/>
      <c r="C132" s="242"/>
      <c r="D132" s="210" t="s">
        <v>344</v>
      </c>
      <c r="E132" s="211"/>
      <c r="F132" s="212"/>
      <c r="G132" s="126"/>
      <c r="H132" s="126"/>
      <c r="I132" s="127"/>
      <c r="J132" s="126"/>
      <c r="K132" s="126"/>
      <c r="L132" s="127"/>
      <c r="M132" s="126"/>
      <c r="N132" s="126"/>
      <c r="O132" s="126"/>
      <c r="P132" s="209"/>
      <c r="Q132" s="128"/>
      <c r="R132" s="129"/>
      <c r="S132" s="199"/>
      <c r="T132" s="244"/>
      <c r="U132" s="167"/>
      <c r="V132" s="168">
        <f t="shared" si="5"/>
        <v>0</v>
      </c>
      <c r="W132" s="169"/>
      <c r="X132" s="164"/>
      <c r="Y132" s="65"/>
      <c r="Z132" s="65"/>
      <c r="AA132" s="65"/>
      <c r="AB132" s="65"/>
      <c r="AC132" s="65"/>
      <c r="AD132" s="65"/>
    </row>
    <row r="133" spans="1:30" ht="18">
      <c r="A133" s="217">
        <v>82</v>
      </c>
      <c r="B133" s="216" t="s">
        <v>352</v>
      </c>
      <c r="C133" s="218" t="s">
        <v>0</v>
      </c>
      <c r="D133" s="228" t="s">
        <v>353</v>
      </c>
      <c r="E133" s="219"/>
      <c r="F133" s="220"/>
      <c r="G133" s="221"/>
      <c r="H133" s="221"/>
      <c r="I133" s="222"/>
      <c r="J133" s="221">
        <v>4</v>
      </c>
      <c r="K133" s="221"/>
      <c r="L133" s="222"/>
      <c r="M133" s="221"/>
      <c r="N133" s="221"/>
      <c r="O133" s="221"/>
      <c r="P133" s="215"/>
      <c r="Q133" s="223"/>
      <c r="R133" s="224">
        <v>4.5</v>
      </c>
      <c r="S133" s="225"/>
      <c r="T133" s="226"/>
      <c r="U133" s="167"/>
      <c r="V133" s="168"/>
      <c r="W133" s="169"/>
      <c r="X133" s="164"/>
      <c r="Y133" s="65"/>
      <c r="Z133" s="65"/>
      <c r="AA133" s="65"/>
      <c r="AB133" s="65"/>
      <c r="AC133" s="65"/>
      <c r="AD133" s="65"/>
    </row>
    <row r="134" spans="1:30" ht="74.25" customHeight="1" thickBot="1">
      <c r="A134" s="296"/>
      <c r="B134" s="297"/>
      <c r="C134" s="297"/>
      <c r="D134" s="297"/>
      <c r="E134" s="297"/>
      <c r="F134" s="297"/>
      <c r="G134" s="176">
        <f>SUM(G10:G130)</f>
        <v>568</v>
      </c>
      <c r="H134" s="176">
        <f>SUM(H11:H128)</f>
        <v>10</v>
      </c>
      <c r="I134" s="177">
        <f>SUM(I11:I128)</f>
        <v>30</v>
      </c>
      <c r="J134" s="176">
        <f>SUM(J11:J133)</f>
        <v>824.5</v>
      </c>
      <c r="K134" s="176">
        <f>SUM(K11:K130)</f>
        <v>41</v>
      </c>
      <c r="L134" s="177">
        <f>SUM(L10:L130)</f>
        <v>28</v>
      </c>
      <c r="M134" s="176">
        <f>SUM(M11:M130)</f>
        <v>123</v>
      </c>
      <c r="N134" s="176">
        <f>SUM(N11:N128)</f>
        <v>5</v>
      </c>
      <c r="O134" s="177">
        <f>SUM(O11:O128)</f>
        <v>0</v>
      </c>
      <c r="P134" s="178"/>
      <c r="Q134" s="176"/>
      <c r="R134" s="176">
        <f>SUM(R15:R133)</f>
        <v>4.5</v>
      </c>
      <c r="S134" s="201">
        <f>SUM(S11:S130)</f>
        <v>120</v>
      </c>
      <c r="T134" s="179">
        <f>SUM(T10:T130)</f>
        <v>1618.5</v>
      </c>
      <c r="U134" s="167"/>
      <c r="V134" s="169">
        <f>SUM(G134:O134)</f>
        <v>1629.5</v>
      </c>
      <c r="W134" s="169"/>
      <c r="X134" s="77"/>
      <c r="Y134" s="35"/>
      <c r="Z134" s="35"/>
      <c r="AA134" s="35"/>
      <c r="AB134" s="35"/>
      <c r="AC134" s="35"/>
      <c r="AD134" s="35"/>
    </row>
    <row r="135" spans="1:30" ht="18">
      <c r="A135" s="180"/>
      <c r="B135" s="90"/>
      <c r="C135" s="181"/>
      <c r="D135" s="181"/>
      <c r="E135" s="180"/>
      <c r="F135" s="180"/>
      <c r="G135" s="182"/>
      <c r="H135" s="182"/>
      <c r="I135" s="183"/>
      <c r="J135" s="182"/>
      <c r="K135" s="182"/>
      <c r="L135" s="183"/>
      <c r="M135" s="182"/>
      <c r="N135" s="182"/>
      <c r="O135" s="183"/>
      <c r="P135" s="184"/>
      <c r="Q135" s="182"/>
      <c r="R135" s="182"/>
      <c r="S135" s="202"/>
      <c r="T135" s="185"/>
      <c r="U135" s="167"/>
      <c r="V135" s="169"/>
      <c r="W135" s="169"/>
      <c r="X135" s="73"/>
    </row>
    <row r="136" spans="1:30" ht="18">
      <c r="A136" s="89"/>
      <c r="B136" s="90" t="s">
        <v>310</v>
      </c>
      <c r="C136" s="91"/>
      <c r="D136" s="91"/>
      <c r="E136" s="89"/>
      <c r="F136" s="89"/>
      <c r="G136" s="87" t="s">
        <v>311</v>
      </c>
      <c r="H136" s="87"/>
      <c r="I136" s="92"/>
      <c r="J136" s="87"/>
      <c r="K136" s="87"/>
      <c r="L136" s="92"/>
      <c r="M136" s="87"/>
      <c r="N136" s="87"/>
      <c r="O136" s="92"/>
      <c r="P136" s="93"/>
      <c r="Q136" s="87"/>
      <c r="R136" s="87"/>
      <c r="S136" s="197"/>
      <c r="T136" s="94"/>
      <c r="U136" s="73"/>
      <c r="V136" s="74"/>
      <c r="W136" s="74">
        <f>SUM(G10:O130)</f>
        <v>1618.5</v>
      </c>
      <c r="X136" s="73"/>
    </row>
    <row r="137" spans="1:30">
      <c r="A137" s="108"/>
      <c r="E137" s="108"/>
      <c r="F137" s="108"/>
    </row>
    <row r="138" spans="1:30">
      <c r="A138" s="294" t="s">
        <v>244</v>
      </c>
      <c r="B138" s="294"/>
      <c r="C138" s="294"/>
      <c r="D138" s="294"/>
      <c r="E138" s="294"/>
      <c r="F138" s="294"/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</row>
    <row r="139" spans="1:30">
      <c r="A139" s="294"/>
      <c r="B139" s="294"/>
      <c r="C139" s="294"/>
      <c r="D139" s="294"/>
      <c r="E139" s="294"/>
      <c r="F139" s="294"/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</row>
    <row r="140" spans="1:30">
      <c r="A140" s="294"/>
      <c r="B140" s="294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</row>
    <row r="141" spans="1:30">
      <c r="A141" s="294"/>
      <c r="B141" s="294"/>
      <c r="C141" s="294"/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</row>
    <row r="142" spans="1:30" ht="11.25" customHeight="1">
      <c r="A142" s="294"/>
      <c r="B142" s="294"/>
      <c r="C142" s="294"/>
      <c r="D142" s="294"/>
      <c r="E142" s="294"/>
      <c r="F142" s="294"/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</row>
    <row r="143" spans="1:30" hidden="1">
      <c r="A143" s="294"/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</row>
    <row r="144" spans="1:30" hidden="1">
      <c r="A144" s="294"/>
      <c r="B144" s="294"/>
      <c r="C144" s="294"/>
      <c r="D144" s="294"/>
      <c r="E144" s="294"/>
      <c r="F144" s="294"/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</row>
    <row r="145" spans="1:20" hidden="1">
      <c r="A145" s="294"/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</row>
    <row r="146" spans="1:20" hidden="1">
      <c r="A146" s="294"/>
      <c r="B146" s="294"/>
      <c r="C146" s="294"/>
      <c r="D146" s="294"/>
      <c r="E146" s="294"/>
      <c r="F146" s="294"/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</row>
    <row r="147" spans="1:20">
      <c r="B147" s="96" t="s">
        <v>58</v>
      </c>
      <c r="C147" s="97"/>
      <c r="D147" s="97"/>
      <c r="E147" s="98"/>
      <c r="F147" s="98"/>
      <c r="G147" s="99"/>
    </row>
    <row r="148" spans="1:20">
      <c r="B148" s="96" t="s">
        <v>59</v>
      </c>
      <c r="C148" s="97"/>
      <c r="D148" s="97"/>
      <c r="E148" s="98"/>
      <c r="F148" s="98"/>
      <c r="G148" s="99"/>
    </row>
    <row r="149" spans="1:20">
      <c r="B149" s="96" t="s">
        <v>60</v>
      </c>
      <c r="C149" s="97"/>
      <c r="D149" s="97"/>
      <c r="E149" s="98"/>
      <c r="F149" s="98"/>
      <c r="G149" s="99"/>
    </row>
    <row r="150" spans="1:20">
      <c r="B150" s="96" t="s">
        <v>41</v>
      </c>
      <c r="C150" s="97">
        <f>T134</f>
        <v>1618.5</v>
      </c>
      <c r="D150" s="97">
        <f>SUM(D147:D149)</f>
        <v>0</v>
      </c>
      <c r="E150" s="98"/>
      <c r="F150" s="98">
        <f>D150-C150</f>
        <v>-1618.5</v>
      </c>
      <c r="G150" s="99">
        <f t="shared" ref="G150" si="11">D150-C150</f>
        <v>-1618.5</v>
      </c>
    </row>
    <row r="154" spans="1:20">
      <c r="C154" s="97">
        <f>SUM(C147:C149)</f>
        <v>0</v>
      </c>
    </row>
  </sheetData>
  <mergeCells count="208">
    <mergeCell ref="X40:AD40"/>
    <mergeCell ref="X41:AD41"/>
    <mergeCell ref="X42:AD42"/>
    <mergeCell ref="X43:AD43"/>
    <mergeCell ref="X44:AD44"/>
    <mergeCell ref="X45:AD45"/>
    <mergeCell ref="X50:AD50"/>
    <mergeCell ref="X30:AD30"/>
    <mergeCell ref="X10:AD10"/>
    <mergeCell ref="X14:AD14"/>
    <mergeCell ref="X11:AD11"/>
    <mergeCell ref="X15:AD15"/>
    <mergeCell ref="X17:AD17"/>
    <mergeCell ref="X19:AD19"/>
    <mergeCell ref="X20:AD20"/>
    <mergeCell ref="X23:AD23"/>
    <mergeCell ref="X29:AD29"/>
    <mergeCell ref="A134:F134"/>
    <mergeCell ref="Q32:Q33"/>
    <mergeCell ref="E106:E108"/>
    <mergeCell ref="X31:AD31"/>
    <mergeCell ref="X32:AD32"/>
    <mergeCell ref="X33:AD33"/>
    <mergeCell ref="X37:AD37"/>
    <mergeCell ref="X39:AD39"/>
    <mergeCell ref="A37:A39"/>
    <mergeCell ref="E82:E84"/>
    <mergeCell ref="E72:E73"/>
    <mergeCell ref="C53:C54"/>
    <mergeCell ref="B72:B73"/>
    <mergeCell ref="A67:A68"/>
    <mergeCell ref="B43:B44"/>
    <mergeCell ref="A53:A54"/>
    <mergeCell ref="P43:P44"/>
    <mergeCell ref="P48:P49"/>
    <mergeCell ref="P62:P63"/>
    <mergeCell ref="P93:P94"/>
    <mergeCell ref="P32:P33"/>
    <mergeCell ref="X127:AD127"/>
    <mergeCell ref="T117:T121"/>
    <mergeCell ref="E67:E68"/>
    <mergeCell ref="T37:T39"/>
    <mergeCell ref="T32:T33"/>
    <mergeCell ref="C43:C44"/>
    <mergeCell ref="E43:E44"/>
    <mergeCell ref="Q62:Q63"/>
    <mergeCell ref="P53:P54"/>
    <mergeCell ref="T46:T47"/>
    <mergeCell ref="F82:F84"/>
    <mergeCell ref="A32:A33"/>
    <mergeCell ref="C75:C79"/>
    <mergeCell ref="B75:B79"/>
    <mergeCell ref="B18:B19"/>
    <mergeCell ref="B23:B24"/>
    <mergeCell ref="P23:P24"/>
    <mergeCell ref="C23:C24"/>
    <mergeCell ref="E23:E24"/>
    <mergeCell ref="P37:P39"/>
    <mergeCell ref="B32:B33"/>
    <mergeCell ref="A18:A19"/>
    <mergeCell ref="E75:E77"/>
    <mergeCell ref="C46:C47"/>
    <mergeCell ref="A26:A27"/>
    <mergeCell ref="E6:E8"/>
    <mergeCell ref="B11:B14"/>
    <mergeCell ref="A138:T146"/>
    <mergeCell ref="B20:B21"/>
    <mergeCell ref="C20:C21"/>
    <mergeCell ref="A20:A21"/>
    <mergeCell ref="P20:P21"/>
    <mergeCell ref="T20:T21"/>
    <mergeCell ref="A40:A41"/>
    <mergeCell ref="B40:B41"/>
    <mergeCell ref="C40:C41"/>
    <mergeCell ref="T40:T41"/>
    <mergeCell ref="T23:T24"/>
    <mergeCell ref="C37:C39"/>
    <mergeCell ref="E37:E39"/>
    <mergeCell ref="A23:A24"/>
    <mergeCell ref="E32:E33"/>
    <mergeCell ref="T53:T54"/>
    <mergeCell ref="P40:P41"/>
    <mergeCell ref="Q37:Q39"/>
    <mergeCell ref="A62:A63"/>
    <mergeCell ref="A106:A108"/>
    <mergeCell ref="A43:A44"/>
    <mergeCell ref="A2:T2"/>
    <mergeCell ref="A3:T3"/>
    <mergeCell ref="A4:T4"/>
    <mergeCell ref="A5:T5"/>
    <mergeCell ref="G6:O6"/>
    <mergeCell ref="T11:T14"/>
    <mergeCell ref="S6:S8"/>
    <mergeCell ref="T6:T8"/>
    <mergeCell ref="G7:I7"/>
    <mergeCell ref="A11:A14"/>
    <mergeCell ref="A6:A8"/>
    <mergeCell ref="B6:B8"/>
    <mergeCell ref="C6:C8"/>
    <mergeCell ref="Q6:Q8"/>
    <mergeCell ref="R6:R8"/>
    <mergeCell ref="P6:P8"/>
    <mergeCell ref="E11:E14"/>
    <mergeCell ref="J7:L7"/>
    <mergeCell ref="M7:O7"/>
    <mergeCell ref="P11:P14"/>
    <mergeCell ref="F6:F8"/>
    <mergeCell ref="D6:D8"/>
    <mergeCell ref="C11:C14"/>
    <mergeCell ref="P85:P87"/>
    <mergeCell ref="P72:P73"/>
    <mergeCell ref="P82:P84"/>
    <mergeCell ref="P106:P108"/>
    <mergeCell ref="T69:T70"/>
    <mergeCell ref="X82:AD82"/>
    <mergeCell ref="T82:T84"/>
    <mergeCell ref="T67:T68"/>
    <mergeCell ref="T85:T87"/>
    <mergeCell ref="T72:T73"/>
    <mergeCell ref="X108:AD108"/>
    <mergeCell ref="X73:AD73"/>
    <mergeCell ref="Q67:Q68"/>
    <mergeCell ref="T93:T94"/>
    <mergeCell ref="X65:AD65"/>
    <mergeCell ref="X52:AD52"/>
    <mergeCell ref="X56:AD56"/>
    <mergeCell ref="X62:AD62"/>
    <mergeCell ref="X81:AD81"/>
    <mergeCell ref="X68:AD68"/>
    <mergeCell ref="X72:AD72"/>
    <mergeCell ref="X106:AD106"/>
    <mergeCell ref="X83:AD83"/>
    <mergeCell ref="X85:AD85"/>
    <mergeCell ref="X86:AD86"/>
    <mergeCell ref="X89:AD89"/>
    <mergeCell ref="X93:AD93"/>
    <mergeCell ref="A48:A49"/>
    <mergeCell ref="B85:B87"/>
    <mergeCell ref="C85:C87"/>
    <mergeCell ref="C59:C60"/>
    <mergeCell ref="P117:P121"/>
    <mergeCell ref="T128:T130"/>
    <mergeCell ref="B128:B130"/>
    <mergeCell ref="X99:AD99"/>
    <mergeCell ref="E117:E121"/>
    <mergeCell ref="B117:B121"/>
    <mergeCell ref="X110:AD110"/>
    <mergeCell ref="X115:AD115"/>
    <mergeCell ref="X122:AD122"/>
    <mergeCell ref="X128:AD128"/>
    <mergeCell ref="E128:E130"/>
    <mergeCell ref="Q128:Q130"/>
    <mergeCell ref="B125:B126"/>
    <mergeCell ref="C125:C126"/>
    <mergeCell ref="X109:AD109"/>
    <mergeCell ref="P128:P130"/>
    <mergeCell ref="X66:AD66"/>
    <mergeCell ref="X51:AD51"/>
    <mergeCell ref="X53:AD53"/>
    <mergeCell ref="X55:AD55"/>
    <mergeCell ref="A59:A60"/>
    <mergeCell ref="A82:A84"/>
    <mergeCell ref="B67:B68"/>
    <mergeCell ref="A93:A94"/>
    <mergeCell ref="A72:A73"/>
    <mergeCell ref="A85:A87"/>
    <mergeCell ref="B53:B54"/>
    <mergeCell ref="B93:B94"/>
    <mergeCell ref="C82:C84"/>
    <mergeCell ref="C72:C73"/>
    <mergeCell ref="B82:B84"/>
    <mergeCell ref="A75:A79"/>
    <mergeCell ref="B62:B63"/>
    <mergeCell ref="B26:B27"/>
    <mergeCell ref="B88:B89"/>
    <mergeCell ref="C88:C89"/>
    <mergeCell ref="T88:T89"/>
    <mergeCell ref="B69:B70"/>
    <mergeCell ref="C69:C70"/>
    <mergeCell ref="B106:B108"/>
    <mergeCell ref="B110:B111"/>
    <mergeCell ref="T106:T108"/>
    <mergeCell ref="T75:T79"/>
    <mergeCell ref="E110:E111"/>
    <mergeCell ref="E85:E87"/>
    <mergeCell ref="T43:T44"/>
    <mergeCell ref="C110:C111"/>
    <mergeCell ref="E53:E54"/>
    <mergeCell ref="C106:C108"/>
    <mergeCell ref="P110:P111"/>
    <mergeCell ref="B37:B39"/>
    <mergeCell ref="B46:B47"/>
    <mergeCell ref="B59:B60"/>
    <mergeCell ref="B48:B49"/>
    <mergeCell ref="P67:P68"/>
    <mergeCell ref="Q82:Q84"/>
    <mergeCell ref="P75:P79"/>
    <mergeCell ref="A110:A111"/>
    <mergeCell ref="C128:C130"/>
    <mergeCell ref="T110:T111"/>
    <mergeCell ref="A131:A132"/>
    <mergeCell ref="B131:B132"/>
    <mergeCell ref="C131:C132"/>
    <mergeCell ref="T131:T132"/>
    <mergeCell ref="T125:T126"/>
    <mergeCell ref="A128:A130"/>
    <mergeCell ref="A125:A126"/>
    <mergeCell ref="A117:A121"/>
  </mergeCells>
  <phoneticPr fontId="7" type="noConversion"/>
  <pageMargins left="0.19685039370078741" right="0.19685039370078741" top="0.59055118110236227" bottom="0.78740157480314965" header="0" footer="0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стаж</vt:lpstr>
      <vt:lpstr>обложка</vt:lpstr>
      <vt:lpstr>тарифікація на 01.09.2017</vt:lpstr>
      <vt:lpstr>стаж!Заголовки_для_печати</vt:lpstr>
      <vt:lpstr>'тарифікація на 01.09.2017'!Заголовки_для_печати</vt:lpstr>
    </vt:vector>
  </TitlesOfParts>
  <Company>Школа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ноутбук</cp:lastModifiedBy>
  <cp:lastPrinted>2019-08-30T05:48:25Z</cp:lastPrinted>
  <dcterms:created xsi:type="dcterms:W3CDTF">2004-03-30T06:36:17Z</dcterms:created>
  <dcterms:modified xsi:type="dcterms:W3CDTF">2019-09-04T11:45:52Z</dcterms:modified>
</cp:coreProperties>
</file>