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11760"/>
  </bookViews>
  <sheets>
    <sheet name="Лучинецький" sheetId="1" r:id="rId1"/>
  </sheets>
  <externalReferences>
    <externalReference r:id="rId2"/>
  </externalReferences>
  <definedNames>
    <definedName name="_xlnm._FilterDatabase" localSheetId="0" hidden="1">Лучинецький!$B$33:$B$37</definedName>
    <definedName name="_xlnm.Print_Titles" localSheetId="0">Лучинецький!$29:$29</definedName>
    <definedName name="_xlnm.Print_Area" localSheetId="0">Лучинецький!$A$1:$E$123</definedName>
  </definedNames>
  <calcPr calcId="125725"/>
</workbook>
</file>

<file path=xl/calcChain.xml><?xml version="1.0" encoding="utf-8"?>
<calcChain xmlns="http://schemas.openxmlformats.org/spreadsheetml/2006/main">
  <c r="A118" i="1"/>
  <c r="D116"/>
  <c r="E112"/>
  <c r="A112"/>
  <c r="E111"/>
  <c r="A111"/>
  <c r="E110"/>
  <c r="A110"/>
  <c r="E109"/>
  <c r="A109"/>
  <c r="E108"/>
  <c r="A108"/>
  <c r="D107"/>
  <c r="C107"/>
  <c r="A107"/>
  <c r="E105"/>
  <c r="A105"/>
  <c r="A104"/>
  <c r="E103"/>
  <c r="A103"/>
  <c r="E102"/>
  <c r="A102"/>
  <c r="D101"/>
  <c r="C101"/>
  <c r="A101"/>
  <c r="E100"/>
  <c r="A100"/>
  <c r="E99"/>
  <c r="A99"/>
  <c r="E98"/>
  <c r="A98"/>
  <c r="E97"/>
  <c r="A97"/>
  <c r="E96"/>
  <c r="A96"/>
  <c r="D95"/>
  <c r="C95"/>
  <c r="E95" s="1"/>
  <c r="A95"/>
  <c r="E94"/>
  <c r="A94"/>
  <c r="E93"/>
  <c r="A93"/>
  <c r="D92"/>
  <c r="C92"/>
  <c r="E92" s="1"/>
  <c r="A92"/>
  <c r="E91"/>
  <c r="A91"/>
  <c r="E90"/>
  <c r="A90"/>
  <c r="D89"/>
  <c r="C89"/>
  <c r="E89" s="1"/>
  <c r="A89"/>
  <c r="E88"/>
  <c r="A88"/>
  <c r="D87"/>
  <c r="A87"/>
  <c r="D86"/>
  <c r="A86"/>
  <c r="E85"/>
  <c r="A85"/>
  <c r="E84"/>
  <c r="A84"/>
  <c r="E83"/>
  <c r="A83"/>
  <c r="E82"/>
  <c r="A82"/>
  <c r="D81"/>
  <c r="C81"/>
  <c r="A81"/>
  <c r="E80"/>
  <c r="A80"/>
  <c r="E79"/>
  <c r="A79"/>
  <c r="E78"/>
  <c r="A78"/>
  <c r="D77"/>
  <c r="C77"/>
  <c r="A77"/>
  <c r="E76"/>
  <c r="A76"/>
  <c r="E75"/>
  <c r="A75"/>
  <c r="D74"/>
  <c r="C74"/>
  <c r="E74" s="1"/>
  <c r="A74"/>
  <c r="E73"/>
  <c r="A73"/>
  <c r="E72"/>
  <c r="A72"/>
  <c r="D71"/>
  <c r="C71"/>
  <c r="A71"/>
  <c r="E70"/>
  <c r="A70"/>
  <c r="E69"/>
  <c r="A69"/>
  <c r="E68"/>
  <c r="A68"/>
  <c r="E67"/>
  <c r="A67"/>
  <c r="E66"/>
  <c r="A66"/>
  <c r="E65"/>
  <c r="A65"/>
  <c r="D64"/>
  <c r="C64"/>
  <c r="E64" s="1"/>
  <c r="A64"/>
  <c r="E63"/>
  <c r="A63"/>
  <c r="E62"/>
  <c r="A62"/>
  <c r="E61"/>
  <c r="A61"/>
  <c r="E60"/>
  <c r="A60"/>
  <c r="E59"/>
  <c r="A59"/>
  <c r="E58"/>
  <c r="A58"/>
  <c r="D57"/>
  <c r="A57"/>
  <c r="E56"/>
  <c r="A56"/>
  <c r="E55"/>
  <c r="A55"/>
  <c r="E54"/>
  <c r="A54"/>
  <c r="D53"/>
  <c r="C53"/>
  <c r="C52" s="1"/>
  <c r="A53"/>
  <c r="D52"/>
  <c r="A52"/>
  <c r="A51"/>
  <c r="E47"/>
  <c r="E46"/>
  <c r="E45"/>
  <c r="E44"/>
  <c r="E41"/>
  <c r="E40"/>
  <c r="D39"/>
  <c r="E39" s="1"/>
  <c r="E38"/>
  <c r="E37"/>
  <c r="E36"/>
  <c r="E35"/>
  <c r="E34"/>
  <c r="D33"/>
  <c r="E33" s="1"/>
  <c r="A24"/>
  <c r="A23"/>
  <c r="A22"/>
  <c r="A21"/>
  <c r="A19"/>
  <c r="B11"/>
  <c r="D9"/>
  <c r="B7"/>
  <c r="D51" l="1"/>
  <c r="D50" s="1"/>
  <c r="E52"/>
  <c r="D32"/>
  <c r="E32" s="1"/>
  <c r="E53"/>
  <c r="C57"/>
  <c r="E57" s="1"/>
  <c r="E71"/>
  <c r="E77"/>
  <c r="E81"/>
  <c r="E101"/>
  <c r="C87"/>
  <c r="C51" l="1"/>
  <c r="E51" s="1"/>
  <c r="E87"/>
  <c r="C86"/>
  <c r="E86" l="1"/>
  <c r="C50"/>
  <c r="E50" l="1"/>
  <c r="C31"/>
  <c r="E31" l="1"/>
  <c r="C30"/>
  <c r="E30" s="1"/>
  <c r="B4" s="1"/>
</calcChain>
</file>

<file path=xl/sharedStrings.xml><?xml version="1.0" encoding="utf-8"?>
<sst xmlns="http://schemas.openxmlformats.org/spreadsheetml/2006/main" count="74" uniqueCount="49">
  <si>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</si>
  <si>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</si>
  <si>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</si>
  <si>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</si>
  <si>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</si>
  <si>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</si>
  <si>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</si>
  <si>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 xml:space="preserve"> КОШТОРИС 
на 2022 рік</t>
  </si>
  <si>
    <t>_______________________________________</t>
  </si>
  <si>
    <t>(індивідуальний, зведений)</t>
  </si>
  <si>
    <t>Лучинецька гімназія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</si>
  <si>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</si>
  <si>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</si>
  <si>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</si>
  <si>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</si>
  <si>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</si>
  <si>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</si>
  <si>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</si>
  <si>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</si>
  <si>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</si>
  <si>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</si>
  <si>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</si>
  <si>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</si>
  <si>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</si>
  <si>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</si>
  <si>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</si>
  <si>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</si>
  <si>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</si>
  <si>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</si>
  <si>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</si>
  <si>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</si>
  <si>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</si>
  <si>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</si>
  <si>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</si>
  <si>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</si>
  <si>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</si>
  <si>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</si>
  <si>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</si>
  <si>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</si>
  <si>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</si>
  <si>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</si>
  <si>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</si>
  <si>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</si>
  <si>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</si>
  <si>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 xml:space="preserve"> 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</si>
  <si>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</si>
  <si>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</si>
  <si>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</si>
  <si>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>Микола Височанський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</si>
</sst>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0.0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1" applyNumberFormat="0" applyFont="0" applyAlignment="0" applyProtection="0"/>
  </cellStyleXfs>
  <cellXfs count="118">
    <xf numFmtId="0" fontId="0" fillId="0" borderId="0" xfId="0"/>
    <xf numFmtId="0" fontId="3" fillId="0" borderId="0" xfId="0" applyFont="1" applyFill="1"/>
    <xf numFmtId="0" fontId="4" fillId="0" borderId="0" xfId="0" applyFont="1" applyFill="1" applyAlignment="1" applyProtection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Alignment="1" applyProtection="1"/>
    <xf numFmtId="0" fontId="4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4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/>
    </xf>
    <xf numFmtId="0" fontId="4" fillId="0" borderId="0" xfId="0" applyFont="1" applyBorder="1" applyAlignment="1"/>
    <xf numFmtId="0" fontId="11" fillId="0" borderId="0" xfId="0" applyFont="1" applyFill="1" applyAlignment="1" applyProtection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top"/>
    </xf>
    <xf numFmtId="164" fontId="15" fillId="0" borderId="5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 applyProtection="1">
      <alignment horizontal="right" vertical="center"/>
    </xf>
    <xf numFmtId="164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>
      <alignment wrapText="1"/>
    </xf>
    <xf numFmtId="164" fontId="18" fillId="0" borderId="5" xfId="0" applyNumberFormat="1" applyFont="1" applyFill="1" applyBorder="1" applyAlignment="1" applyProtection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165" fontId="6" fillId="0" borderId="0" xfId="0" applyNumberFormat="1" applyFont="1" applyFill="1"/>
    <xf numFmtId="0" fontId="19" fillId="0" borderId="5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vertical="top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/>
    <xf numFmtId="0" fontId="16" fillId="0" borderId="0" xfId="0" applyFont="1" applyFill="1"/>
    <xf numFmtId="0" fontId="21" fillId="0" borderId="0" xfId="0" applyFont="1" applyFill="1"/>
    <xf numFmtId="0" fontId="16" fillId="0" borderId="0" xfId="0" applyFont="1" applyFill="1" applyAlignment="1">
      <alignment vertical="top"/>
    </xf>
    <xf numFmtId="0" fontId="15" fillId="0" borderId="5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wrapText="1"/>
    </xf>
    <xf numFmtId="0" fontId="21" fillId="0" borderId="0" xfId="0" applyFont="1" applyFill="1" applyProtection="1"/>
    <xf numFmtId="0" fontId="8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top" wrapText="1"/>
    </xf>
    <xf numFmtId="0" fontId="8" fillId="0" borderId="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Protection="1"/>
    <xf numFmtId="0" fontId="8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4" fillId="0" borderId="0" xfId="0" applyFont="1" applyFill="1" applyAlignment="1"/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center"/>
    </xf>
    <xf numFmtId="0" fontId="9" fillId="0" borderId="4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horizontal="left" wrapText="1"/>
    </xf>
    <xf numFmtId="164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/>
    </xf>
    <xf numFmtId="0" fontId="9" fillId="0" borderId="2" xfId="0" applyFont="1" applyFill="1" applyBorder="1" applyAlignment="1" applyProtection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2;&#1086;&#1096;&#1090;&#1086;&#1088;&#1080;&#1089;2020-2021-2022%20&#1096;&#1082;&#1086;&#1083;&#1080;,&#1089;&#1072;&#1076;&#1082;&#1080;\&#1050;&#1086;&#1096;&#1090;&#1086;&#1088;&#1080;&#1089;%20&#1096;&#1082;&#1086;&#1083;&#1080;%20%20&#1079;&#1074;&#1077;&#1076;&#1077;&#1085;&#1080;&#1081;%202022%20&#1088;&#1110;&#1082;%20&#1084;&#1110;&#1089;&#1094;&#1077;&#1074;&#1080;&#1081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Заполнить"/>
      <sheetName val="Зведенний"/>
      <sheetName val="Беньківська"/>
      <sheetName val="Вербилівська"/>
      <sheetName val="Зеленівська"/>
      <sheetName val="Лопушнянська"/>
      <sheetName val="Малинівська"/>
      <sheetName val="Обельницька"/>
      <sheetName val="Підвинська"/>
      <sheetName val="Потіцька"/>
      <sheetName val="Світанківська"/>
      <sheetName val="Рудинська"/>
      <sheetName val="Яглуська"/>
      <sheetName val="Бабухівський"/>
      <sheetName val="Воскресинцівський"/>
      <sheetName val="Григорівська"/>
      <sheetName val="Дичківська"/>
      <sheetName val="Добринівська"/>
      <sheetName val="Журівська"/>
      <sheetName val="Заланівська"/>
      <sheetName val="Кліщівнянська"/>
      <sheetName val="Козарівський"/>
      <sheetName val="Колоколинська"/>
      <sheetName val="Липівський"/>
      <sheetName val="Лук.Вишнівська"/>
      <sheetName val="Лучинецький"/>
      <sheetName val="Любшанська"/>
      <sheetName val="Н.Липицький"/>
      <sheetName val="Підгородська"/>
      <sheetName val="Підкамінська"/>
      <sheetName val="Підмихайлівська"/>
      <sheetName val="Помонятська"/>
      <sheetName val="Приозерненська"/>
      <sheetName val="Путятинська"/>
      <sheetName val="Сарниківська"/>
      <sheetName val="Стратинська"/>
      <sheetName val="Чагрівський"/>
      <sheetName val="Чернівський"/>
      <sheetName val="Чесниківський"/>
      <sheetName val="Фразька"/>
      <sheetName val="Юнашківська"/>
      <sheetName val="Явченська"/>
      <sheetName val="Букачівська"/>
      <sheetName val="Гімназія"/>
      <sheetName val="Рогатинська 1"/>
      <sheetName val="Рогатинська 2"/>
      <sheetName val="Васючинська"/>
      <sheetName val="В.Липицька"/>
      <sheetName val="Вишнівська"/>
      <sheetName val="Жовчівська"/>
      <sheetName val="Долинянська"/>
      <sheetName val="Княгинецький"/>
      <sheetName val="Конюшківська"/>
      <sheetName val="Пуківська"/>
      <sheetName val="Черченська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>
        <row r="4">
          <cell r="B4" t="str">
            <v>Рогатинська міська рада</v>
          </cell>
        </row>
        <row r="5">
          <cell r="B5">
            <v>2</v>
          </cell>
        </row>
        <row r="12">
          <cell r="B12" t="str">
            <v>Марія Кучинська</v>
          </cell>
        </row>
        <row r="14">
          <cell r="B14" t="str">
            <v>Начальник відділу освіти Рогатинської міської ради</v>
          </cell>
        </row>
        <row r="15">
          <cell r="B15" t="str">
            <v>Галина Романко</v>
          </cell>
        </row>
        <row r="16">
          <cell r="B16" t="str">
            <v>1 січня 2022р</v>
          </cell>
        </row>
        <row r="17">
          <cell r="B17" t="str">
            <v xml:space="preserve"> 1 січня 2022року</v>
          </cell>
        </row>
        <row r="21">
          <cell r="B21" t="str">
            <v>01</v>
          </cell>
          <cell r="C21" t="e">
            <v>#REF!</v>
          </cell>
        </row>
        <row r="22">
          <cell r="B22" t="str">
            <v>350</v>
          </cell>
          <cell r="C22" t="str">
            <v>Міністерство фінансів України</v>
          </cell>
        </row>
        <row r="23">
          <cell r="B23" t="str">
            <v>061021</v>
          </cell>
          <cell r="C23" t="str">
            <v>Загальноосвітні школи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62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BM124"/>
  <sheetViews>
    <sheetView tabSelected="1" topLeftCell="A101" zoomScale="75" zoomScaleNormal="75" workbookViewId="0">
      <selection activeCell="D118" sqref="D118:E118"/>
    </sheetView>
  </sheetViews>
  <sheetFormatPr defaultRowHeight="12.75"/>
  <cols>
    <col min="1" max="1" width="63.140625" style="1" customWidth="1"/>
    <col min="2" max="2" width="10" style="1" customWidth="1"/>
    <col min="3" max="3" width="14.7109375" style="34" customWidth="1"/>
    <col min="4" max="4" width="12.5703125" style="34" customWidth="1"/>
    <col min="5" max="5" width="16" style="34" customWidth="1"/>
    <col min="6" max="9" width="9.140625" style="1"/>
    <col min="10" max="10" width="12" style="1" customWidth="1"/>
    <col min="11" max="16384" width="9.140625" style="1"/>
  </cols>
  <sheetData>
    <row r="1" spans="1:13" ht="21.75" customHeight="1">
      <c r="B1" s="112" t="s">
        <v>0</v>
      </c>
      <c r="C1" s="112"/>
      <c r="D1" s="112"/>
      <c r="E1" s="112"/>
    </row>
    <row r="2" spans="1:13" ht="48" customHeight="1">
      <c r="B2" s="112"/>
      <c r="C2" s="112"/>
      <c r="D2" s="112"/>
      <c r="E2" s="112"/>
    </row>
    <row r="4" spans="1:13" s="4" customFormat="1" ht="15.75" customHeight="1">
      <c r="A4" s="2"/>
      <c r="B4" s="113">
        <f>E30</f>
        <v>1820072</v>
      </c>
      <c r="C4" s="114"/>
      <c r="D4" s="114"/>
      <c r="E4" s="114"/>
      <c r="F4" s="3"/>
      <c r="G4" s="116"/>
      <c r="H4" s="116"/>
      <c r="I4" s="116"/>
      <c r="J4" s="116"/>
      <c r="K4" s="3"/>
      <c r="L4" s="3"/>
      <c r="M4" s="3"/>
    </row>
    <row r="5" spans="1:13" s="4" customFormat="1" ht="15.75" customHeight="1">
      <c r="A5" s="5"/>
      <c r="B5" s="115"/>
      <c r="C5" s="115"/>
      <c r="D5" s="115"/>
      <c r="E5" s="115"/>
      <c r="F5" s="6"/>
      <c r="G5" s="7"/>
      <c r="H5" s="8"/>
      <c r="I5" s="8"/>
      <c r="J5" s="8"/>
      <c r="K5" s="9"/>
      <c r="L5" s="9"/>
      <c r="M5" s="9"/>
    </row>
    <row r="6" spans="1:13" s="4" customFormat="1" ht="12.75" customHeight="1">
      <c r="A6" s="2"/>
      <c r="B6" s="96" t="s">
        <v>1</v>
      </c>
      <c r="C6" s="96"/>
      <c r="D6" s="96"/>
      <c r="E6" s="96"/>
      <c r="F6" s="10"/>
      <c r="G6" s="6"/>
      <c r="H6" s="6"/>
      <c r="I6" s="10"/>
      <c r="J6" s="10"/>
      <c r="K6" s="10"/>
      <c r="L6" s="10"/>
      <c r="M6" s="10"/>
    </row>
    <row r="7" spans="1:13" s="4" customFormat="1" ht="26.25" customHeight="1">
      <c r="A7" s="11"/>
      <c r="B7" s="117" t="str">
        <f>[1]Заполнить!$B$14</f>
        <v>Начальник відділу освіти Рогатинської міської ради</v>
      </c>
      <c r="C7" s="117"/>
      <c r="D7" s="117"/>
      <c r="E7" s="117"/>
      <c r="F7" s="3"/>
      <c r="G7" s="9"/>
      <c r="H7" s="9"/>
      <c r="I7" s="3"/>
      <c r="J7" s="3"/>
      <c r="K7" s="3"/>
      <c r="L7" s="3"/>
      <c r="M7" s="3"/>
    </row>
    <row r="8" spans="1:13" s="15" customFormat="1" ht="12.75" customHeight="1">
      <c r="A8" s="12"/>
      <c r="B8" s="96" t="s">
        <v>2</v>
      </c>
      <c r="C8" s="96"/>
      <c r="D8" s="96"/>
      <c r="E8" s="96"/>
      <c r="F8" s="13"/>
      <c r="G8" s="14"/>
      <c r="H8" s="14"/>
      <c r="I8" s="13"/>
      <c r="J8" s="13"/>
      <c r="K8" s="13"/>
      <c r="L8" s="13"/>
      <c r="M8" s="13"/>
    </row>
    <row r="9" spans="1:13" s="4" customFormat="1" ht="18.75" customHeight="1">
      <c r="A9" s="2"/>
      <c r="B9" s="16"/>
      <c r="C9" s="17"/>
      <c r="D9" s="108" t="str">
        <f>[1]Заполнить!$B$15</f>
        <v>Галина Романко</v>
      </c>
      <c r="E9" s="108"/>
      <c r="F9" s="3"/>
      <c r="G9" s="6"/>
      <c r="H9" s="6"/>
      <c r="I9" s="18"/>
      <c r="J9" s="10"/>
      <c r="K9" s="3"/>
      <c r="L9" s="3"/>
      <c r="M9" s="3"/>
    </row>
    <row r="10" spans="1:13" s="15" customFormat="1" ht="12.75" customHeight="1">
      <c r="A10" s="19"/>
      <c r="B10" s="96" t="s">
        <v>3</v>
      </c>
      <c r="C10" s="96"/>
      <c r="D10" s="96" t="s">
        <v>4</v>
      </c>
      <c r="E10" s="96"/>
      <c r="G10" s="20"/>
      <c r="H10" s="20"/>
      <c r="I10" s="21"/>
      <c r="J10" s="13"/>
      <c r="K10" s="22"/>
      <c r="L10" s="22"/>
      <c r="M10" s="22"/>
    </row>
    <row r="11" spans="1:13" s="4" customFormat="1" ht="12.75" customHeight="1">
      <c r="A11" s="2"/>
      <c r="B11" s="109" t="str">
        <f>[1]Заполнить!$B$16</f>
        <v>1 січня 2022р</v>
      </c>
      <c r="C11" s="109"/>
      <c r="D11" s="23"/>
      <c r="E11" s="23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>
      <c r="A12" s="11"/>
      <c r="B12" s="96" t="s">
        <v>5</v>
      </c>
      <c r="C12" s="96"/>
      <c r="D12" s="24"/>
      <c r="E12" s="23" t="s">
        <v>6</v>
      </c>
      <c r="F12" s="10"/>
      <c r="G12" s="9"/>
      <c r="H12" s="9"/>
      <c r="I12" s="3"/>
      <c r="J12" s="10"/>
      <c r="K12" s="10"/>
      <c r="L12" s="10"/>
      <c r="M12" s="10"/>
    </row>
    <row r="13" spans="1:13" s="4" customFormat="1" ht="7.5" customHeight="1">
      <c r="A13" s="11"/>
      <c r="B13" s="25"/>
      <c r="C13" s="23"/>
      <c r="D13" s="23"/>
      <c r="E13" s="23"/>
      <c r="F13" s="10"/>
      <c r="G13" s="9"/>
      <c r="H13" s="9"/>
      <c r="I13" s="3"/>
      <c r="J13" s="10"/>
      <c r="K13" s="10"/>
      <c r="L13" s="10"/>
      <c r="M13" s="10"/>
    </row>
    <row r="14" spans="1:13" ht="39.75" customHeight="1">
      <c r="A14" s="110" t="s">
        <v>7</v>
      </c>
      <c r="B14" s="111"/>
      <c r="C14" s="111"/>
      <c r="D14" s="111"/>
      <c r="E14" s="111"/>
    </row>
    <row r="15" spans="1:13" s="26" customFormat="1" ht="19.5" hidden="1" customHeight="1">
      <c r="A15" s="107" t="s">
        <v>8</v>
      </c>
      <c r="B15" s="107"/>
      <c r="C15" s="107"/>
      <c r="D15" s="107"/>
      <c r="E15" s="107"/>
    </row>
    <row r="16" spans="1:13" s="26" customFormat="1" ht="15.75" hidden="1" customHeight="1">
      <c r="A16" s="97" t="s">
        <v>9</v>
      </c>
      <c r="B16" s="97"/>
      <c r="C16" s="97"/>
      <c r="D16" s="97"/>
      <c r="E16" s="97"/>
      <c r="F16" s="104"/>
      <c r="G16" s="104"/>
      <c r="H16" s="104"/>
      <c r="I16" s="104"/>
      <c r="J16" s="104"/>
    </row>
    <row r="17" spans="1:65" s="26" customFormat="1" ht="20.25" customHeight="1">
      <c r="A17" s="103" t="s">
        <v>10</v>
      </c>
      <c r="B17" s="103"/>
      <c r="C17" s="103"/>
      <c r="D17" s="103"/>
      <c r="E17" s="103"/>
    </row>
    <row r="18" spans="1:65" s="26" customFormat="1" ht="12.75" customHeight="1">
      <c r="A18" s="105" t="s">
        <v>11</v>
      </c>
      <c r="B18" s="105"/>
      <c r="C18" s="105"/>
      <c r="D18" s="105"/>
      <c r="E18" s="105"/>
      <c r="F18" s="104"/>
      <c r="G18" s="104"/>
      <c r="H18" s="104"/>
      <c r="I18" s="104"/>
      <c r="J18" s="104"/>
    </row>
    <row r="19" spans="1:65" s="26" customFormat="1" ht="17.25" customHeight="1">
      <c r="A19" s="103" t="str">
        <f>[1]Заполнить!$B$4</f>
        <v>Рогатинська міська рада</v>
      </c>
      <c r="B19" s="103"/>
      <c r="C19" s="103"/>
      <c r="D19" s="103"/>
      <c r="E19" s="103"/>
      <c r="F19" s="104"/>
      <c r="G19" s="104"/>
      <c r="H19" s="104"/>
      <c r="I19" s="104"/>
      <c r="J19" s="104"/>
    </row>
    <row r="20" spans="1:65" s="26" customFormat="1" ht="12.75" customHeight="1">
      <c r="A20" s="105" t="s">
        <v>12</v>
      </c>
      <c r="B20" s="105"/>
      <c r="C20" s="105"/>
      <c r="D20" s="105"/>
      <c r="E20" s="105"/>
      <c r="F20" s="104"/>
      <c r="G20" s="104"/>
      <c r="H20" s="104"/>
      <c r="I20" s="104"/>
      <c r="J20" s="104"/>
    </row>
    <row r="21" spans="1:65" s="26" customFormat="1" ht="15.75" customHeight="1">
      <c r="A21" s="106" t="str">
        <f>CONCATENATE("Вид бюджету  ",IF([1]Заполнить!$B$5=1,"ДЕРЖАВНИЙ","МІСЦЕВИЙ"))</f>
        <v>Вид бюджету  МІСЦЕВИЙ</v>
      </c>
      <c r="B21" s="106"/>
      <c r="C21" s="106"/>
      <c r="D21" s="106"/>
      <c r="E21" s="106"/>
      <c r="F21" s="27"/>
      <c r="G21" s="28"/>
      <c r="H21" s="28"/>
      <c r="I21" s="28"/>
      <c r="J21" s="28"/>
    </row>
    <row r="22" spans="1:65" s="26" customFormat="1" ht="48.75" customHeight="1">
      <c r="A22" s="98" t="e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#REF!</v>
      </c>
      <c r="B22" s="98"/>
      <c r="C22" s="98"/>
      <c r="D22" s="98"/>
      <c r="E22" s="98"/>
      <c r="F22" s="27"/>
      <c r="G22" s="28"/>
      <c r="H22" s="28"/>
      <c r="I22" s="28"/>
      <c r="J22" s="28"/>
    </row>
    <row r="23" spans="1:65" s="26" customFormat="1" ht="33.75" customHeight="1">
      <c r="A23" s="98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98"/>
      <c r="C23" s="98"/>
      <c r="D23" s="98"/>
      <c r="E23" s="98"/>
      <c r="F23" s="27"/>
      <c r="G23" s="28"/>
      <c r="H23" s="28"/>
      <c r="I23" s="28"/>
      <c r="J23" s="28"/>
    </row>
    <row r="24" spans="1:65" s="27" customFormat="1" ht="68.25" customHeight="1">
      <c r="A24" s="9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061021  Загальноосвітні школи)</v>
      </c>
      <c r="B24" s="99"/>
      <c r="C24" s="99"/>
      <c r="D24" s="99"/>
      <c r="E24" s="99"/>
      <c r="F24" s="29"/>
    </row>
    <row r="25" spans="1:65" s="27" customFormat="1" ht="15.75" customHeight="1">
      <c r="A25" s="30"/>
      <c r="B25" s="31"/>
      <c r="C25" s="32"/>
      <c r="D25" s="32"/>
      <c r="E25" s="32"/>
      <c r="F25" s="29"/>
    </row>
    <row r="26" spans="1:65" ht="12.75" customHeight="1">
      <c r="A26" s="33"/>
      <c r="B26" s="33"/>
      <c r="C26" s="33"/>
      <c r="D26" s="33"/>
      <c r="E26" s="33" t="s">
        <v>13</v>
      </c>
      <c r="F26" s="34"/>
      <c r="G26" s="34"/>
      <c r="H26" s="34"/>
      <c r="I26" s="34"/>
    </row>
    <row r="27" spans="1:65" s="35" customFormat="1" ht="12.75" customHeight="1">
      <c r="A27" s="100" t="s">
        <v>14</v>
      </c>
      <c r="B27" s="101" t="s">
        <v>15</v>
      </c>
      <c r="C27" s="102" t="s">
        <v>16</v>
      </c>
      <c r="D27" s="102"/>
      <c r="E27" s="101" t="s">
        <v>17</v>
      </c>
    </row>
    <row r="28" spans="1:65" s="35" customFormat="1" ht="33" customHeight="1">
      <c r="A28" s="100"/>
      <c r="B28" s="101"/>
      <c r="C28" s="36" t="s">
        <v>18</v>
      </c>
      <c r="D28" s="36" t="s">
        <v>19</v>
      </c>
      <c r="E28" s="101"/>
    </row>
    <row r="29" spans="1:65" s="37" customFormat="1" ht="15" customHeight="1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6" customFormat="1" ht="15">
      <c r="A30" s="40" t="s">
        <v>20</v>
      </c>
      <c r="B30" s="41" t="s">
        <v>21</v>
      </c>
      <c r="C30" s="42">
        <f>C31</f>
        <v>1820072</v>
      </c>
      <c r="D30" s="42"/>
      <c r="E30" s="42">
        <f>C30+D30</f>
        <v>1820072</v>
      </c>
      <c r="F30" s="43"/>
      <c r="G30" s="43"/>
      <c r="H30" s="43"/>
      <c r="I30" s="43"/>
      <c r="J30" s="43"/>
    </row>
    <row r="31" spans="1:65" s="26" customFormat="1" ht="13.5" customHeight="1">
      <c r="A31" s="44" t="s">
        <v>22</v>
      </c>
      <c r="B31" s="41" t="s">
        <v>21</v>
      </c>
      <c r="C31" s="42">
        <f>C50</f>
        <v>1820072</v>
      </c>
      <c r="D31" s="42" t="s">
        <v>21</v>
      </c>
      <c r="E31" s="42">
        <f>C31</f>
        <v>1820072</v>
      </c>
    </row>
    <row r="32" spans="1:65" s="26" customFormat="1" ht="15">
      <c r="A32" s="44" t="s">
        <v>23</v>
      </c>
      <c r="B32" s="41" t="s">
        <v>21</v>
      </c>
      <c r="C32" s="42">
        <v>0</v>
      </c>
      <c r="D32" s="42">
        <f>D33+D39</f>
        <v>0</v>
      </c>
      <c r="E32" s="42">
        <f>D32</f>
        <v>0</v>
      </c>
    </row>
    <row r="33" spans="1:5" s="26" customFormat="1" ht="32.25" customHeight="1">
      <c r="A33" s="45" t="s">
        <v>24</v>
      </c>
      <c r="B33" s="46">
        <v>25010000</v>
      </c>
      <c r="C33" s="42" t="s">
        <v>21</v>
      </c>
      <c r="D33" s="47">
        <f>SUM(D34:D37)</f>
        <v>0</v>
      </c>
      <c r="E33" s="42">
        <f t="shared" ref="E33:E47" si="0">D33</f>
        <v>0</v>
      </c>
    </row>
    <row r="34" spans="1:5" s="26" customFormat="1" ht="31.5" hidden="1" customHeight="1">
      <c r="A34" s="45" t="s">
        <v>25</v>
      </c>
      <c r="B34" s="46">
        <v>25010100</v>
      </c>
      <c r="C34" s="42" t="s">
        <v>26</v>
      </c>
      <c r="D34" s="48">
        <v>0</v>
      </c>
      <c r="E34" s="42">
        <f t="shared" si="0"/>
        <v>0</v>
      </c>
    </row>
    <row r="35" spans="1:5" s="26" customFormat="1" ht="32.25" hidden="1" customHeight="1">
      <c r="A35" s="45" t="s">
        <v>27</v>
      </c>
      <c r="B35" s="46">
        <v>25010200</v>
      </c>
      <c r="C35" s="42" t="s">
        <v>26</v>
      </c>
      <c r="D35" s="48">
        <v>0</v>
      </c>
      <c r="E35" s="42">
        <f t="shared" si="0"/>
        <v>0</v>
      </c>
    </row>
    <row r="36" spans="1:5" s="26" customFormat="1" ht="17.25" hidden="1" customHeight="1">
      <c r="A36" s="45" t="s">
        <v>28</v>
      </c>
      <c r="B36" s="46">
        <v>25010300</v>
      </c>
      <c r="C36" s="42" t="s">
        <v>26</v>
      </c>
      <c r="D36" s="48">
        <v>0</v>
      </c>
      <c r="E36" s="42">
        <f t="shared" si="0"/>
        <v>0</v>
      </c>
    </row>
    <row r="37" spans="1:5" s="26" customFormat="1" ht="32.25" hidden="1" customHeight="1">
      <c r="A37" s="45" t="s">
        <v>29</v>
      </c>
      <c r="B37" s="46">
        <v>25010400</v>
      </c>
      <c r="C37" s="42" t="s">
        <v>26</v>
      </c>
      <c r="D37" s="48">
        <v>0</v>
      </c>
      <c r="E37" s="42">
        <f t="shared" si="0"/>
        <v>0</v>
      </c>
    </row>
    <row r="38" spans="1:5" s="26" customFormat="1" ht="15">
      <c r="A38" s="44" t="s">
        <v>30</v>
      </c>
      <c r="B38" s="41"/>
      <c r="C38" s="42"/>
      <c r="D38" s="48">
        <v>0</v>
      </c>
      <c r="E38" s="42">
        <f t="shared" si="0"/>
        <v>0</v>
      </c>
    </row>
    <row r="39" spans="1:5" s="26" customFormat="1" ht="15">
      <c r="A39" s="45" t="s">
        <v>31</v>
      </c>
      <c r="B39" s="41">
        <v>25020000</v>
      </c>
      <c r="C39" s="42" t="s">
        <v>21</v>
      </c>
      <c r="D39" s="47">
        <f>SUM(D40:D42)</f>
        <v>0</v>
      </c>
      <c r="E39" s="42">
        <f t="shared" si="0"/>
        <v>0</v>
      </c>
    </row>
    <row r="40" spans="1:5" s="26" customFormat="1" ht="15" hidden="1">
      <c r="A40" s="45" t="s">
        <v>32</v>
      </c>
      <c r="B40" s="41">
        <v>25020100</v>
      </c>
      <c r="C40" s="42" t="s">
        <v>26</v>
      </c>
      <c r="D40" s="48">
        <v>0</v>
      </c>
      <c r="E40" s="42">
        <f t="shared" si="0"/>
        <v>0</v>
      </c>
    </row>
    <row r="41" spans="1:5" s="26" customFormat="1" ht="91.5" hidden="1" customHeight="1">
      <c r="A41" s="45" t="s">
        <v>33</v>
      </c>
      <c r="B41" s="46">
        <v>25020200</v>
      </c>
      <c r="C41" s="42" t="s">
        <v>26</v>
      </c>
      <c r="D41" s="48">
        <v>0</v>
      </c>
      <c r="E41" s="42">
        <f t="shared" si="0"/>
        <v>0</v>
      </c>
    </row>
    <row r="42" spans="1:5" s="26" customFormat="1" ht="54" hidden="1" customHeight="1">
      <c r="A42" s="49" t="s">
        <v>34</v>
      </c>
      <c r="B42" s="46">
        <v>25020300</v>
      </c>
      <c r="C42" s="42" t="s">
        <v>26</v>
      </c>
      <c r="D42" s="48">
        <v>0</v>
      </c>
      <c r="E42" s="42">
        <v>0</v>
      </c>
    </row>
    <row r="43" spans="1:5" s="26" customFormat="1" ht="42.75" hidden="1" customHeight="1">
      <c r="A43" s="49" t="s">
        <v>35</v>
      </c>
      <c r="B43" s="46">
        <v>25020400</v>
      </c>
      <c r="C43" s="42" t="s">
        <v>26</v>
      </c>
      <c r="D43" s="48">
        <v>0</v>
      </c>
      <c r="E43" s="42">
        <v>0</v>
      </c>
    </row>
    <row r="44" spans="1:5" s="26" customFormat="1" ht="15">
      <c r="A44" s="44" t="s">
        <v>30</v>
      </c>
      <c r="B44" s="41"/>
      <c r="C44" s="42"/>
      <c r="D44" s="48">
        <v>0</v>
      </c>
      <c r="E44" s="42">
        <f t="shared" si="0"/>
        <v>0</v>
      </c>
    </row>
    <row r="45" spans="1:5" s="26" customFormat="1" ht="15">
      <c r="A45" s="45" t="s">
        <v>36</v>
      </c>
      <c r="B45" s="41"/>
      <c r="C45" s="42" t="s">
        <v>21</v>
      </c>
      <c r="D45" s="48">
        <v>0</v>
      </c>
      <c r="E45" s="42">
        <f t="shared" si="0"/>
        <v>0</v>
      </c>
    </row>
    <row r="46" spans="1:5" s="26" customFormat="1" ht="18" customHeight="1">
      <c r="A46" s="49" t="s">
        <v>37</v>
      </c>
      <c r="B46" s="41"/>
      <c r="C46" s="42" t="s">
        <v>21</v>
      </c>
      <c r="D46" s="48">
        <v>0</v>
      </c>
      <c r="E46" s="42">
        <f t="shared" si="0"/>
        <v>0</v>
      </c>
    </row>
    <row r="47" spans="1:5" s="26" customFormat="1" ht="30">
      <c r="A47" s="45" t="s">
        <v>38</v>
      </c>
      <c r="B47" s="41"/>
      <c r="C47" s="42" t="s">
        <v>21</v>
      </c>
      <c r="D47" s="48">
        <v>0</v>
      </c>
      <c r="E47" s="42">
        <f t="shared" si="0"/>
        <v>0</v>
      </c>
    </row>
    <row r="48" spans="1:5" s="26" customFormat="1" ht="15">
      <c r="A48" s="93" t="s">
        <v>39</v>
      </c>
      <c r="B48" s="41"/>
      <c r="C48" s="42" t="s">
        <v>21</v>
      </c>
      <c r="D48" s="48"/>
      <c r="E48" s="42"/>
    </row>
    <row r="49" spans="1:6" s="26" customFormat="1" ht="15">
      <c r="A49" s="94"/>
      <c r="B49" s="41"/>
      <c r="C49" s="42" t="s">
        <v>21</v>
      </c>
      <c r="D49" s="48" t="s">
        <v>40</v>
      </c>
      <c r="E49" s="42" t="s">
        <v>40</v>
      </c>
    </row>
    <row r="50" spans="1:6" s="26" customFormat="1" ht="15">
      <c r="A50" s="40" t="s">
        <v>41</v>
      </c>
      <c r="B50" s="41" t="s">
        <v>21</v>
      </c>
      <c r="C50" s="50">
        <f>C51+C86+C106+C107+C111</f>
        <v>1820072</v>
      </c>
      <c r="D50" s="50">
        <f>D51+D86+D106+D107+D111</f>
        <v>0</v>
      </c>
      <c r="E50" s="51">
        <f t="shared" ref="E50:E74" si="1">SUM(C50:D50)</f>
        <v>1820072</v>
      </c>
      <c r="F50" s="52"/>
    </row>
    <row r="51" spans="1:6" s="26" customFormat="1" ht="17.25" customHeight="1">
      <c r="A51" s="53" t="str">
        <f>VLOOKUP(B51,[1]ДовКЕКВ!A$1:B$65536,2,FALSE)</f>
        <v>Поточні видатки</v>
      </c>
      <c r="B51" s="54">
        <v>2000</v>
      </c>
      <c r="C51" s="50">
        <f>C52+C57+C74+C77+C81+C85</f>
        <v>1820072</v>
      </c>
      <c r="D51" s="50">
        <f>D52+D57+D74+D77+D81+D85</f>
        <v>0</v>
      </c>
      <c r="E51" s="51">
        <f t="shared" si="1"/>
        <v>1820072</v>
      </c>
    </row>
    <row r="52" spans="1:6" s="26" customFormat="1" ht="15">
      <c r="A52" s="53" t="str">
        <f>VLOOKUP(B52,[1]ДовКЕКВ!A$1:B$65536,2,FALSE)</f>
        <v>Оплата праці і нарахування на заробітну плату</v>
      </c>
      <c r="B52" s="54">
        <v>2100</v>
      </c>
      <c r="C52" s="50">
        <f>C53+C56</f>
        <v>1153884</v>
      </c>
      <c r="D52" s="50">
        <f>D53+D56</f>
        <v>0</v>
      </c>
      <c r="E52" s="51">
        <f t="shared" si="1"/>
        <v>1153884</v>
      </c>
    </row>
    <row r="53" spans="1:6" s="26" customFormat="1" ht="15">
      <c r="A53" s="53" t="str">
        <f>VLOOKUP(B53,[1]ДовКЕКВ!A$1:B$65536,2,FALSE)</f>
        <v>Оплата праці</v>
      </c>
      <c r="B53" s="54">
        <v>2110</v>
      </c>
      <c r="C53" s="50">
        <f>SUM(C54:C55)</f>
        <v>953623</v>
      </c>
      <c r="D53" s="50">
        <f>SUM(D54:D55)</f>
        <v>0</v>
      </c>
      <c r="E53" s="51">
        <f t="shared" si="1"/>
        <v>953623</v>
      </c>
    </row>
    <row r="54" spans="1:6" s="58" customFormat="1" ht="15">
      <c r="A54" s="55" t="str">
        <f>VLOOKUP(B54,[1]ДовКЕКВ!A$1:B$65536,2,FALSE)</f>
        <v>Заробітна плата</v>
      </c>
      <c r="B54" s="56">
        <v>2111</v>
      </c>
      <c r="C54" s="57">
        <v>953623</v>
      </c>
      <c r="D54" s="57">
        <v>0</v>
      </c>
      <c r="E54" s="51">
        <f t="shared" si="1"/>
        <v>953623</v>
      </c>
    </row>
    <row r="55" spans="1:6" s="59" customFormat="1" ht="17.25" customHeight="1">
      <c r="A55" s="55" t="str">
        <f>VLOOKUP(B55,[1]ДовКЕКВ!A$1:B$65536,2,FALSE)</f>
        <v>Грошове забезпечення військовослужбовців</v>
      </c>
      <c r="B55" s="56">
        <v>2112</v>
      </c>
      <c r="C55" s="57">
        <v>0</v>
      </c>
      <c r="D55" s="57">
        <v>0</v>
      </c>
      <c r="E55" s="51">
        <f t="shared" si="1"/>
        <v>0</v>
      </c>
    </row>
    <row r="56" spans="1:6" s="26" customFormat="1" ht="15">
      <c r="A56" s="53" t="str">
        <f>VLOOKUP(B56,[1]ДовКЕКВ!A$1:B$65536,2,FALSE)</f>
        <v>Нарахування на оплату праці</v>
      </c>
      <c r="B56" s="54">
        <v>2120</v>
      </c>
      <c r="C56" s="57">
        <v>200261</v>
      </c>
      <c r="D56" s="57">
        <v>0</v>
      </c>
      <c r="E56" s="51">
        <f t="shared" si="1"/>
        <v>200261</v>
      </c>
    </row>
    <row r="57" spans="1:6" s="26" customFormat="1" ht="15">
      <c r="A57" s="53" t="str">
        <f>VLOOKUP(B57,[1]ДовКЕКВ!A$1:B$65536,2,FALSE)</f>
        <v>Використання товарів і послуг</v>
      </c>
      <c r="B57" s="54">
        <v>2200</v>
      </c>
      <c r="C57" s="50">
        <f>SUM(C58:C64)+C71</f>
        <v>666188</v>
      </c>
      <c r="D57" s="50">
        <f>SUM(D58:D64)+D71</f>
        <v>0</v>
      </c>
      <c r="E57" s="51">
        <f t="shared" si="1"/>
        <v>666188</v>
      </c>
    </row>
    <row r="58" spans="1:6" s="26" customFormat="1" ht="15">
      <c r="A58" s="53" t="str">
        <f>VLOOKUP(B58,[1]ДовКЕКВ!A$1:B$65536,2,FALSE)</f>
        <v>Предмети, матеріали, обладнання та інвентар</v>
      </c>
      <c r="B58" s="54">
        <v>2210</v>
      </c>
      <c r="C58" s="57">
        <v>15000</v>
      </c>
      <c r="D58" s="57">
        <v>0</v>
      </c>
      <c r="E58" s="51">
        <f t="shared" si="1"/>
        <v>15000</v>
      </c>
    </row>
    <row r="59" spans="1:6" s="26" customFormat="1" ht="15">
      <c r="A59" s="53" t="str">
        <f>VLOOKUP(B59,[1]ДовКЕКВ!A$1:B$65536,2,FALSE)</f>
        <v>Медикаменти та перев'язувальні матеріали</v>
      </c>
      <c r="B59" s="54">
        <v>2220</v>
      </c>
      <c r="C59" s="57">
        <v>0</v>
      </c>
      <c r="D59" s="57">
        <v>0</v>
      </c>
      <c r="E59" s="51">
        <f t="shared" si="1"/>
        <v>0</v>
      </c>
    </row>
    <row r="60" spans="1:6" s="26" customFormat="1" ht="15">
      <c r="A60" s="53" t="str">
        <f>VLOOKUP(B60,[1]ДовКЕКВ!A$1:B$65536,2,FALSE)</f>
        <v>Продукти харчування</v>
      </c>
      <c r="B60" s="54">
        <v>2230</v>
      </c>
      <c r="C60" s="57">
        <v>104500</v>
      </c>
      <c r="D60" s="57"/>
      <c r="E60" s="51">
        <f t="shared" si="1"/>
        <v>104500</v>
      </c>
    </row>
    <row r="61" spans="1:6" s="59" customFormat="1" ht="15">
      <c r="A61" s="53" t="str">
        <f>VLOOKUP(B61,[1]ДовКЕКВ!A$1:B$65536,2,FALSE)</f>
        <v>Оплата послуг (крім комунальних)</v>
      </c>
      <c r="B61" s="54">
        <v>2240</v>
      </c>
      <c r="C61" s="57">
        <v>30000</v>
      </c>
      <c r="D61" s="57">
        <v>0</v>
      </c>
      <c r="E61" s="51">
        <f t="shared" si="1"/>
        <v>30000</v>
      </c>
    </row>
    <row r="62" spans="1:6" s="59" customFormat="1" ht="15">
      <c r="A62" s="53" t="str">
        <f>VLOOKUP(B62,[1]ДовКЕКВ!A$1:B$65536,2,FALSE)</f>
        <v>Видатки на відрядження</v>
      </c>
      <c r="B62" s="54">
        <v>2250</v>
      </c>
      <c r="C62" s="57">
        <v>0</v>
      </c>
      <c r="D62" s="57">
        <v>0</v>
      </c>
      <c r="E62" s="51">
        <f t="shared" si="1"/>
        <v>0</v>
      </c>
    </row>
    <row r="63" spans="1:6" s="59" customFormat="1" ht="15">
      <c r="A63" s="53" t="str">
        <f>VLOOKUP(B63,[1]ДовКЕКВ!A$1:B$65536,2,FALSE)</f>
        <v>Видатки та заходи спеціального призначення</v>
      </c>
      <c r="B63" s="54">
        <v>2260</v>
      </c>
      <c r="C63" s="57">
        <v>0</v>
      </c>
      <c r="D63" s="57">
        <v>0</v>
      </c>
      <c r="E63" s="51">
        <f t="shared" si="1"/>
        <v>0</v>
      </c>
    </row>
    <row r="64" spans="1:6" s="26" customFormat="1" ht="15">
      <c r="A64" s="53" t="str">
        <f>VLOOKUP(B64,[1]ДовКЕКВ!A$1:B$65536,2,FALSE)</f>
        <v>Оплата комунальних послуг та енергоносіїв</v>
      </c>
      <c r="B64" s="54">
        <v>2270</v>
      </c>
      <c r="C64" s="50">
        <f>SUM(C65:C70)</f>
        <v>516688</v>
      </c>
      <c r="D64" s="50">
        <f>SUM(D65:D70)</f>
        <v>0</v>
      </c>
      <c r="E64" s="51">
        <f>SUM(C64:D64)</f>
        <v>516688</v>
      </c>
    </row>
    <row r="65" spans="1:5" s="26" customFormat="1" ht="15">
      <c r="A65" s="53" t="str">
        <f>VLOOKUP(B65,[1]ДовКЕКВ!A$1:B$65536,2,FALSE)</f>
        <v>Оплата теплопостачання</v>
      </c>
      <c r="B65" s="54">
        <v>2271</v>
      </c>
      <c r="C65" s="57">
        <v>0</v>
      </c>
      <c r="D65" s="57">
        <v>0</v>
      </c>
      <c r="E65" s="51">
        <f t="shared" si="1"/>
        <v>0</v>
      </c>
    </row>
    <row r="66" spans="1:5" s="26" customFormat="1" ht="15">
      <c r="A66" s="55" t="str">
        <f>VLOOKUP(B66,[1]ДовКЕКВ!A$1:B$65536,2,FALSE)</f>
        <v>Оплата водопостачання та водовідведення</v>
      </c>
      <c r="B66" s="56">
        <v>2272</v>
      </c>
      <c r="C66" s="57">
        <v>0</v>
      </c>
      <c r="D66" s="57">
        <v>0</v>
      </c>
      <c r="E66" s="51">
        <f t="shared" si="1"/>
        <v>0</v>
      </c>
    </row>
    <row r="67" spans="1:5" s="26" customFormat="1" ht="15">
      <c r="A67" s="55" t="str">
        <f>VLOOKUP(B67,[1]ДовКЕКВ!A$1:B$65536,2,FALSE)</f>
        <v>Оплата електроенергії</v>
      </c>
      <c r="B67" s="56">
        <v>2273</v>
      </c>
      <c r="C67" s="57">
        <v>82629</v>
      </c>
      <c r="D67" s="57">
        <v>0</v>
      </c>
      <c r="E67" s="51">
        <f t="shared" si="1"/>
        <v>82629</v>
      </c>
    </row>
    <row r="68" spans="1:5" s="26" customFormat="1" ht="15">
      <c r="A68" s="55" t="str">
        <f>VLOOKUP(B68,[1]ДовКЕКВ!A$1:B$65536,2,FALSE)</f>
        <v>Оплата природного газу</v>
      </c>
      <c r="B68" s="56">
        <v>2274</v>
      </c>
      <c r="C68" s="57">
        <v>431490</v>
      </c>
      <c r="D68" s="57">
        <v>0</v>
      </c>
      <c r="E68" s="51">
        <f t="shared" si="1"/>
        <v>431490</v>
      </c>
    </row>
    <row r="69" spans="1:5" s="26" customFormat="1" ht="15">
      <c r="A69" s="55" t="str">
        <f>VLOOKUP(B69,[1]ДовКЕКВ!A$1:B$65536,2,FALSE)</f>
        <v>Оплата інших енергоносіїв та інших комунальних послуг</v>
      </c>
      <c r="B69" s="56">
        <v>2275</v>
      </c>
      <c r="C69" s="57">
        <v>2569</v>
      </c>
      <c r="D69" s="57">
        <v>0</v>
      </c>
      <c r="E69" s="51">
        <f t="shared" si="1"/>
        <v>2569</v>
      </c>
    </row>
    <row r="70" spans="1:5" s="26" customFormat="1" ht="15">
      <c r="A70" s="55" t="str">
        <f>VLOOKUP(B70,[1]ДовКЕКВ!A$1:B$65536,2,FALSE)</f>
        <v xml:space="preserve">Оплата енергосервісу </v>
      </c>
      <c r="B70" s="56">
        <v>2276</v>
      </c>
      <c r="C70" s="57">
        <v>0</v>
      </c>
      <c r="D70" s="57">
        <v>0</v>
      </c>
      <c r="E70" s="51">
        <f>SUM(C70:D70)</f>
        <v>0</v>
      </c>
    </row>
    <row r="71" spans="1:5" s="59" customFormat="1" ht="26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54">
        <v>2280</v>
      </c>
      <c r="C71" s="50">
        <f>SUM(C72:C73)</f>
        <v>0</v>
      </c>
      <c r="D71" s="50">
        <f>SUM(D72:D73)</f>
        <v>0</v>
      </c>
      <c r="E71" s="51">
        <f t="shared" si="1"/>
        <v>0</v>
      </c>
    </row>
    <row r="72" spans="1:5" s="59" customFormat="1" ht="26.25">
      <c r="A72" s="55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6">
        <v>2281</v>
      </c>
      <c r="C72" s="57">
        <v>0</v>
      </c>
      <c r="D72" s="57">
        <v>0</v>
      </c>
      <c r="E72" s="51">
        <f t="shared" si="1"/>
        <v>0</v>
      </c>
    </row>
    <row r="73" spans="1:5" s="59" customFormat="1" ht="26.25">
      <c r="A73" s="55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6">
        <v>2282</v>
      </c>
      <c r="C73" s="57">
        <v>0</v>
      </c>
      <c r="D73" s="57">
        <v>0</v>
      </c>
      <c r="E73" s="51">
        <f t="shared" si="1"/>
        <v>0</v>
      </c>
    </row>
    <row r="74" spans="1:5" s="58" customFormat="1" ht="15">
      <c r="A74" s="53" t="str">
        <f>VLOOKUP(B74,[1]ДовКЕКВ!A$1:B$65536,2,FALSE)</f>
        <v>Обслуговування боргових зобов'язань</v>
      </c>
      <c r="B74" s="54">
        <v>2400</v>
      </c>
      <c r="C74" s="50">
        <f>SUM(C75:C76)</f>
        <v>0</v>
      </c>
      <c r="D74" s="50">
        <f>SUM(D75:D76)</f>
        <v>0</v>
      </c>
      <c r="E74" s="51">
        <f t="shared" si="1"/>
        <v>0</v>
      </c>
    </row>
    <row r="75" spans="1:5" s="58" customFormat="1" ht="15">
      <c r="A75" s="53" t="str">
        <f>VLOOKUP(B75,[1]ДовКЕКВ!A$1:B$65536,2,FALSE)</f>
        <v>Обслуговування внутрішніх боргових зобов'язань</v>
      </c>
      <c r="B75" s="54">
        <v>2410</v>
      </c>
      <c r="C75" s="57">
        <v>0</v>
      </c>
      <c r="D75" s="57">
        <v>0</v>
      </c>
      <c r="E75" s="51">
        <f>SUM(C75:D75)</f>
        <v>0</v>
      </c>
    </row>
    <row r="76" spans="1:5" s="59" customFormat="1" ht="16.5" customHeight="1">
      <c r="A76" s="53" t="str">
        <f>VLOOKUP(B76,[1]ДовКЕКВ!A$1:B$65536,2,FALSE)</f>
        <v>Обслуговування зовнішніх боргових зобов'язань</v>
      </c>
      <c r="B76" s="54">
        <v>2420</v>
      </c>
      <c r="C76" s="57">
        <v>0</v>
      </c>
      <c r="D76" s="57">
        <v>0</v>
      </c>
      <c r="E76" s="51">
        <f>SUM(C76:D76)</f>
        <v>0</v>
      </c>
    </row>
    <row r="77" spans="1:5" s="59" customFormat="1" ht="14.25" customHeight="1">
      <c r="A77" s="53" t="str">
        <f>VLOOKUP(B77,[1]ДовКЕКВ!A$1:B$65536,2,FALSE)</f>
        <v>Поточні трансферти</v>
      </c>
      <c r="B77" s="54">
        <v>2600</v>
      </c>
      <c r="C77" s="50">
        <f>SUM(C78:C80)</f>
        <v>0</v>
      </c>
      <c r="D77" s="50">
        <f>SUM(D78:D80)</f>
        <v>0</v>
      </c>
      <c r="E77" s="51">
        <f t="shared" ref="E77:E110" si="2">SUM(C77:D77)</f>
        <v>0</v>
      </c>
    </row>
    <row r="78" spans="1:5" s="59" customFormat="1" ht="1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54">
        <v>2610</v>
      </c>
      <c r="C78" s="57">
        <v>0</v>
      </c>
      <c r="D78" s="57">
        <v>0</v>
      </c>
      <c r="E78" s="51">
        <f t="shared" si="2"/>
        <v>0</v>
      </c>
    </row>
    <row r="79" spans="1:5" s="26" customFormat="1" ht="15">
      <c r="A79" s="53" t="str">
        <f>VLOOKUP(B79,[1]ДовКЕКВ!A$1:B$65536,2,FALSE)</f>
        <v>Поточні трансферти органам державного управління інших рівнів</v>
      </c>
      <c r="B79" s="54">
        <v>2620</v>
      </c>
      <c r="C79" s="57">
        <v>0</v>
      </c>
      <c r="D79" s="57">
        <v>0</v>
      </c>
      <c r="E79" s="51">
        <f t="shared" si="2"/>
        <v>0</v>
      </c>
    </row>
    <row r="80" spans="1:5" s="26" customFormat="1" ht="26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54">
        <v>2630</v>
      </c>
      <c r="C80" s="57" t="s">
        <v>42</v>
      </c>
      <c r="D80" s="57">
        <v>0</v>
      </c>
      <c r="E80" s="51">
        <f t="shared" si="2"/>
        <v>0</v>
      </c>
    </row>
    <row r="81" spans="1:5" s="26" customFormat="1" ht="15" customHeight="1">
      <c r="A81" s="53" t="str">
        <f>VLOOKUP(B81,[1]ДовКЕКВ!A$1:B$65536,2,FALSE)</f>
        <v>Соціальне забезпечення</v>
      </c>
      <c r="B81" s="54">
        <v>2700</v>
      </c>
      <c r="C81" s="50">
        <f>SUM(C82:C84)</f>
        <v>0</v>
      </c>
      <c r="D81" s="50">
        <f>SUM(D82:D84)</f>
        <v>0</v>
      </c>
      <c r="E81" s="51">
        <f t="shared" si="2"/>
        <v>0</v>
      </c>
    </row>
    <row r="82" spans="1:5" s="59" customFormat="1" ht="15">
      <c r="A82" s="53" t="str">
        <f>VLOOKUP(B82,[1]ДовКЕКВ!A$1:B$65536,2,FALSE)</f>
        <v>Виплата пенсій і допомоги</v>
      </c>
      <c r="B82" s="54">
        <v>2710</v>
      </c>
      <c r="C82" s="57">
        <v>0</v>
      </c>
      <c r="D82" s="57">
        <v>0</v>
      </c>
      <c r="E82" s="51">
        <f t="shared" si="2"/>
        <v>0</v>
      </c>
    </row>
    <row r="83" spans="1:5" s="58" customFormat="1" ht="15">
      <c r="A83" s="53" t="str">
        <f>VLOOKUP(B83,[1]ДовКЕКВ!A$1:B$65536,2,FALSE)</f>
        <v>Стипендії</v>
      </c>
      <c r="B83" s="54">
        <v>2720</v>
      </c>
      <c r="C83" s="57">
        <v>0</v>
      </c>
      <c r="D83" s="57">
        <v>0</v>
      </c>
      <c r="E83" s="51">
        <f t="shared" si="2"/>
        <v>0</v>
      </c>
    </row>
    <row r="84" spans="1:5" s="60" customFormat="1" ht="15">
      <c r="A84" s="53" t="str">
        <f>VLOOKUP(B84,[1]ДовКЕКВ!A$1:B$65536,2,FALSE)</f>
        <v>Інші виплати населенню</v>
      </c>
      <c r="B84" s="54">
        <v>2730</v>
      </c>
      <c r="C84" s="57">
        <v>0</v>
      </c>
      <c r="D84" s="57">
        <v>0</v>
      </c>
      <c r="E84" s="51">
        <f t="shared" si="2"/>
        <v>0</v>
      </c>
    </row>
    <row r="85" spans="1:5" s="59" customFormat="1" ht="15.75" customHeight="1">
      <c r="A85" s="53" t="str">
        <f>VLOOKUP(B85,[1]ДовКЕКВ!A$1:B$65536,2,FALSE)</f>
        <v>Інші поточні видатки</v>
      </c>
      <c r="B85" s="54">
        <v>2800</v>
      </c>
      <c r="C85" s="57"/>
      <c r="D85" s="57"/>
      <c r="E85" s="51">
        <f t="shared" si="2"/>
        <v>0</v>
      </c>
    </row>
    <row r="86" spans="1:5" s="59" customFormat="1" ht="15">
      <c r="A86" s="53" t="str">
        <f>VLOOKUP(B86,[1]ДовКЕКВ!A$1:B$65536,2,FALSE)</f>
        <v>Капітальні видатки</v>
      </c>
      <c r="B86" s="54">
        <v>3000</v>
      </c>
      <c r="C86" s="50">
        <f>C87+C101</f>
        <v>0</v>
      </c>
      <c r="D86" s="50">
        <f>D87+D101</f>
        <v>0</v>
      </c>
      <c r="E86" s="51">
        <f t="shared" si="2"/>
        <v>0</v>
      </c>
    </row>
    <row r="87" spans="1:5" s="26" customFormat="1" ht="15">
      <c r="A87" s="53" t="str">
        <f>VLOOKUP(B87,[1]ДовКЕКВ!A$1:B$65536,2,FALSE)</f>
        <v>Придбання основного капіталу</v>
      </c>
      <c r="B87" s="54">
        <v>3100</v>
      </c>
      <c r="C87" s="51">
        <f>C88+C89+C92+C95+C99+C100</f>
        <v>0</v>
      </c>
      <c r="D87" s="51">
        <f>D88+D89+D92+D95+D99+D100</f>
        <v>0</v>
      </c>
      <c r="E87" s="51">
        <f t="shared" si="2"/>
        <v>0</v>
      </c>
    </row>
    <row r="88" spans="1:5" s="26" customFormat="1" ht="15">
      <c r="A88" s="53" t="str">
        <f>VLOOKUP(B88,[1]ДовКЕКВ!A$1:B$65536,2,FALSE)</f>
        <v>Придбання обладнання і предметів довгострокового користування</v>
      </c>
      <c r="B88" s="54">
        <v>3110</v>
      </c>
      <c r="C88" s="57">
        <v>0</v>
      </c>
      <c r="D88" s="57">
        <v>0</v>
      </c>
      <c r="E88" s="51">
        <f t="shared" si="2"/>
        <v>0</v>
      </c>
    </row>
    <row r="89" spans="1:5" s="59" customFormat="1" ht="15">
      <c r="A89" s="53" t="str">
        <f>VLOOKUP(B89,[1]ДовКЕКВ!A$1:B$65536,2,FALSE)</f>
        <v>Капітальне будівництво (придбання)</v>
      </c>
      <c r="B89" s="54">
        <v>3120</v>
      </c>
      <c r="C89" s="50">
        <f>SUM(C90:C91)</f>
        <v>0</v>
      </c>
      <c r="D89" s="50">
        <f>SUM(D90:D91)</f>
        <v>0</v>
      </c>
      <c r="E89" s="51">
        <f t="shared" si="2"/>
        <v>0</v>
      </c>
    </row>
    <row r="90" spans="1:5" s="26" customFormat="1" ht="15">
      <c r="A90" s="53" t="str">
        <f>VLOOKUP(B90,[1]ДовКЕКВ!A$1:B$65536,2,FALSE)</f>
        <v>Капітальне будівництво (придбання) житла</v>
      </c>
      <c r="B90" s="54">
        <v>3121</v>
      </c>
      <c r="C90" s="57">
        <v>0</v>
      </c>
      <c r="D90" s="57">
        <v>0</v>
      </c>
      <c r="E90" s="51">
        <f t="shared" si="2"/>
        <v>0</v>
      </c>
    </row>
    <row r="91" spans="1:5" s="26" customFormat="1" ht="15">
      <c r="A91" s="53" t="str">
        <f>VLOOKUP(B91,[1]ДовКЕКВ!A$1:B$65536,2,FALSE)</f>
        <v>Капітальне будівництво (придбання) інших об'єктів</v>
      </c>
      <c r="B91" s="54">
        <v>3122</v>
      </c>
      <c r="C91" s="57">
        <v>0</v>
      </c>
      <c r="D91" s="57">
        <v>0</v>
      </c>
      <c r="E91" s="51">
        <f t="shared" si="2"/>
        <v>0</v>
      </c>
    </row>
    <row r="92" spans="1:5" s="26" customFormat="1" ht="16.5" customHeight="1">
      <c r="A92" s="53" t="str">
        <f>VLOOKUP(B92,[1]ДовКЕКВ!A$1:B$65536,2,FALSE)</f>
        <v>Капітальний ремонт</v>
      </c>
      <c r="B92" s="54">
        <v>3130</v>
      </c>
      <c r="C92" s="50">
        <f>SUM(C93:C94)</f>
        <v>0</v>
      </c>
      <c r="D92" s="50">
        <f>SUM(D93:D94)</f>
        <v>0</v>
      </c>
      <c r="E92" s="51">
        <f t="shared" si="2"/>
        <v>0</v>
      </c>
    </row>
    <row r="93" spans="1:5" s="26" customFormat="1" ht="16.5" customHeight="1">
      <c r="A93" s="53" t="str">
        <f>VLOOKUP(B93,[1]ДовКЕКВ!A$1:B$65536,2,FALSE)</f>
        <v>Капітальний ремонт житлового фонду (приміщень)</v>
      </c>
      <c r="B93" s="54">
        <v>3131</v>
      </c>
      <c r="C93" s="57">
        <v>0</v>
      </c>
      <c r="D93" s="57">
        <v>0</v>
      </c>
      <c r="E93" s="51">
        <f t="shared" si="2"/>
        <v>0</v>
      </c>
    </row>
    <row r="94" spans="1:5" s="26" customFormat="1" ht="16.5" customHeight="1">
      <c r="A94" s="53" t="str">
        <f>VLOOKUP(B94,[1]ДовКЕКВ!A$1:B$65536,2,FALSE)</f>
        <v>Капітальний ремонт інших об'єктів</v>
      </c>
      <c r="B94" s="54">
        <v>3132</v>
      </c>
      <c r="C94" s="57">
        <v>0</v>
      </c>
      <c r="D94" s="57">
        <v>0</v>
      </c>
      <c r="E94" s="51">
        <f t="shared" si="2"/>
        <v>0</v>
      </c>
    </row>
    <row r="95" spans="1:5" s="26" customFormat="1" ht="15">
      <c r="A95" s="53" t="str">
        <f>VLOOKUP(B95,[1]ДовКЕКВ!A$1:B$65536,2,FALSE)</f>
        <v>Реконструкція та реставрація</v>
      </c>
      <c r="B95" s="54">
        <v>3140</v>
      </c>
      <c r="C95" s="50">
        <f>SUM(C96:C98)</f>
        <v>0</v>
      </c>
      <c r="D95" s="50">
        <f>SUM(D96:D98)</f>
        <v>0</v>
      </c>
      <c r="E95" s="51">
        <f>SUM(C95:D95)</f>
        <v>0</v>
      </c>
    </row>
    <row r="96" spans="1:5" s="60" customFormat="1" ht="15">
      <c r="A96" s="53" t="str">
        <f>VLOOKUP(B96,[1]ДовКЕКВ!A$1:B$65536,2,FALSE)</f>
        <v>Реконструкція житлового фонду (приміщень)</v>
      </c>
      <c r="B96" s="54">
        <v>3141</v>
      </c>
      <c r="C96" s="57">
        <v>0</v>
      </c>
      <c r="D96" s="57">
        <v>0</v>
      </c>
      <c r="E96" s="51">
        <f>SUM(C96:D96)</f>
        <v>0</v>
      </c>
    </row>
    <row r="97" spans="1:7" s="60" customFormat="1" ht="15">
      <c r="A97" s="53" t="str">
        <f>VLOOKUP(B97,[1]ДовКЕКВ!A$1:B$65536,2,FALSE)</f>
        <v>Реконструкція та реставрація інших об'єктів</v>
      </c>
      <c r="B97" s="54">
        <v>3142</v>
      </c>
      <c r="C97" s="57">
        <v>0</v>
      </c>
      <c r="D97" s="57">
        <v>0</v>
      </c>
      <c r="E97" s="51">
        <f t="shared" si="2"/>
        <v>0</v>
      </c>
    </row>
    <row r="98" spans="1:7" s="60" customFormat="1" ht="15">
      <c r="A98" s="53" t="str">
        <f>VLOOKUP(B98,[1]ДовКЕКВ!A$1:B$65536,2,FALSE)</f>
        <v>Реставрація пам'яток культури, історії та архітектури</v>
      </c>
      <c r="B98" s="54">
        <v>3143</v>
      </c>
      <c r="C98" s="57">
        <v>0</v>
      </c>
      <c r="D98" s="57">
        <v>0</v>
      </c>
      <c r="E98" s="51">
        <f t="shared" si="2"/>
        <v>0</v>
      </c>
    </row>
    <row r="99" spans="1:7" s="61" customFormat="1" ht="16.5" customHeight="1">
      <c r="A99" s="53" t="str">
        <f>VLOOKUP(B99,[1]ДовКЕКВ!A$1:B$65536,2,FALSE)</f>
        <v>Створення державних запасів і резервів</v>
      </c>
      <c r="B99" s="54">
        <v>3150</v>
      </c>
      <c r="C99" s="57">
        <v>0</v>
      </c>
      <c r="D99" s="57">
        <v>0</v>
      </c>
      <c r="E99" s="51">
        <f t="shared" si="2"/>
        <v>0</v>
      </c>
    </row>
    <row r="100" spans="1:7" s="59" customFormat="1" ht="16.5" customHeight="1">
      <c r="A100" s="53" t="str">
        <f>VLOOKUP(B100,[1]ДовКЕКВ!A$1:B$65536,2,FALSE)</f>
        <v>Придбання землі та нематеріальних активів</v>
      </c>
      <c r="B100" s="54">
        <v>3160</v>
      </c>
      <c r="C100" s="57">
        <v>0</v>
      </c>
      <c r="D100" s="57">
        <v>0</v>
      </c>
      <c r="E100" s="51">
        <f t="shared" si="2"/>
        <v>0</v>
      </c>
    </row>
    <row r="101" spans="1:7" s="59" customFormat="1" ht="15">
      <c r="A101" s="53" t="str">
        <f>VLOOKUP(B101,[1]ДовКЕКВ!A$1:B$65536,2,FALSE)</f>
        <v>Капітальні трансферти</v>
      </c>
      <c r="B101" s="54">
        <v>3200</v>
      </c>
      <c r="C101" s="50">
        <f>SUM(C102:C105)</f>
        <v>0</v>
      </c>
      <c r="D101" s="50">
        <f>SUM(D102:D105)</f>
        <v>0</v>
      </c>
      <c r="E101" s="51">
        <f t="shared" si="2"/>
        <v>0</v>
      </c>
    </row>
    <row r="102" spans="1:7" s="59" customFormat="1" ht="15">
      <c r="A102" s="53" t="str">
        <f>VLOOKUP(B102,[1]ДовКЕКВ!A$1:B$65536,2,FALSE)</f>
        <v>Капітальні трансферти підприємствам (установам, організаціям)</v>
      </c>
      <c r="B102" s="54">
        <v>3210</v>
      </c>
      <c r="C102" s="57">
        <v>0</v>
      </c>
      <c r="D102" s="57">
        <v>0</v>
      </c>
      <c r="E102" s="51">
        <f t="shared" si="2"/>
        <v>0</v>
      </c>
    </row>
    <row r="103" spans="1:7" s="58" customFormat="1" ht="15">
      <c r="A103" s="53" t="str">
        <f>VLOOKUP(B103,[1]ДовКЕКВ!A$1:B$65536,2,FALSE)</f>
        <v>Капітальні трансферти органам державного управління інших рівнів</v>
      </c>
      <c r="B103" s="54">
        <v>3220</v>
      </c>
      <c r="C103" s="57">
        <v>0</v>
      </c>
      <c r="D103" s="57">
        <v>0</v>
      </c>
      <c r="E103" s="51">
        <f t="shared" si="2"/>
        <v>0</v>
      </c>
    </row>
    <row r="104" spans="1:7" s="58" customFormat="1" ht="25.5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54">
        <v>3230</v>
      </c>
      <c r="C104" s="57"/>
      <c r="D104" s="57"/>
      <c r="E104" s="51"/>
    </row>
    <row r="105" spans="1:7" s="58" customFormat="1" ht="15">
      <c r="A105" s="53" t="str">
        <f>VLOOKUP(B105,[1]ДовКЕКВ!A$1:B$65536,2,FALSE)</f>
        <v>Капітальні трансферти населенню</v>
      </c>
      <c r="B105" s="54">
        <v>3240</v>
      </c>
      <c r="C105" s="57">
        <v>0</v>
      </c>
      <c r="D105" s="57">
        <v>0</v>
      </c>
      <c r="E105" s="51">
        <f t="shared" si="2"/>
        <v>0</v>
      </c>
    </row>
    <row r="106" spans="1:7" s="60" customFormat="1" ht="15" hidden="1">
      <c r="A106" s="62"/>
      <c r="B106" s="54"/>
      <c r="C106" s="57"/>
      <c r="D106" s="57"/>
      <c r="E106" s="51"/>
    </row>
    <row r="107" spans="1:7" s="60" customFormat="1" ht="15">
      <c r="A107" s="63" t="str">
        <f>VLOOKUP(B107,[1]ДовКреди!A$1:B$65536,2,FALSE)</f>
        <v>Надання внутрішніх кредитів </v>
      </c>
      <c r="B107" s="64">
        <v>4110</v>
      </c>
      <c r="C107" s="50">
        <f>SUM(C108:C110)</f>
        <v>0</v>
      </c>
      <c r="D107" s="50">
        <f>SUM(D108:D110)</f>
        <v>0</v>
      </c>
      <c r="E107" s="51"/>
    </row>
    <row r="108" spans="1:7" s="60" customFormat="1" ht="15">
      <c r="A108" s="65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7">
        <v>0</v>
      </c>
      <c r="D108" s="57">
        <v>0</v>
      </c>
      <c r="E108" s="51">
        <f t="shared" si="2"/>
        <v>0</v>
      </c>
      <c r="G108" s="66"/>
    </row>
    <row r="109" spans="1:7" s="60" customFormat="1" ht="15">
      <c r="A109" s="65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7">
        <v>0</v>
      </c>
      <c r="D109" s="57">
        <v>0</v>
      </c>
      <c r="E109" s="51">
        <f t="shared" si="2"/>
        <v>0</v>
      </c>
    </row>
    <row r="110" spans="1:7" s="60" customFormat="1" ht="15">
      <c r="A110" s="65" t="str">
        <f>VLOOKUP(B110,[1]ДовКреди!A$1:B$65536,2,FALSE)</f>
        <v>Надання інших внутрішніх кредитів </v>
      </c>
      <c r="B110" s="41">
        <v>4113</v>
      </c>
      <c r="C110" s="57">
        <v>0</v>
      </c>
      <c r="D110" s="57">
        <v>0</v>
      </c>
      <c r="E110" s="51">
        <f t="shared" si="2"/>
        <v>0</v>
      </c>
    </row>
    <row r="111" spans="1:7" s="60" customFormat="1" ht="15">
      <c r="A111" s="63" t="str">
        <f>VLOOKUP(B111,[1]ДовКреди!A$1:B$65536,2,FALSE)</f>
        <v>Надання зовнішніх кредитів </v>
      </c>
      <c r="B111" s="64">
        <v>4210</v>
      </c>
      <c r="C111" s="57">
        <v>0</v>
      </c>
      <c r="D111" s="57">
        <v>0</v>
      </c>
      <c r="E111" s="51">
        <f>SUM(C111:D111)</f>
        <v>0</v>
      </c>
      <c r="G111" s="66"/>
    </row>
    <row r="112" spans="1:7" s="60" customFormat="1" ht="15">
      <c r="A112" s="62" t="str">
        <f>VLOOKUP(B112,[1]ДовКЕКВ!A$1:B$65536,2,FALSE)</f>
        <v>Нерозподілені видатки</v>
      </c>
      <c r="B112" s="54">
        <v>9000</v>
      </c>
      <c r="C112" s="57">
        <v>0</v>
      </c>
      <c r="D112" s="57">
        <v>0</v>
      </c>
      <c r="E112" s="51">
        <f>SUM(C112:D112)</f>
        <v>0</v>
      </c>
    </row>
    <row r="113" spans="1:7">
      <c r="A113" s="67"/>
      <c r="B113" s="68"/>
      <c r="C113" s="69"/>
      <c r="D113" s="69"/>
      <c r="E113" s="69"/>
    </row>
    <row r="114" spans="1:7" s="26" customFormat="1" ht="15">
      <c r="A114" s="70" t="s">
        <v>43</v>
      </c>
      <c r="B114" s="17"/>
      <c r="C114" s="71" t="s">
        <v>44</v>
      </c>
      <c r="D114" s="95" t="s">
        <v>48</v>
      </c>
      <c r="E114" s="95"/>
      <c r="F114" s="28"/>
    </row>
    <row r="115" spans="1:7" s="76" customFormat="1" ht="12.75" customHeight="1">
      <c r="A115" s="72"/>
      <c r="B115" s="73" t="s">
        <v>3</v>
      </c>
      <c r="C115" s="74"/>
      <c r="D115" s="96" t="s">
        <v>4</v>
      </c>
      <c r="E115" s="96"/>
      <c r="F115" s="75"/>
    </row>
    <row r="116" spans="1:7" s="26" customFormat="1" ht="15">
      <c r="A116" s="77" t="s">
        <v>45</v>
      </c>
      <c r="B116" s="17"/>
      <c r="C116" s="71"/>
      <c r="D116" s="95" t="str">
        <f>[1]Заполнить!B12</f>
        <v>Марія Кучинська</v>
      </c>
      <c r="E116" s="95"/>
      <c r="F116" s="28"/>
    </row>
    <row r="117" spans="1:7" s="76" customFormat="1" ht="11.25">
      <c r="A117" s="78"/>
      <c r="B117" s="73" t="s">
        <v>3</v>
      </c>
      <c r="C117" s="74"/>
      <c r="D117" s="96" t="s">
        <v>4</v>
      </c>
      <c r="E117" s="96"/>
      <c r="F117" s="75"/>
    </row>
    <row r="118" spans="1:7" s="26" customFormat="1" ht="15">
      <c r="A118" s="79" t="str">
        <f>[1]Заполнить!$B$17</f>
        <v xml:space="preserve"> 1 січня 2022року</v>
      </c>
      <c r="B118" s="80"/>
      <c r="C118" s="23"/>
      <c r="D118" s="97"/>
      <c r="E118" s="97"/>
      <c r="F118" s="91"/>
      <c r="G118" s="91"/>
    </row>
    <row r="119" spans="1:7" s="85" customFormat="1" ht="11.25">
      <c r="A119" s="81" t="s">
        <v>5</v>
      </c>
      <c r="B119" s="82"/>
      <c r="C119" s="83"/>
      <c r="D119" s="83"/>
      <c r="E119" s="84"/>
    </row>
    <row r="120" spans="1:7" s="26" customFormat="1" ht="24" customHeight="1">
      <c r="A120" s="86" t="s">
        <v>46</v>
      </c>
      <c r="B120" s="87"/>
      <c r="C120" s="88"/>
      <c r="D120" s="88"/>
      <c r="E120" s="88"/>
    </row>
    <row r="121" spans="1:7" s="26" customFormat="1" ht="7.5" customHeight="1">
      <c r="A121" s="89"/>
      <c r="C121" s="28"/>
      <c r="D121" s="28"/>
      <c r="E121" s="28"/>
    </row>
    <row r="122" spans="1:7">
      <c r="A122" s="92" t="s">
        <v>47</v>
      </c>
      <c r="B122" s="92"/>
      <c r="C122" s="92"/>
      <c r="D122" s="92"/>
      <c r="E122" s="92"/>
    </row>
    <row r="123" spans="1:7" ht="34.5" customHeight="1">
      <c r="A123" s="92"/>
      <c r="B123" s="92"/>
      <c r="C123" s="92"/>
      <c r="D123" s="92"/>
      <c r="E123" s="92"/>
    </row>
    <row r="124" spans="1:7" ht="15.75">
      <c r="A124" s="90"/>
    </row>
  </sheetData>
  <mergeCells count="38"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23:E23"/>
    <mergeCell ref="A24:E24"/>
    <mergeCell ref="A27:A28"/>
    <mergeCell ref="B27:B28"/>
    <mergeCell ref="C27:D27"/>
    <mergeCell ref="E27:E28"/>
    <mergeCell ref="F118:G118"/>
    <mergeCell ref="A122:E123"/>
    <mergeCell ref="A48:A49"/>
    <mergeCell ref="D114:E114"/>
    <mergeCell ref="D115:E115"/>
    <mergeCell ref="D116:E116"/>
    <mergeCell ref="D117:E117"/>
    <mergeCell ref="D118:E118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Лучинецький</vt:lpstr>
      <vt:lpstr>Лучинецький!Заголовки_для_печати</vt:lpstr>
      <vt:lpstr>Лучинецький!Область_печати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KharyshynSvitlana</dc:creator>
  <cp:lastModifiedBy>Микола</cp:lastModifiedBy>
  <dcterms:created xsi:type="dcterms:W3CDTF">2022-01-31T06:57:26Z</dcterms:created>
  <dcterms:modified xsi:type="dcterms:W3CDTF">2022-01-31T13:12:21Z</dcterms:modified>
</cp:coreProperties>
</file>