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ф.з.3кв 22" sheetId="11" r:id="rId1"/>
    <sheet name="ф.з.3кв матер" sheetId="12" r:id="rId2"/>
    <sheet name="ф.з.4кв 22" sheetId="13" r:id="rId3"/>
    <sheet name="ф.з.4 кв матер" sheetId="14" r:id="rId4"/>
  </sheets>
  <calcPr calcId="144525"/>
</workbook>
</file>

<file path=xl/calcChain.xml><?xml version="1.0" encoding="utf-8"?>
<calcChain xmlns="http://schemas.openxmlformats.org/spreadsheetml/2006/main">
  <c r="C65" i="14" l="1"/>
  <c r="C10" i="13" s="1"/>
  <c r="C72" i="12"/>
  <c r="B72" i="12"/>
  <c r="C70" i="12"/>
  <c r="B70" i="12"/>
  <c r="C64" i="12"/>
  <c r="C63" i="12"/>
  <c r="B63" i="12"/>
  <c r="C62" i="12"/>
  <c r="B62" i="12"/>
  <c r="C59" i="12"/>
  <c r="B59" i="12"/>
  <c r="C48" i="12"/>
  <c r="C45" i="12"/>
  <c r="C39" i="12"/>
  <c r="B39" i="12"/>
  <c r="C37" i="12"/>
  <c r="B37" i="12"/>
  <c r="C35" i="12"/>
  <c r="C33" i="12"/>
  <c r="C32" i="12"/>
  <c r="B32" i="12"/>
  <c r="C31" i="12"/>
  <c r="B31" i="12"/>
  <c r="C30" i="12"/>
  <c r="B30" i="12"/>
  <c r="C25" i="12"/>
  <c r="C18" i="12"/>
  <c r="B18" i="12"/>
  <c r="C15" i="12"/>
  <c r="C77" i="12" l="1"/>
  <c r="C81" i="14"/>
  <c r="C24" i="13"/>
  <c r="C58" i="14"/>
  <c r="C23" i="11"/>
</calcChain>
</file>

<file path=xl/sharedStrings.xml><?xml version="1.0" encoding="utf-8"?>
<sst xmlns="http://schemas.openxmlformats.org/spreadsheetml/2006/main" count="205" uniqueCount="165">
  <si>
    <t>Всього</t>
  </si>
  <si>
    <t xml:space="preserve">                       Сума</t>
  </si>
  <si>
    <t>Електроенергія</t>
  </si>
  <si>
    <t>Газопостачання</t>
  </si>
  <si>
    <t>Продукти харчування</t>
  </si>
  <si>
    <t>Інтернет-послуги</t>
  </si>
  <si>
    <t xml:space="preserve">Касове обслуговування </t>
  </si>
  <si>
    <t>Заробітна плата педагогічних працівників та іншого персоналу</t>
  </si>
  <si>
    <t>Благодійні продукти харчування</t>
  </si>
  <si>
    <t>Сифон для умивальника</t>
  </si>
  <si>
    <t>Матеріали, обладнання та інвентар</t>
  </si>
  <si>
    <t>Болт</t>
  </si>
  <si>
    <t>Гофра</t>
  </si>
  <si>
    <t>Дюбель</t>
  </si>
  <si>
    <t>Засіб для вікон</t>
  </si>
  <si>
    <t>Коробка на автомати</t>
  </si>
  <si>
    <t>Коробка розгалуження</t>
  </si>
  <si>
    <t>Коліно</t>
  </si>
  <si>
    <t>Кріплення</t>
  </si>
  <si>
    <t>Круги</t>
  </si>
  <si>
    <t>Кран</t>
  </si>
  <si>
    <t>Провід ШВВП</t>
  </si>
  <si>
    <t>Трійник для води</t>
  </si>
  <si>
    <t>Труба</t>
  </si>
  <si>
    <t>Шланг</t>
  </si>
  <si>
    <t>Шуруп</t>
  </si>
  <si>
    <t>Патрон керамічний</t>
  </si>
  <si>
    <t>Сума</t>
  </si>
  <si>
    <t>Козлівський ліцей</t>
  </si>
  <si>
    <t xml:space="preserve">Водопостачання </t>
  </si>
  <si>
    <t xml:space="preserve">      3  КВАРТАЛ 2022</t>
  </si>
  <si>
    <t>Грибок вентиляційний</t>
  </si>
  <si>
    <t>Гачок</t>
  </si>
  <si>
    <t>Гайка</t>
  </si>
  <si>
    <t>Вентилятор</t>
  </si>
  <si>
    <t>Відро 12л</t>
  </si>
  <si>
    <t>Засіб для унітазу</t>
  </si>
  <si>
    <t>Засвб для раковини</t>
  </si>
  <si>
    <t>Засіб для посуду</t>
  </si>
  <si>
    <t>Завіси</t>
  </si>
  <si>
    <t>Замок</t>
  </si>
  <si>
    <t>Картридж очистки</t>
  </si>
  <si>
    <t>Килимок під двері</t>
  </si>
  <si>
    <t>Лампочка</t>
  </si>
  <si>
    <t>Ніж</t>
  </si>
  <si>
    <t>Ліхтарик</t>
  </si>
  <si>
    <t>Цемент (25кг)</t>
  </si>
  <si>
    <t>Освіжувач для туалету</t>
  </si>
  <si>
    <t>Мило для рук</t>
  </si>
  <si>
    <t>Плин до посуди</t>
  </si>
  <si>
    <t>Рукавиці</t>
  </si>
  <si>
    <t>Распіратори</t>
  </si>
  <si>
    <t>Засіб від мух</t>
  </si>
  <si>
    <t>Ганчірка для посуду</t>
  </si>
  <si>
    <t>Миючий засіб порошковий</t>
  </si>
  <si>
    <t>Маски</t>
  </si>
  <si>
    <t>Муфта</t>
  </si>
  <si>
    <t>Ніпель</t>
  </si>
  <si>
    <t>Труба ПП</t>
  </si>
  <si>
    <t>Редукція</t>
  </si>
  <si>
    <t>Комплект пробок радіатора</t>
  </si>
  <si>
    <t>Вага електронна</t>
  </si>
  <si>
    <t>Кастрюля 12 л</t>
  </si>
  <si>
    <t>Чайник</t>
  </si>
  <si>
    <t>Сковорідка</t>
  </si>
  <si>
    <t>Друшлаг</t>
  </si>
  <si>
    <t>Черпак соусний</t>
  </si>
  <si>
    <t>Черпак звичайний</t>
  </si>
  <si>
    <t>Ложка роздаточна</t>
  </si>
  <si>
    <t>Ложка гарнірна</t>
  </si>
  <si>
    <t>Лопатка залізна</t>
  </si>
  <si>
    <t>Часнокодавка</t>
  </si>
  <si>
    <t>Тертка</t>
  </si>
  <si>
    <t>Вінчик</t>
  </si>
  <si>
    <t>Шумовка</t>
  </si>
  <si>
    <t>Качалка</t>
  </si>
  <si>
    <t>Молоток відбивний</t>
  </si>
  <si>
    <t>Мірний стакан</t>
  </si>
  <si>
    <t>Стакани</t>
  </si>
  <si>
    <t>Тарілки</t>
  </si>
  <si>
    <t>Миска</t>
  </si>
  <si>
    <t>Сушка для ложок</t>
  </si>
  <si>
    <t>Корзини на хліб</t>
  </si>
  <si>
    <t>Лопатка</t>
  </si>
  <si>
    <t>Відро для сміття</t>
  </si>
  <si>
    <t>Корзина для сміття</t>
  </si>
  <si>
    <t>Йоржик для унітазу</t>
  </si>
  <si>
    <t>Пензлик</t>
  </si>
  <si>
    <t>Радіатор біметалевий KIRAN96/500</t>
  </si>
  <si>
    <t>Генератор бензиновий GENERGY JACA(S) 3300 W</t>
  </si>
  <si>
    <t>Генератор бензиновий GENERGY 5000</t>
  </si>
  <si>
    <t xml:space="preserve">Всього </t>
  </si>
  <si>
    <t>SAAB-96 ATON котел газовий димохідний 96кВт</t>
  </si>
  <si>
    <t>Матеріали, обладнання та інвентар (благодійні)</t>
  </si>
  <si>
    <t>Підвезення учнів</t>
  </si>
  <si>
    <t>Технічне обслуговування газопроводу</t>
  </si>
  <si>
    <t>Медичний огляд працівників</t>
  </si>
  <si>
    <t>Технічне обслуговування офісної техніки</t>
  </si>
  <si>
    <t>Навчання у сфері цивільного захисту</t>
  </si>
  <si>
    <t>SAMSUNG Хромбуки (держбюджет)</t>
  </si>
  <si>
    <t>Свідоцтва про здобуття освіти</t>
  </si>
  <si>
    <t>Армований скотч</t>
  </si>
  <si>
    <t>Автомат 25 А</t>
  </si>
  <si>
    <t>Барвник</t>
  </si>
  <si>
    <t>Гак</t>
  </si>
  <si>
    <t>Грунтовка 5л</t>
  </si>
  <si>
    <t>Герметик</t>
  </si>
  <si>
    <t>Вентиляційна решітка</t>
  </si>
  <si>
    <t>Вимикач двійний</t>
  </si>
  <si>
    <t>Вапно</t>
  </si>
  <si>
    <t>Заглушка</t>
  </si>
  <si>
    <t>Ізоляційна стрічка</t>
  </si>
  <si>
    <t>Коробка під розетку</t>
  </si>
  <si>
    <t>Коробка розподільна</t>
  </si>
  <si>
    <t>Кабельний короб</t>
  </si>
  <si>
    <t>Кабель</t>
  </si>
  <si>
    <t>Колодка</t>
  </si>
  <si>
    <t>Кран гусак</t>
  </si>
  <si>
    <t>Монтажна рейка</t>
  </si>
  <si>
    <t>Мішок пакувальний</t>
  </si>
  <si>
    <t>Обойма для труб</t>
  </si>
  <si>
    <t>Ринва водостічна</t>
  </si>
  <si>
    <t>Розчинник</t>
  </si>
  <si>
    <t>Розетка</t>
  </si>
  <si>
    <t>Полотно до пилки</t>
  </si>
  <si>
    <t xml:space="preserve">Провід </t>
  </si>
  <si>
    <t>Пінопласт</t>
  </si>
  <si>
    <t>Піна монтажна</t>
  </si>
  <si>
    <t>Свічка</t>
  </si>
  <si>
    <t>Сірник</t>
  </si>
  <si>
    <t>Стяжки</t>
  </si>
  <si>
    <t>Скотч</t>
  </si>
  <si>
    <t>Трійник для труб</t>
  </si>
  <si>
    <t>Теплоізоляція для труб</t>
  </si>
  <si>
    <t>Фарба 0,9 в асортимен</t>
  </si>
  <si>
    <t>Фарба 2,8</t>
  </si>
  <si>
    <t xml:space="preserve">Фарба 2,8 </t>
  </si>
  <si>
    <t>Фарба в балончику</t>
  </si>
  <si>
    <t>Цвяхи упаковка</t>
  </si>
  <si>
    <t>Шнур</t>
  </si>
  <si>
    <t>Щітка</t>
  </si>
  <si>
    <t>Ущільнувач</t>
  </si>
  <si>
    <t>SAAB-96(820 SIT) ATON котел газовий димохідний 96кВт</t>
  </si>
  <si>
    <t>Обслуговування офісної техніки</t>
  </si>
  <si>
    <t>Технічне обслуговування вогнегасників</t>
  </si>
  <si>
    <t>Класні журнали</t>
  </si>
  <si>
    <t>Найменування</t>
  </si>
  <si>
    <t>К-сть</t>
  </si>
  <si>
    <t>Дослідження питної води</t>
  </si>
  <si>
    <t xml:space="preserve">Благодійні матеріали </t>
  </si>
  <si>
    <r>
      <t xml:space="preserve">      </t>
    </r>
    <r>
      <rPr>
        <b/>
        <sz val="16"/>
        <rFont val="Times New Roman"/>
        <family val="1"/>
        <charset val="204"/>
      </rPr>
      <t>4 КВАРТАЛ 2022 року</t>
    </r>
  </si>
  <si>
    <t>Послуги із вимірювання радону</t>
  </si>
  <si>
    <t>Папір для друку</t>
  </si>
  <si>
    <t>Пакети для сміття</t>
  </si>
  <si>
    <t xml:space="preserve">Свердло </t>
  </si>
  <si>
    <t>Кріплення до радіатора</t>
  </si>
  <si>
    <t>Дошка кухонна</t>
  </si>
  <si>
    <t>Виделка-рогач</t>
  </si>
  <si>
    <t>Миска нержавійка 10 л</t>
  </si>
  <si>
    <t>Миска нержавійка 5 л</t>
  </si>
  <si>
    <t>Анкер</t>
  </si>
  <si>
    <t>Засіб для раковини</t>
  </si>
  <si>
    <t>"Сніжка"</t>
  </si>
  <si>
    <t>Послуги з вимірювання електроопору</t>
  </si>
  <si>
    <t>Монтаж і обслуговування системи охоронно-тривожної сигналізації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</si>
</sst>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20"/>
      <name val="Arial Cyr"/>
      <family val="2"/>
      <charset val="204"/>
    </font>
    <font>
      <b/>
      <sz val="20"/>
      <name val="Arial Cyr"/>
      <charset val="204"/>
    </font>
    <font>
      <b/>
      <sz val="20"/>
      <color indexed="8"/>
      <name val="Times New Roman"/>
      <family val="1"/>
      <charset val="204"/>
    </font>
    <font>
      <b/>
      <sz val="20"/>
      <color indexed="8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2" fontId="5" fillId="0" borderId="0" xfId="0" applyNumberFormat="1" applyFont="1"/>
    <xf numFmtId="2" fontId="6" fillId="0" borderId="1" xfId="0" applyNumberFormat="1" applyFont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/>
    <xf numFmtId="0" fontId="7" fillId="0" borderId="1" xfId="0" applyFont="1" applyBorder="1"/>
    <xf numFmtId="0" fontId="8" fillId="0" borderId="1" xfId="0" applyFont="1" applyBorder="1"/>
    <xf numFmtId="2" fontId="8" fillId="0" borderId="1" xfId="0" applyNumberFormat="1" applyFont="1" applyBorder="1" applyAlignment="1">
      <alignment horizontal="center"/>
    </xf>
    <xf numFmtId="0" fontId="8" fillId="2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10" fillId="0" borderId="1" xfId="0" applyFont="1" applyBorder="1" applyAlignment="1">
      <alignment horizontal="left"/>
    </xf>
    <xf numFmtId="2" fontId="10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/>
    <xf numFmtId="0" fontId="11" fillId="0" borderId="1" xfId="0" applyFont="1" applyBorder="1"/>
    <xf numFmtId="2" fontId="10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/>
    <xf numFmtId="2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2" fontId="13" fillId="0" borderId="1" xfId="0" applyNumberFormat="1" applyFont="1" applyBorder="1" applyAlignment="1">
      <alignment horizontal="center"/>
    </xf>
    <xf numFmtId="0" fontId="9" fillId="0" borderId="1" xfId="0" applyFont="1" applyBorder="1"/>
    <xf numFmtId="2" fontId="9" fillId="0" borderId="1" xfId="0" applyNumberFormat="1" applyFont="1" applyBorder="1"/>
    <xf numFmtId="0" fontId="9" fillId="2" borderId="1" xfId="0" applyFont="1" applyFill="1" applyBorder="1" applyAlignment="1">
      <alignment wrapText="1"/>
    </xf>
    <xf numFmtId="0" fontId="14" fillId="0" borderId="1" xfId="0" applyFont="1" applyFill="1" applyBorder="1"/>
    <xf numFmtId="0" fontId="15" fillId="0" borderId="1" xfId="0" applyFont="1" applyBorder="1"/>
    <xf numFmtId="2" fontId="15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5" fillId="0" borderId="0" xfId="0" applyNumberFormat="1" applyFont="1" applyAlignment="1">
      <alignment horizontal="center"/>
    </xf>
    <xf numFmtId="0" fontId="14" fillId="0" borderId="4" xfId="0" applyFont="1" applyFill="1" applyBorder="1" applyAlignment="1">
      <alignment wrapText="1"/>
    </xf>
    <xf numFmtId="2" fontId="16" fillId="0" borderId="0" xfId="0" applyNumberFormat="1" applyFont="1"/>
    <xf numFmtId="0" fontId="14" fillId="0" borderId="0" xfId="0" applyFont="1" applyFill="1" applyBorder="1" applyAlignment="1">
      <alignment wrapText="1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9" fillId="0" borderId="0" xfId="0" applyFont="1" applyFill="1" applyBorder="1" applyAlignment="1">
      <alignment wrapText="1"/>
    </xf>
    <xf numFmtId="0" fontId="20" fillId="0" borderId="0" xfId="0" applyFont="1"/>
    <xf numFmtId="0" fontId="20" fillId="0" borderId="0" xfId="0" applyFont="1" applyAlignment="1">
      <alignment horizontal="right"/>
    </xf>
    <xf numFmtId="0" fontId="16" fillId="0" borderId="1" xfId="0" applyFont="1" applyBorder="1"/>
    <xf numFmtId="0" fontId="16" fillId="0" borderId="2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8" fillId="0" borderId="1" xfId="0" applyNumberFormat="1" applyFont="1" applyBorder="1" applyAlignment="1">
      <alignment horizontal="center"/>
    </xf>
    <xf numFmtId="0" fontId="0" fillId="0" borderId="0" xfId="0" applyNumberFormat="1"/>
    <xf numFmtId="0" fontId="9" fillId="0" borderId="1" xfId="0" applyNumberFormat="1" applyFont="1" applyBorder="1"/>
    <xf numFmtId="0" fontId="18" fillId="0" borderId="0" xfId="0" applyFont="1"/>
    <xf numFmtId="0" fontId="2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6"/>
  <sheetViews>
    <sheetView tabSelected="1" topLeftCell="A43" workbookViewId="0">
      <selection activeCell="B24" sqref="B24"/>
    </sheetView>
  </sheetViews>
  <sheetFormatPr defaultRowHeight="15" x14ac:dyDescent="0.25"/>
  <cols>
    <col min="2" max="2" width="71.42578125" customWidth="1"/>
    <col min="3" max="3" width="51.5703125" customWidth="1"/>
  </cols>
  <sheetData>
    <row r="3" spans="2:3" ht="25.5" x14ac:dyDescent="0.35">
      <c r="B3" s="5" t="s">
        <v>28</v>
      </c>
      <c r="C3" s="60" t="s">
        <v>30</v>
      </c>
    </row>
    <row r="4" spans="2:3" x14ac:dyDescent="0.25">
      <c r="B4" s="1"/>
    </row>
    <row r="5" spans="2:3" x14ac:dyDescent="0.25">
      <c r="C5" s="2"/>
    </row>
    <row r="6" spans="2:3" ht="26.25" x14ac:dyDescent="0.4">
      <c r="B6" s="3"/>
      <c r="C6" s="4" t="s">
        <v>1</v>
      </c>
    </row>
    <row r="7" spans="2:3" ht="18.75" x14ac:dyDescent="0.3">
      <c r="B7" s="11" t="s">
        <v>7</v>
      </c>
      <c r="C7" s="8">
        <v>2162468.52</v>
      </c>
    </row>
    <row r="8" spans="2:3" ht="18.75" x14ac:dyDescent="0.3">
      <c r="B8" s="12" t="s">
        <v>2</v>
      </c>
      <c r="C8" s="8">
        <v>7186.97</v>
      </c>
    </row>
    <row r="9" spans="2:3" ht="18.75" x14ac:dyDescent="0.3">
      <c r="B9" s="13" t="s">
        <v>3</v>
      </c>
      <c r="C9" s="8">
        <v>15000</v>
      </c>
    </row>
    <row r="10" spans="2:3" ht="18.75" x14ac:dyDescent="0.3">
      <c r="B10" s="13" t="s">
        <v>4</v>
      </c>
      <c r="C10" s="8">
        <v>6752.42</v>
      </c>
    </row>
    <row r="11" spans="2:3" ht="18.75" x14ac:dyDescent="0.3">
      <c r="B11" s="11" t="s">
        <v>10</v>
      </c>
      <c r="C11" s="8">
        <v>37280.35</v>
      </c>
    </row>
    <row r="12" spans="2:3" ht="18.75" x14ac:dyDescent="0.3">
      <c r="B12" s="13" t="s">
        <v>5</v>
      </c>
      <c r="C12" s="8">
        <v>900</v>
      </c>
    </row>
    <row r="13" spans="2:3" ht="18.75" x14ac:dyDescent="0.3">
      <c r="B13" s="14" t="s">
        <v>6</v>
      </c>
      <c r="C13" s="9">
        <v>2008.66</v>
      </c>
    </row>
    <row r="14" spans="2:3" ht="18.75" x14ac:dyDescent="0.3">
      <c r="B14" s="14" t="s">
        <v>100</v>
      </c>
      <c r="C14" s="9">
        <v>1997</v>
      </c>
    </row>
    <row r="15" spans="2:3" ht="18.75" x14ac:dyDescent="0.3">
      <c r="B15" s="14" t="s">
        <v>143</v>
      </c>
      <c r="C15" s="9">
        <v>950</v>
      </c>
    </row>
    <row r="16" spans="2:3" ht="18.75" x14ac:dyDescent="0.3">
      <c r="B16" s="14" t="s">
        <v>163</v>
      </c>
      <c r="C16" s="9">
        <v>3582.74</v>
      </c>
    </row>
    <row r="17" spans="2:3" ht="18.75" x14ac:dyDescent="0.3">
      <c r="B17" s="14" t="s">
        <v>144</v>
      </c>
      <c r="C17" s="9">
        <v>3103.88</v>
      </c>
    </row>
    <row r="18" spans="2:3" ht="37.5" x14ac:dyDescent="0.3">
      <c r="B18" s="43" t="s">
        <v>164</v>
      </c>
      <c r="C18" s="9">
        <v>8177.66</v>
      </c>
    </row>
    <row r="19" spans="2:3" ht="20.25" x14ac:dyDescent="0.3">
      <c r="B19" s="27" t="s">
        <v>148</v>
      </c>
      <c r="C19" s="9">
        <v>703.09</v>
      </c>
    </row>
    <row r="20" spans="2:3" ht="18.75" x14ac:dyDescent="0.25">
      <c r="B20" s="42" t="s">
        <v>142</v>
      </c>
      <c r="C20" s="10">
        <v>94940</v>
      </c>
    </row>
    <row r="21" spans="2:3" ht="18.75" x14ac:dyDescent="0.25">
      <c r="B21" s="42" t="s">
        <v>145</v>
      </c>
      <c r="C21" s="10">
        <v>2267</v>
      </c>
    </row>
    <row r="22" spans="2:3" ht="18.75" x14ac:dyDescent="0.3">
      <c r="B22" s="14" t="s">
        <v>29</v>
      </c>
      <c r="C22" s="9">
        <v>178.2</v>
      </c>
    </row>
    <row r="23" spans="2:3" ht="26.25" x14ac:dyDescent="0.4">
      <c r="B23" s="6" t="s">
        <v>0</v>
      </c>
      <c r="C23" s="7">
        <f>SUM(C7:C22)</f>
        <v>2347496.4900000007</v>
      </c>
    </row>
    <row r="26" spans="2:3" ht="20.25" x14ac:dyDescent="0.3">
      <c r="B26" s="61" t="s">
        <v>8</v>
      </c>
      <c r="C26" s="61">
        <v>1498.92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7"/>
  <sheetViews>
    <sheetView workbookViewId="0">
      <selection activeCell="I56" sqref="I56"/>
    </sheetView>
  </sheetViews>
  <sheetFormatPr defaultRowHeight="15" x14ac:dyDescent="0.25"/>
  <cols>
    <col min="1" max="1" width="26.42578125" customWidth="1"/>
  </cols>
  <sheetData>
    <row r="3" spans="1:3" x14ac:dyDescent="0.25">
      <c r="A3" s="54" t="s">
        <v>146</v>
      </c>
      <c r="B3" s="55" t="s">
        <v>147</v>
      </c>
      <c r="C3" s="56" t="s">
        <v>27</v>
      </c>
    </row>
    <row r="4" spans="1:3" x14ac:dyDescent="0.25">
      <c r="A4" s="36" t="s">
        <v>101</v>
      </c>
      <c r="B4" s="59">
        <v>1</v>
      </c>
      <c r="C4" s="37">
        <v>80</v>
      </c>
    </row>
    <row r="5" spans="1:3" x14ac:dyDescent="0.25">
      <c r="A5" s="36" t="s">
        <v>160</v>
      </c>
      <c r="B5" s="59">
        <v>6</v>
      </c>
      <c r="C5" s="37">
        <v>108</v>
      </c>
    </row>
    <row r="6" spans="1:3" x14ac:dyDescent="0.25">
      <c r="A6" s="36" t="s">
        <v>102</v>
      </c>
      <c r="B6" s="59">
        <v>6</v>
      </c>
      <c r="C6" s="37">
        <v>600</v>
      </c>
    </row>
    <row r="7" spans="1:3" x14ac:dyDescent="0.25">
      <c r="A7" s="36" t="s">
        <v>11</v>
      </c>
      <c r="B7" s="59">
        <v>2</v>
      </c>
      <c r="C7" s="37">
        <v>29</v>
      </c>
    </row>
    <row r="8" spans="1:3" x14ac:dyDescent="0.25">
      <c r="A8" s="15" t="s">
        <v>103</v>
      </c>
      <c r="B8" s="59">
        <v>4</v>
      </c>
      <c r="C8" s="37">
        <v>120</v>
      </c>
    </row>
    <row r="9" spans="1:3" x14ac:dyDescent="0.25">
      <c r="A9" s="15" t="s">
        <v>104</v>
      </c>
      <c r="B9" s="59">
        <v>76</v>
      </c>
      <c r="C9" s="37">
        <v>3800</v>
      </c>
    </row>
    <row r="10" spans="1:3" x14ac:dyDescent="0.25">
      <c r="A10" s="15" t="s">
        <v>32</v>
      </c>
      <c r="B10" s="59">
        <v>3</v>
      </c>
      <c r="C10" s="37">
        <v>45</v>
      </c>
    </row>
    <row r="11" spans="1:3" x14ac:dyDescent="0.25">
      <c r="A11" s="15" t="s">
        <v>105</v>
      </c>
      <c r="B11" s="59">
        <v>2</v>
      </c>
      <c r="C11" s="37">
        <v>224</v>
      </c>
    </row>
    <row r="12" spans="1:3" x14ac:dyDescent="0.25">
      <c r="A12" s="15" t="s">
        <v>33</v>
      </c>
      <c r="B12" s="59">
        <v>2</v>
      </c>
      <c r="C12" s="37">
        <v>29</v>
      </c>
    </row>
    <row r="13" spans="1:3" x14ac:dyDescent="0.25">
      <c r="A13" s="15" t="s">
        <v>106</v>
      </c>
      <c r="B13" s="59">
        <v>1</v>
      </c>
      <c r="C13" s="37">
        <v>42</v>
      </c>
    </row>
    <row r="14" spans="1:3" x14ac:dyDescent="0.25">
      <c r="A14" s="15" t="s">
        <v>12</v>
      </c>
      <c r="B14" s="59">
        <v>150</v>
      </c>
      <c r="C14" s="37">
        <v>1650</v>
      </c>
    </row>
    <row r="15" spans="1:3" x14ac:dyDescent="0.25">
      <c r="A15" s="15" t="s">
        <v>107</v>
      </c>
      <c r="B15" s="59">
        <v>5</v>
      </c>
      <c r="C15" s="37">
        <f>630+290</f>
        <v>920</v>
      </c>
    </row>
    <row r="16" spans="1:3" x14ac:dyDescent="0.25">
      <c r="A16" s="15" t="s">
        <v>108</v>
      </c>
      <c r="B16" s="59">
        <v>4</v>
      </c>
      <c r="C16" s="37">
        <v>144</v>
      </c>
    </row>
    <row r="17" spans="1:3" x14ac:dyDescent="0.25">
      <c r="A17" s="15" t="s">
        <v>109</v>
      </c>
      <c r="B17" s="59">
        <v>41</v>
      </c>
      <c r="C17" s="37">
        <v>1066</v>
      </c>
    </row>
    <row r="18" spans="1:3" x14ac:dyDescent="0.25">
      <c r="A18" s="15" t="s">
        <v>13</v>
      </c>
      <c r="B18" s="59">
        <f>27+6+25</f>
        <v>58</v>
      </c>
      <c r="C18" s="37">
        <f>9.6+81+8.75</f>
        <v>99.35</v>
      </c>
    </row>
    <row r="19" spans="1:3" x14ac:dyDescent="0.25">
      <c r="A19" s="15" t="s">
        <v>161</v>
      </c>
      <c r="B19" s="59">
        <v>2</v>
      </c>
      <c r="C19" s="37">
        <v>56</v>
      </c>
    </row>
    <row r="20" spans="1:3" x14ac:dyDescent="0.25">
      <c r="A20" s="15" t="s">
        <v>14</v>
      </c>
      <c r="B20" s="59">
        <v>1</v>
      </c>
      <c r="C20" s="37">
        <v>25</v>
      </c>
    </row>
    <row r="21" spans="1:3" x14ac:dyDescent="0.25">
      <c r="A21" s="15" t="s">
        <v>38</v>
      </c>
      <c r="B21" s="59">
        <v>1</v>
      </c>
      <c r="C21" s="37">
        <v>66</v>
      </c>
    </row>
    <row r="22" spans="1:3" x14ac:dyDescent="0.25">
      <c r="A22" s="15" t="s">
        <v>39</v>
      </c>
      <c r="B22" s="59">
        <v>6</v>
      </c>
      <c r="C22" s="37">
        <v>222</v>
      </c>
    </row>
    <row r="23" spans="1:3" x14ac:dyDescent="0.25">
      <c r="A23" s="15" t="s">
        <v>110</v>
      </c>
      <c r="B23" s="59">
        <v>1</v>
      </c>
      <c r="C23" s="37">
        <v>20</v>
      </c>
    </row>
    <row r="24" spans="1:3" x14ac:dyDescent="0.25">
      <c r="A24" s="15" t="s">
        <v>111</v>
      </c>
      <c r="B24" s="59">
        <v>1</v>
      </c>
      <c r="C24" s="37">
        <v>16</v>
      </c>
    </row>
    <row r="25" spans="1:3" x14ac:dyDescent="0.25">
      <c r="A25" s="15" t="s">
        <v>15</v>
      </c>
      <c r="B25" s="59">
        <v>1</v>
      </c>
      <c r="C25" s="37">
        <f>280</f>
        <v>280</v>
      </c>
    </row>
    <row r="26" spans="1:3" x14ac:dyDescent="0.25">
      <c r="A26" s="15" t="s">
        <v>112</v>
      </c>
      <c r="B26" s="59">
        <v>1</v>
      </c>
      <c r="C26" s="37">
        <v>4</v>
      </c>
    </row>
    <row r="27" spans="1:3" x14ac:dyDescent="0.25">
      <c r="A27" s="15" t="s">
        <v>113</v>
      </c>
      <c r="B27" s="59">
        <v>6</v>
      </c>
      <c r="C27" s="37">
        <v>120</v>
      </c>
    </row>
    <row r="28" spans="1:3" x14ac:dyDescent="0.25">
      <c r="A28" s="15" t="s">
        <v>16</v>
      </c>
      <c r="B28" s="59">
        <v>3</v>
      </c>
      <c r="C28" s="37">
        <v>108</v>
      </c>
    </row>
    <row r="29" spans="1:3" x14ac:dyDescent="0.25">
      <c r="A29" s="15" t="s">
        <v>114</v>
      </c>
      <c r="B29" s="59">
        <v>10</v>
      </c>
      <c r="C29" s="37">
        <v>220</v>
      </c>
    </row>
    <row r="30" spans="1:3" x14ac:dyDescent="0.25">
      <c r="A30" s="15" t="s">
        <v>115</v>
      </c>
      <c r="B30" s="59">
        <f>11+19</f>
        <v>30</v>
      </c>
      <c r="C30" s="37">
        <f>220+532</f>
        <v>752</v>
      </c>
    </row>
    <row r="31" spans="1:3" x14ac:dyDescent="0.25">
      <c r="A31" s="15" t="s">
        <v>17</v>
      </c>
      <c r="B31" s="59">
        <f>18+10</f>
        <v>28</v>
      </c>
      <c r="C31" s="37">
        <f>68+48+380</f>
        <v>496</v>
      </c>
    </row>
    <row r="32" spans="1:3" x14ac:dyDescent="0.25">
      <c r="A32" s="15" t="s">
        <v>18</v>
      </c>
      <c r="B32" s="59">
        <f>6+5+2+200+25+13</f>
        <v>251</v>
      </c>
      <c r="C32" s="37">
        <f>12+20+115+700+75+156</f>
        <v>1078</v>
      </c>
    </row>
    <row r="33" spans="1:3" x14ac:dyDescent="0.25">
      <c r="A33" s="15" t="s">
        <v>19</v>
      </c>
      <c r="B33" s="59">
        <v>4</v>
      </c>
      <c r="C33" s="37">
        <f>28+68</f>
        <v>96</v>
      </c>
    </row>
    <row r="34" spans="1:3" x14ac:dyDescent="0.25">
      <c r="A34" s="15" t="s">
        <v>152</v>
      </c>
      <c r="B34" s="59">
        <v>2</v>
      </c>
      <c r="C34" s="37">
        <v>390</v>
      </c>
    </row>
    <row r="35" spans="1:3" x14ac:dyDescent="0.25">
      <c r="A35" s="15" t="s">
        <v>116</v>
      </c>
      <c r="B35" s="59">
        <v>2</v>
      </c>
      <c r="C35" s="37">
        <f>165+235</f>
        <v>400</v>
      </c>
    </row>
    <row r="36" spans="1:3" x14ac:dyDescent="0.25">
      <c r="A36" s="15" t="s">
        <v>117</v>
      </c>
      <c r="B36" s="59">
        <v>2</v>
      </c>
      <c r="C36" s="37">
        <v>170</v>
      </c>
    </row>
    <row r="37" spans="1:3" x14ac:dyDescent="0.25">
      <c r="A37" s="15" t="s">
        <v>20</v>
      </c>
      <c r="B37" s="59">
        <f>4</f>
        <v>4</v>
      </c>
      <c r="C37" s="37">
        <f>190+136</f>
        <v>326</v>
      </c>
    </row>
    <row r="38" spans="1:3" x14ac:dyDescent="0.25">
      <c r="A38" s="15" t="s">
        <v>118</v>
      </c>
      <c r="B38" s="59">
        <v>1</v>
      </c>
      <c r="C38" s="37">
        <v>45</v>
      </c>
    </row>
    <row r="39" spans="1:3" x14ac:dyDescent="0.25">
      <c r="A39" s="15" t="s">
        <v>56</v>
      </c>
      <c r="B39" s="59">
        <f>2+1+12+5</f>
        <v>20</v>
      </c>
      <c r="C39" s="37">
        <f>50+35+50+52+15</f>
        <v>202</v>
      </c>
    </row>
    <row r="40" spans="1:3" x14ac:dyDescent="0.25">
      <c r="A40" s="15" t="s">
        <v>119</v>
      </c>
      <c r="B40" s="59">
        <v>12</v>
      </c>
      <c r="C40" s="37">
        <v>132</v>
      </c>
    </row>
    <row r="41" spans="1:3" x14ac:dyDescent="0.25">
      <c r="A41" s="15" t="s">
        <v>153</v>
      </c>
      <c r="B41" s="59">
        <v>1</v>
      </c>
      <c r="C41" s="37">
        <v>72</v>
      </c>
    </row>
    <row r="42" spans="1:3" x14ac:dyDescent="0.25">
      <c r="A42" s="15" t="s">
        <v>120</v>
      </c>
      <c r="B42" s="59">
        <v>30</v>
      </c>
      <c r="C42" s="37">
        <v>90</v>
      </c>
    </row>
    <row r="43" spans="1:3" x14ac:dyDescent="0.25">
      <c r="A43" s="15" t="s">
        <v>121</v>
      </c>
      <c r="B43" s="59">
        <v>38</v>
      </c>
      <c r="C43" s="37">
        <v>5700</v>
      </c>
    </row>
    <row r="44" spans="1:3" x14ac:dyDescent="0.25">
      <c r="A44" s="15" t="s">
        <v>122</v>
      </c>
      <c r="B44" s="59">
        <v>1</v>
      </c>
      <c r="C44" s="37">
        <v>48</v>
      </c>
    </row>
    <row r="45" spans="1:3" x14ac:dyDescent="0.25">
      <c r="A45" s="15" t="s">
        <v>123</v>
      </c>
      <c r="B45" s="59">
        <v>6</v>
      </c>
      <c r="C45" s="37">
        <f>136+232</f>
        <v>368</v>
      </c>
    </row>
    <row r="46" spans="1:3" x14ac:dyDescent="0.25">
      <c r="A46" s="15" t="s">
        <v>124</v>
      </c>
      <c r="B46" s="59">
        <v>2</v>
      </c>
      <c r="C46" s="37">
        <v>20</v>
      </c>
    </row>
    <row r="47" spans="1:3" x14ac:dyDescent="0.25">
      <c r="A47" s="15" t="s">
        <v>26</v>
      </c>
      <c r="B47" s="59">
        <v>2</v>
      </c>
      <c r="C47" s="37">
        <v>18</v>
      </c>
    </row>
    <row r="48" spans="1:3" x14ac:dyDescent="0.25">
      <c r="A48" s="15" t="s">
        <v>87</v>
      </c>
      <c r="B48" s="59">
        <v>5</v>
      </c>
      <c r="C48" s="37">
        <f>21+28</f>
        <v>49</v>
      </c>
    </row>
    <row r="49" spans="1:3" x14ac:dyDescent="0.25">
      <c r="A49" s="15" t="s">
        <v>125</v>
      </c>
      <c r="B49" s="59">
        <v>50</v>
      </c>
      <c r="C49" s="37">
        <v>300</v>
      </c>
    </row>
    <row r="50" spans="1:3" x14ac:dyDescent="0.25">
      <c r="A50" s="15" t="s">
        <v>126</v>
      </c>
      <c r="B50" s="59">
        <v>1</v>
      </c>
      <c r="C50" s="37">
        <v>133</v>
      </c>
    </row>
    <row r="51" spans="1:3" x14ac:dyDescent="0.25">
      <c r="A51" s="15" t="s">
        <v>127</v>
      </c>
      <c r="B51" s="59">
        <v>4</v>
      </c>
      <c r="C51" s="37">
        <v>864</v>
      </c>
    </row>
    <row r="52" spans="1:3" x14ac:dyDescent="0.25">
      <c r="A52" s="15" t="s">
        <v>21</v>
      </c>
      <c r="B52" s="59">
        <v>120</v>
      </c>
      <c r="C52" s="37">
        <v>1080</v>
      </c>
    </row>
    <row r="53" spans="1:3" x14ac:dyDescent="0.25">
      <c r="A53" s="15" t="s">
        <v>128</v>
      </c>
      <c r="B53" s="59">
        <v>12</v>
      </c>
      <c r="C53" s="37">
        <v>84</v>
      </c>
    </row>
    <row r="54" spans="1:3" x14ac:dyDescent="0.25">
      <c r="A54" s="15" t="s">
        <v>129</v>
      </c>
      <c r="B54" s="59">
        <v>1</v>
      </c>
      <c r="C54" s="37">
        <v>10</v>
      </c>
    </row>
    <row r="55" spans="1:3" x14ac:dyDescent="0.25">
      <c r="A55" s="15" t="s">
        <v>154</v>
      </c>
      <c r="B55" s="59">
        <v>2</v>
      </c>
      <c r="C55" s="37">
        <v>52</v>
      </c>
    </row>
    <row r="56" spans="1:3" x14ac:dyDescent="0.25">
      <c r="A56" s="15" t="s">
        <v>130</v>
      </c>
      <c r="B56" s="59">
        <v>200</v>
      </c>
      <c r="C56" s="37">
        <v>300</v>
      </c>
    </row>
    <row r="57" spans="1:3" x14ac:dyDescent="0.25">
      <c r="A57" s="15" t="s">
        <v>162</v>
      </c>
      <c r="B57" s="59">
        <v>1</v>
      </c>
      <c r="C57" s="37">
        <v>84</v>
      </c>
    </row>
    <row r="58" spans="1:3" x14ac:dyDescent="0.25">
      <c r="A58" s="15" t="s">
        <v>131</v>
      </c>
      <c r="B58" s="59">
        <v>1</v>
      </c>
      <c r="C58" s="37">
        <v>25</v>
      </c>
    </row>
    <row r="59" spans="1:3" x14ac:dyDescent="0.25">
      <c r="A59" s="15" t="s">
        <v>132</v>
      </c>
      <c r="B59" s="59">
        <f>1+4+1+2</f>
        <v>8</v>
      </c>
      <c r="C59" s="37">
        <f>5+28+20+152</f>
        <v>205</v>
      </c>
    </row>
    <row r="60" spans="1:3" x14ac:dyDescent="0.25">
      <c r="A60" s="15" t="s">
        <v>133</v>
      </c>
      <c r="B60" s="59">
        <v>28</v>
      </c>
      <c r="C60" s="37">
        <v>952</v>
      </c>
    </row>
    <row r="61" spans="1:3" x14ac:dyDescent="0.25">
      <c r="A61" s="15" t="s">
        <v>22</v>
      </c>
      <c r="B61" s="59">
        <v>2</v>
      </c>
      <c r="C61" s="37">
        <v>128</v>
      </c>
    </row>
    <row r="62" spans="1:3" x14ac:dyDescent="0.25">
      <c r="A62" s="15" t="s">
        <v>23</v>
      </c>
      <c r="B62" s="59">
        <f>5+13</f>
        <v>18</v>
      </c>
      <c r="C62" s="37">
        <f>515+3094</f>
        <v>3609</v>
      </c>
    </row>
    <row r="63" spans="1:3" x14ac:dyDescent="0.25">
      <c r="A63" s="15" t="s">
        <v>23</v>
      </c>
      <c r="B63" s="59">
        <f>9+20</f>
        <v>29</v>
      </c>
      <c r="C63" s="37">
        <f>1280+40+2600</f>
        <v>3920</v>
      </c>
    </row>
    <row r="64" spans="1:3" x14ac:dyDescent="0.25">
      <c r="A64" s="15" t="s">
        <v>134</v>
      </c>
      <c r="B64" s="59">
        <v>8</v>
      </c>
      <c r="C64" s="37">
        <f>80+85+294+294</f>
        <v>753</v>
      </c>
    </row>
    <row r="65" spans="1:3" x14ac:dyDescent="0.25">
      <c r="A65" s="15" t="s">
        <v>135</v>
      </c>
      <c r="B65" s="59">
        <v>2</v>
      </c>
      <c r="C65" s="37">
        <v>442</v>
      </c>
    </row>
    <row r="66" spans="1:3" x14ac:dyDescent="0.25">
      <c r="A66" s="15" t="s">
        <v>136</v>
      </c>
      <c r="B66" s="59">
        <v>1</v>
      </c>
      <c r="C66" s="37">
        <v>221</v>
      </c>
    </row>
    <row r="67" spans="1:3" x14ac:dyDescent="0.25">
      <c r="A67" s="15" t="s">
        <v>137</v>
      </c>
      <c r="B67" s="59">
        <v>2</v>
      </c>
      <c r="C67" s="37">
        <v>176</v>
      </c>
    </row>
    <row r="68" spans="1:3" x14ac:dyDescent="0.25">
      <c r="A68" s="15" t="s">
        <v>46</v>
      </c>
      <c r="B68" s="59">
        <v>22</v>
      </c>
      <c r="C68" s="37">
        <v>2420</v>
      </c>
    </row>
    <row r="69" spans="1:3" x14ac:dyDescent="0.25">
      <c r="A69" s="15" t="s">
        <v>138</v>
      </c>
      <c r="B69" s="59">
        <v>1</v>
      </c>
      <c r="C69" s="37">
        <v>22</v>
      </c>
    </row>
    <row r="70" spans="1:3" x14ac:dyDescent="0.25">
      <c r="A70" s="15" t="s">
        <v>24</v>
      </c>
      <c r="B70" s="59">
        <f>13</f>
        <v>13</v>
      </c>
      <c r="C70" s="37">
        <f>216+290</f>
        <v>506</v>
      </c>
    </row>
    <row r="71" spans="1:3" x14ac:dyDescent="0.25">
      <c r="A71" s="15" t="s">
        <v>139</v>
      </c>
      <c r="B71" s="59">
        <v>1</v>
      </c>
      <c r="C71" s="37">
        <v>30</v>
      </c>
    </row>
    <row r="72" spans="1:3" x14ac:dyDescent="0.25">
      <c r="A72" s="15" t="s">
        <v>25</v>
      </c>
      <c r="B72" s="59">
        <f>15+30+34+110</f>
        <v>189</v>
      </c>
      <c r="C72" s="37">
        <f>18+24+51+110</f>
        <v>203</v>
      </c>
    </row>
    <row r="73" spans="1:3" x14ac:dyDescent="0.25">
      <c r="A73" s="15" t="s">
        <v>25</v>
      </c>
      <c r="B73" s="59">
        <v>200</v>
      </c>
      <c r="C73" s="37">
        <v>80</v>
      </c>
    </row>
    <row r="74" spans="1:3" x14ac:dyDescent="0.25">
      <c r="A74" s="15" t="s">
        <v>140</v>
      </c>
      <c r="B74" s="59">
        <v>2</v>
      </c>
      <c r="C74" s="37">
        <v>20</v>
      </c>
    </row>
    <row r="75" spans="1:3" ht="15" customHeight="1" x14ac:dyDescent="0.25">
      <c r="A75" s="38" t="s">
        <v>141</v>
      </c>
      <c r="B75" s="59">
        <v>1</v>
      </c>
      <c r="C75" s="37">
        <v>16</v>
      </c>
    </row>
    <row r="76" spans="1:3" ht="17.25" customHeight="1" x14ac:dyDescent="0.25">
      <c r="A76" s="38" t="s">
        <v>9</v>
      </c>
      <c r="B76" s="59">
        <v>1</v>
      </c>
      <c r="C76" s="37">
        <v>100</v>
      </c>
    </row>
    <row r="77" spans="1:3" x14ac:dyDescent="0.25">
      <c r="A77" s="39" t="s">
        <v>0</v>
      </c>
      <c r="B77" s="40"/>
      <c r="C77" s="41">
        <f>SUM(C4:C76)</f>
        <v>37280.35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9"/>
  <sheetViews>
    <sheetView topLeftCell="A16" workbookViewId="0">
      <selection activeCell="C11" sqref="C11"/>
    </sheetView>
  </sheetViews>
  <sheetFormatPr defaultRowHeight="15" x14ac:dyDescent="0.25"/>
  <cols>
    <col min="2" max="2" width="72.140625" customWidth="1"/>
    <col min="3" max="3" width="61.42578125" customWidth="1"/>
  </cols>
  <sheetData>
    <row r="2" spans="2:3" ht="25.5" x14ac:dyDescent="0.35">
      <c r="B2" s="5" t="s">
        <v>28</v>
      </c>
      <c r="C2" s="48" t="s">
        <v>150</v>
      </c>
    </row>
    <row r="3" spans="2:3" x14ac:dyDescent="0.25">
      <c r="B3" s="1"/>
    </row>
    <row r="4" spans="2:3" x14ac:dyDescent="0.25">
      <c r="C4" s="2"/>
    </row>
    <row r="5" spans="2:3" ht="26.25" x14ac:dyDescent="0.4">
      <c r="B5" s="3"/>
      <c r="C5" s="4" t="s">
        <v>1</v>
      </c>
    </row>
    <row r="6" spans="2:3" ht="20.25" x14ac:dyDescent="0.3">
      <c r="B6" s="23" t="s">
        <v>7</v>
      </c>
      <c r="C6" s="24">
        <v>1713624.29</v>
      </c>
    </row>
    <row r="7" spans="2:3" ht="20.25" x14ac:dyDescent="0.3">
      <c r="B7" s="25" t="s">
        <v>2</v>
      </c>
      <c r="C7" s="24">
        <v>51763.7</v>
      </c>
    </row>
    <row r="8" spans="2:3" ht="20.25" x14ac:dyDescent="0.3">
      <c r="B8" s="26" t="s">
        <v>3</v>
      </c>
      <c r="C8" s="24">
        <v>268846</v>
      </c>
    </row>
    <row r="9" spans="2:3" ht="20.25" x14ac:dyDescent="0.3">
      <c r="B9" s="26" t="s">
        <v>4</v>
      </c>
      <c r="C9" s="24">
        <v>43917.120000000003</v>
      </c>
    </row>
    <row r="10" spans="2:3" ht="20.25" x14ac:dyDescent="0.3">
      <c r="B10" s="23" t="s">
        <v>10</v>
      </c>
      <c r="C10" s="24">
        <f>'ф.з.4 кв матер'!C65</f>
        <v>54863.77</v>
      </c>
    </row>
    <row r="11" spans="2:3" ht="20.25" x14ac:dyDescent="0.3">
      <c r="B11" s="26" t="s">
        <v>5</v>
      </c>
      <c r="C11" s="24">
        <v>900</v>
      </c>
    </row>
    <row r="12" spans="2:3" ht="20.25" x14ac:dyDescent="0.3">
      <c r="B12" s="27" t="s">
        <v>6</v>
      </c>
      <c r="C12" s="28">
        <v>2226.89</v>
      </c>
    </row>
    <row r="13" spans="2:3" ht="20.25" x14ac:dyDescent="0.3">
      <c r="B13" s="27" t="s">
        <v>98</v>
      </c>
      <c r="C13" s="28">
        <v>1404</v>
      </c>
    </row>
    <row r="14" spans="2:3" ht="20.25" x14ac:dyDescent="0.3">
      <c r="B14" s="27" t="s">
        <v>97</v>
      </c>
      <c r="C14" s="28">
        <v>750</v>
      </c>
    </row>
    <row r="15" spans="2:3" ht="20.25" x14ac:dyDescent="0.3">
      <c r="B15" s="27" t="s">
        <v>96</v>
      </c>
      <c r="C15" s="28">
        <v>12323.08</v>
      </c>
    </row>
    <row r="16" spans="2:3" ht="20.25" x14ac:dyDescent="0.3">
      <c r="B16" s="27" t="s">
        <v>151</v>
      </c>
      <c r="C16" s="28">
        <v>435</v>
      </c>
    </row>
    <row r="17" spans="2:3" ht="20.25" x14ac:dyDescent="0.3">
      <c r="B17" s="27" t="s">
        <v>95</v>
      </c>
      <c r="C17" s="28">
        <v>5405.36</v>
      </c>
    </row>
    <row r="18" spans="2:3" ht="20.25" x14ac:dyDescent="0.3">
      <c r="B18" s="27" t="s">
        <v>94</v>
      </c>
      <c r="C18" s="28">
        <v>19450</v>
      </c>
    </row>
    <row r="19" spans="2:3" ht="20.25" x14ac:dyDescent="0.3">
      <c r="B19" s="27" t="s">
        <v>29</v>
      </c>
      <c r="C19" s="28">
        <v>1336.5</v>
      </c>
    </row>
    <row r="20" spans="2:3" ht="20.25" x14ac:dyDescent="0.3">
      <c r="B20" s="29" t="s">
        <v>99</v>
      </c>
      <c r="C20" s="30">
        <v>31843.32</v>
      </c>
    </row>
    <row r="21" spans="2:3" ht="20.25" x14ac:dyDescent="0.25">
      <c r="B21" s="31" t="s">
        <v>92</v>
      </c>
      <c r="C21" s="30">
        <v>94940</v>
      </c>
    </row>
    <row r="22" spans="2:3" ht="20.25" x14ac:dyDescent="0.3">
      <c r="B22" s="29" t="s">
        <v>89</v>
      </c>
      <c r="C22" s="30">
        <v>42000</v>
      </c>
    </row>
    <row r="23" spans="2:3" ht="20.25" x14ac:dyDescent="0.3">
      <c r="B23" s="29" t="s">
        <v>90</v>
      </c>
      <c r="C23" s="30">
        <v>57000</v>
      </c>
    </row>
    <row r="24" spans="2:3" ht="26.25" x14ac:dyDescent="0.4">
      <c r="B24" s="6" t="s">
        <v>0</v>
      </c>
      <c r="C24" s="44">
        <f>SUM(C6:C23)</f>
        <v>2403029.0299999998</v>
      </c>
    </row>
    <row r="27" spans="2:3" ht="23.25" x14ac:dyDescent="0.35">
      <c r="B27" s="32" t="s">
        <v>8</v>
      </c>
      <c r="C27" s="33">
        <v>2640</v>
      </c>
    </row>
    <row r="28" spans="2:3" ht="23.25" x14ac:dyDescent="0.35">
      <c r="B28" s="34" t="s">
        <v>93</v>
      </c>
      <c r="C28" s="35">
        <v>100</v>
      </c>
    </row>
    <row r="29" spans="2:3" x14ac:dyDescent="0.25">
      <c r="C29" s="22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opLeftCell="A64" workbookViewId="0">
      <selection activeCell="H69" sqref="H69"/>
    </sheetView>
  </sheetViews>
  <sheetFormatPr defaultRowHeight="15" x14ac:dyDescent="0.25"/>
  <cols>
    <col min="1" max="1" width="43.28515625" customWidth="1"/>
    <col min="2" max="2" width="13.28515625" customWidth="1"/>
    <col min="3" max="3" width="14.42578125" customWidth="1"/>
  </cols>
  <sheetData>
    <row r="1" spans="1:3" x14ac:dyDescent="0.25">
      <c r="A1" s="49" t="s">
        <v>146</v>
      </c>
      <c r="B1" s="50" t="s">
        <v>147</v>
      </c>
      <c r="C1" s="50" t="s">
        <v>27</v>
      </c>
    </row>
    <row r="2" spans="1:3" x14ac:dyDescent="0.25">
      <c r="A2" s="15" t="s">
        <v>11</v>
      </c>
      <c r="B2" s="57">
        <v>26</v>
      </c>
      <c r="C2" s="16">
        <v>26</v>
      </c>
    </row>
    <row r="3" spans="1:3" x14ac:dyDescent="0.25">
      <c r="A3" s="15" t="s">
        <v>31</v>
      </c>
      <c r="B3" s="57">
        <v>7</v>
      </c>
      <c r="C3" s="16">
        <v>210</v>
      </c>
    </row>
    <row r="4" spans="1:3" x14ac:dyDescent="0.25">
      <c r="A4" s="15" t="s">
        <v>32</v>
      </c>
      <c r="B4" s="57">
        <v>2</v>
      </c>
      <c r="C4" s="16">
        <v>24</v>
      </c>
    </row>
    <row r="5" spans="1:3" x14ac:dyDescent="0.25">
      <c r="A5" s="15" t="s">
        <v>33</v>
      </c>
      <c r="B5" s="57">
        <v>26</v>
      </c>
      <c r="C5" s="16">
        <v>26</v>
      </c>
    </row>
    <row r="6" spans="1:3" x14ac:dyDescent="0.25">
      <c r="A6" s="15" t="s">
        <v>34</v>
      </c>
      <c r="B6" s="57">
        <v>10</v>
      </c>
      <c r="C6" s="16">
        <v>4200</v>
      </c>
    </row>
    <row r="7" spans="1:3" x14ac:dyDescent="0.25">
      <c r="A7" s="15" t="s">
        <v>35</v>
      </c>
      <c r="B7" s="57">
        <v>3</v>
      </c>
      <c r="C7" s="16">
        <v>315</v>
      </c>
    </row>
    <row r="8" spans="1:3" x14ac:dyDescent="0.25">
      <c r="A8" s="15" t="s">
        <v>13</v>
      </c>
      <c r="B8" s="57">
        <v>8</v>
      </c>
      <c r="C8" s="16">
        <v>24</v>
      </c>
    </row>
    <row r="9" spans="1:3" x14ac:dyDescent="0.25">
      <c r="A9" s="15" t="s">
        <v>36</v>
      </c>
      <c r="B9" s="57">
        <v>3</v>
      </c>
      <c r="C9" s="16">
        <v>180</v>
      </c>
    </row>
    <row r="10" spans="1:3" x14ac:dyDescent="0.25">
      <c r="A10" s="15" t="s">
        <v>37</v>
      </c>
      <c r="B10" s="57">
        <v>1</v>
      </c>
      <c r="C10" s="16">
        <v>60</v>
      </c>
    </row>
    <row r="11" spans="1:3" x14ac:dyDescent="0.25">
      <c r="A11" s="15" t="s">
        <v>38</v>
      </c>
      <c r="B11" s="57">
        <v>1</v>
      </c>
      <c r="C11" s="16">
        <v>65</v>
      </c>
    </row>
    <row r="12" spans="1:3" x14ac:dyDescent="0.25">
      <c r="A12" s="15" t="s">
        <v>39</v>
      </c>
      <c r="B12" s="57">
        <v>8</v>
      </c>
      <c r="C12" s="16">
        <v>280</v>
      </c>
    </row>
    <row r="13" spans="1:3" x14ac:dyDescent="0.25">
      <c r="A13" s="15" t="s">
        <v>40</v>
      </c>
      <c r="B13" s="57">
        <v>3</v>
      </c>
      <c r="C13" s="16">
        <v>54</v>
      </c>
    </row>
    <row r="14" spans="1:3" x14ac:dyDescent="0.25">
      <c r="A14" s="15" t="s">
        <v>41</v>
      </c>
      <c r="B14" s="57">
        <v>1</v>
      </c>
      <c r="C14" s="16">
        <v>31</v>
      </c>
    </row>
    <row r="15" spans="1:3" x14ac:dyDescent="0.25">
      <c r="A15" s="15" t="s">
        <v>19</v>
      </c>
      <c r="B15" s="57">
        <v>1</v>
      </c>
      <c r="C15" s="16">
        <v>26</v>
      </c>
    </row>
    <row r="16" spans="1:3" x14ac:dyDescent="0.25">
      <c r="A16" s="15" t="s">
        <v>152</v>
      </c>
      <c r="B16" s="57">
        <v>4</v>
      </c>
      <c r="C16" s="16">
        <v>804</v>
      </c>
    </row>
    <row r="17" spans="1:3" x14ac:dyDescent="0.25">
      <c r="A17" s="15" t="s">
        <v>42</v>
      </c>
      <c r="B17" s="57">
        <v>4</v>
      </c>
      <c r="C17" s="16">
        <v>740</v>
      </c>
    </row>
    <row r="18" spans="1:3" x14ac:dyDescent="0.25">
      <c r="A18" s="15" t="s">
        <v>43</v>
      </c>
      <c r="B18" s="57">
        <v>25</v>
      </c>
      <c r="C18" s="16">
        <v>200</v>
      </c>
    </row>
    <row r="19" spans="1:3" x14ac:dyDescent="0.25">
      <c r="A19" s="15" t="s">
        <v>153</v>
      </c>
      <c r="B19" s="57">
        <v>11</v>
      </c>
      <c r="C19" s="16">
        <v>589.22</v>
      </c>
    </row>
    <row r="20" spans="1:3" x14ac:dyDescent="0.25">
      <c r="A20" s="15" t="s">
        <v>44</v>
      </c>
      <c r="B20" s="57">
        <v>3</v>
      </c>
      <c r="C20" s="16">
        <v>216</v>
      </c>
    </row>
    <row r="21" spans="1:3" x14ac:dyDescent="0.25">
      <c r="A21" s="15" t="s">
        <v>45</v>
      </c>
      <c r="B21" s="57">
        <v>1</v>
      </c>
      <c r="C21" s="16">
        <v>70</v>
      </c>
    </row>
    <row r="22" spans="1:3" x14ac:dyDescent="0.25">
      <c r="A22" s="15" t="s">
        <v>154</v>
      </c>
      <c r="B22" s="57">
        <v>1</v>
      </c>
      <c r="C22" s="16">
        <v>42</v>
      </c>
    </row>
    <row r="23" spans="1:3" x14ac:dyDescent="0.25">
      <c r="A23" s="15" t="s">
        <v>46</v>
      </c>
      <c r="B23" s="57">
        <v>1</v>
      </c>
      <c r="C23" s="16">
        <v>110</v>
      </c>
    </row>
    <row r="24" spans="1:3" x14ac:dyDescent="0.25">
      <c r="A24" s="15" t="s">
        <v>25</v>
      </c>
      <c r="B24" s="57">
        <v>82</v>
      </c>
      <c r="C24" s="16">
        <v>14.55</v>
      </c>
    </row>
    <row r="25" spans="1:3" ht="18" customHeight="1" x14ac:dyDescent="0.25">
      <c r="A25" s="19" t="s">
        <v>61</v>
      </c>
      <c r="B25" s="20">
        <v>1</v>
      </c>
      <c r="C25" s="21">
        <v>210</v>
      </c>
    </row>
    <row r="26" spans="1:3" ht="15" customHeight="1" x14ac:dyDescent="0.25">
      <c r="A26" s="19" t="s">
        <v>62</v>
      </c>
      <c r="B26" s="20">
        <v>1</v>
      </c>
      <c r="C26" s="21">
        <v>595</v>
      </c>
    </row>
    <row r="27" spans="1:3" x14ac:dyDescent="0.25">
      <c r="A27" s="19" t="s">
        <v>63</v>
      </c>
      <c r="B27" s="20">
        <v>1</v>
      </c>
      <c r="C27" s="21">
        <v>372</v>
      </c>
    </row>
    <row r="28" spans="1:3" ht="14.25" customHeight="1" x14ac:dyDescent="0.25">
      <c r="A28" s="19" t="s">
        <v>64</v>
      </c>
      <c r="B28" s="20">
        <v>1</v>
      </c>
      <c r="C28" s="21">
        <v>540</v>
      </c>
    </row>
    <row r="29" spans="1:3" x14ac:dyDescent="0.25">
      <c r="A29" s="19" t="s">
        <v>65</v>
      </c>
      <c r="B29" s="20">
        <v>1</v>
      </c>
      <c r="C29" s="21">
        <v>120</v>
      </c>
    </row>
    <row r="30" spans="1:3" ht="20.25" customHeight="1" x14ac:dyDescent="0.25">
      <c r="A30" s="19" t="s">
        <v>156</v>
      </c>
      <c r="B30" s="20">
        <v>6</v>
      </c>
      <c r="C30" s="21">
        <v>372</v>
      </c>
    </row>
    <row r="31" spans="1:3" ht="18" customHeight="1" x14ac:dyDescent="0.25">
      <c r="A31" s="19" t="s">
        <v>66</v>
      </c>
      <c r="B31" s="20">
        <v>1</v>
      </c>
      <c r="C31" s="21">
        <v>48</v>
      </c>
    </row>
    <row r="32" spans="1:3" ht="15.75" customHeight="1" x14ac:dyDescent="0.25">
      <c r="A32" s="19" t="s">
        <v>67</v>
      </c>
      <c r="B32" s="20">
        <v>1</v>
      </c>
      <c r="C32" s="21">
        <v>59</v>
      </c>
    </row>
    <row r="33" spans="1:3" ht="17.25" customHeight="1" x14ac:dyDescent="0.25">
      <c r="A33" s="19" t="s">
        <v>68</v>
      </c>
      <c r="B33" s="20">
        <v>2</v>
      </c>
      <c r="C33" s="21">
        <v>70</v>
      </c>
    </row>
    <row r="34" spans="1:3" ht="17.25" customHeight="1" x14ac:dyDescent="0.25">
      <c r="A34" s="19" t="s">
        <v>69</v>
      </c>
      <c r="B34" s="20">
        <v>2</v>
      </c>
      <c r="C34" s="21">
        <v>140</v>
      </c>
    </row>
    <row r="35" spans="1:3" ht="19.5" customHeight="1" x14ac:dyDescent="0.25">
      <c r="A35" s="19" t="s">
        <v>70</v>
      </c>
      <c r="B35" s="20">
        <v>1</v>
      </c>
      <c r="C35" s="21">
        <v>150</v>
      </c>
    </row>
    <row r="36" spans="1:3" ht="18" customHeight="1" x14ac:dyDescent="0.25">
      <c r="A36" s="19" t="s">
        <v>71</v>
      </c>
      <c r="B36" s="20">
        <v>1</v>
      </c>
      <c r="C36" s="21">
        <v>65</v>
      </c>
    </row>
    <row r="37" spans="1:3" x14ac:dyDescent="0.25">
      <c r="A37" s="19" t="s">
        <v>72</v>
      </c>
      <c r="B37" s="20">
        <v>1</v>
      </c>
      <c r="C37" s="21">
        <v>100</v>
      </c>
    </row>
    <row r="38" spans="1:3" x14ac:dyDescent="0.25">
      <c r="A38" s="19" t="s">
        <v>73</v>
      </c>
      <c r="B38" s="20">
        <v>1</v>
      </c>
      <c r="C38" s="21">
        <v>40</v>
      </c>
    </row>
    <row r="39" spans="1:3" x14ac:dyDescent="0.25">
      <c r="A39" s="19" t="s">
        <v>74</v>
      </c>
      <c r="B39" s="20">
        <v>1</v>
      </c>
      <c r="C39" s="21">
        <v>44</v>
      </c>
    </row>
    <row r="40" spans="1:3" x14ac:dyDescent="0.25">
      <c r="A40" s="19" t="s">
        <v>75</v>
      </c>
      <c r="B40" s="20">
        <v>1</v>
      </c>
      <c r="C40" s="21">
        <v>34</v>
      </c>
    </row>
    <row r="41" spans="1:3" ht="16.5" customHeight="1" x14ac:dyDescent="0.25">
      <c r="A41" s="19" t="s">
        <v>157</v>
      </c>
      <c r="B41" s="20">
        <v>1</v>
      </c>
      <c r="C41" s="21">
        <v>30</v>
      </c>
    </row>
    <row r="42" spans="1:3" ht="17.25" customHeight="1" x14ac:dyDescent="0.25">
      <c r="A42" s="19" t="s">
        <v>76</v>
      </c>
      <c r="B42" s="20">
        <v>1</v>
      </c>
      <c r="C42" s="21">
        <v>46</v>
      </c>
    </row>
    <row r="43" spans="1:3" ht="15" customHeight="1" x14ac:dyDescent="0.25">
      <c r="A43" s="19" t="s">
        <v>77</v>
      </c>
      <c r="B43" s="20">
        <v>1</v>
      </c>
      <c r="C43" s="21">
        <v>14</v>
      </c>
    </row>
    <row r="44" spans="1:3" x14ac:dyDescent="0.25">
      <c r="A44" s="19" t="s">
        <v>78</v>
      </c>
      <c r="B44" s="20">
        <v>40</v>
      </c>
      <c r="C44" s="21">
        <v>440</v>
      </c>
    </row>
    <row r="45" spans="1:3" x14ac:dyDescent="0.25">
      <c r="A45" s="19" t="s">
        <v>79</v>
      </c>
      <c r="B45" s="20">
        <v>60</v>
      </c>
      <c r="C45" s="21">
        <v>1680</v>
      </c>
    </row>
    <row r="46" spans="1:3" x14ac:dyDescent="0.25">
      <c r="A46" s="19" t="s">
        <v>80</v>
      </c>
      <c r="B46" s="20">
        <v>1</v>
      </c>
      <c r="C46" s="21">
        <v>42</v>
      </c>
    </row>
    <row r="47" spans="1:3" x14ac:dyDescent="0.25">
      <c r="A47" s="19" t="s">
        <v>80</v>
      </c>
      <c r="B47" s="20">
        <v>2</v>
      </c>
      <c r="C47" s="21">
        <v>130</v>
      </c>
    </row>
    <row r="48" spans="1:3" ht="18.75" customHeight="1" x14ac:dyDescent="0.25">
      <c r="A48" s="19" t="s">
        <v>158</v>
      </c>
      <c r="B48" s="20">
        <v>2</v>
      </c>
      <c r="C48" s="21">
        <v>440</v>
      </c>
    </row>
    <row r="49" spans="1:3" ht="17.25" customHeight="1" x14ac:dyDescent="0.25">
      <c r="A49" s="19" t="s">
        <v>159</v>
      </c>
      <c r="B49" s="20">
        <v>2</v>
      </c>
      <c r="C49" s="21">
        <v>230</v>
      </c>
    </row>
    <row r="50" spans="1:3" ht="16.5" customHeight="1" x14ac:dyDescent="0.25">
      <c r="A50" s="19" t="s">
        <v>81</v>
      </c>
      <c r="B50" s="20">
        <v>2</v>
      </c>
      <c r="C50" s="21">
        <v>84</v>
      </c>
    </row>
    <row r="51" spans="1:3" ht="16.5" customHeight="1" x14ac:dyDescent="0.25">
      <c r="A51" s="19" t="s">
        <v>82</v>
      </c>
      <c r="B51" s="20">
        <v>7</v>
      </c>
      <c r="C51" s="21">
        <v>119</v>
      </c>
    </row>
    <row r="52" spans="1:3" x14ac:dyDescent="0.25">
      <c r="A52" s="19" t="s">
        <v>83</v>
      </c>
      <c r="B52" s="20">
        <v>1</v>
      </c>
      <c r="C52" s="21">
        <v>90</v>
      </c>
    </row>
    <row r="53" spans="1:3" ht="16.5" customHeight="1" x14ac:dyDescent="0.25">
      <c r="A53" s="19" t="s">
        <v>84</v>
      </c>
      <c r="B53" s="20">
        <v>3</v>
      </c>
      <c r="C53" s="21">
        <v>357</v>
      </c>
    </row>
    <row r="54" spans="1:3" ht="15.75" customHeight="1" x14ac:dyDescent="0.25">
      <c r="A54" s="19" t="s">
        <v>85</v>
      </c>
      <c r="B54" s="20">
        <v>1</v>
      </c>
      <c r="C54" s="21">
        <v>126</v>
      </c>
    </row>
    <row r="55" spans="1:3" ht="19.5" customHeight="1" x14ac:dyDescent="0.25">
      <c r="A55" s="19" t="s">
        <v>86</v>
      </c>
      <c r="B55" s="20">
        <v>1</v>
      </c>
      <c r="C55" s="21">
        <v>59</v>
      </c>
    </row>
    <row r="56" spans="1:3" x14ac:dyDescent="0.25">
      <c r="A56" s="19" t="s">
        <v>87</v>
      </c>
      <c r="B56" s="20">
        <v>1</v>
      </c>
      <c r="C56" s="21">
        <v>12</v>
      </c>
    </row>
    <row r="57" spans="1:3" ht="18" customHeight="1" x14ac:dyDescent="0.25">
      <c r="A57" s="18" t="s">
        <v>155</v>
      </c>
      <c r="B57" s="20">
        <v>16</v>
      </c>
      <c r="C57" s="21">
        <v>250.92</v>
      </c>
    </row>
    <row r="58" spans="1:3" x14ac:dyDescent="0.25">
      <c r="A58" s="18" t="s">
        <v>17</v>
      </c>
      <c r="B58" s="20">
        <v>40</v>
      </c>
      <c r="C58" s="21">
        <f>338.41+232.82</f>
        <v>571.23</v>
      </c>
    </row>
    <row r="59" spans="1:3" x14ac:dyDescent="0.25">
      <c r="A59" s="18" t="s">
        <v>56</v>
      </c>
      <c r="B59" s="20">
        <v>20</v>
      </c>
      <c r="C59" s="21">
        <v>211.47</v>
      </c>
    </row>
    <row r="60" spans="1:3" x14ac:dyDescent="0.25">
      <c r="A60" s="18" t="s">
        <v>57</v>
      </c>
      <c r="B60" s="20">
        <v>4</v>
      </c>
      <c r="C60" s="21">
        <v>92.52</v>
      </c>
    </row>
    <row r="61" spans="1:3" x14ac:dyDescent="0.25">
      <c r="A61" s="18" t="s">
        <v>58</v>
      </c>
      <c r="B61" s="20">
        <v>16</v>
      </c>
      <c r="C61" s="21">
        <v>1751.87</v>
      </c>
    </row>
    <row r="62" spans="1:3" x14ac:dyDescent="0.25">
      <c r="A62" s="18" t="s">
        <v>59</v>
      </c>
      <c r="B62" s="20">
        <v>2</v>
      </c>
      <c r="C62" s="21">
        <v>95.97</v>
      </c>
    </row>
    <row r="63" spans="1:3" ht="21" customHeight="1" x14ac:dyDescent="0.25">
      <c r="A63" s="18" t="s">
        <v>60</v>
      </c>
      <c r="B63" s="20">
        <v>4</v>
      </c>
      <c r="C63" s="21">
        <v>704.6</v>
      </c>
    </row>
    <row r="64" spans="1:3" ht="19.5" customHeight="1" x14ac:dyDescent="0.25">
      <c r="A64" s="18" t="s">
        <v>88</v>
      </c>
      <c r="B64" s="20">
        <v>72</v>
      </c>
      <c r="C64" s="21">
        <v>36020.42</v>
      </c>
    </row>
    <row r="65" spans="1:3" x14ac:dyDescent="0.25">
      <c r="A65" s="45" t="s">
        <v>91</v>
      </c>
      <c r="C65" s="46">
        <f>SUM(C2:C64)</f>
        <v>54863.77</v>
      </c>
    </row>
    <row r="66" spans="1:3" x14ac:dyDescent="0.25">
      <c r="A66" s="47"/>
      <c r="C66" s="46"/>
    </row>
    <row r="67" spans="1:3" x14ac:dyDescent="0.25">
      <c r="A67" s="47"/>
      <c r="C67" s="46"/>
    </row>
    <row r="68" spans="1:3" ht="18.75" x14ac:dyDescent="0.3">
      <c r="A68" s="51" t="s">
        <v>149</v>
      </c>
    </row>
    <row r="69" spans="1:3" x14ac:dyDescent="0.25">
      <c r="A69" s="52" t="s">
        <v>146</v>
      </c>
      <c r="B69" s="53" t="s">
        <v>147</v>
      </c>
      <c r="C69" s="53" t="s">
        <v>27</v>
      </c>
    </row>
    <row r="70" spans="1:3" x14ac:dyDescent="0.25">
      <c r="A70" s="17" t="s">
        <v>14</v>
      </c>
      <c r="B70" s="57">
        <v>2</v>
      </c>
      <c r="C70" s="16">
        <v>10</v>
      </c>
    </row>
    <row r="71" spans="1:3" x14ac:dyDescent="0.25">
      <c r="A71" s="17" t="s">
        <v>47</v>
      </c>
      <c r="B71" s="57">
        <v>7</v>
      </c>
      <c r="C71" s="16">
        <v>7</v>
      </c>
    </row>
    <row r="72" spans="1:3" x14ac:dyDescent="0.25">
      <c r="A72" s="17" t="s">
        <v>48</v>
      </c>
      <c r="B72" s="57">
        <v>6</v>
      </c>
      <c r="C72" s="16">
        <v>6</v>
      </c>
    </row>
    <row r="73" spans="1:3" x14ac:dyDescent="0.25">
      <c r="A73" s="17" t="s">
        <v>49</v>
      </c>
      <c r="B73" s="57">
        <v>7</v>
      </c>
      <c r="C73" s="16">
        <v>7</v>
      </c>
    </row>
    <row r="74" spans="1:3" x14ac:dyDescent="0.25">
      <c r="A74" s="17" t="s">
        <v>50</v>
      </c>
      <c r="B74" s="57">
        <v>10</v>
      </c>
      <c r="C74" s="16">
        <v>20</v>
      </c>
    </row>
    <row r="75" spans="1:3" x14ac:dyDescent="0.25">
      <c r="A75" s="17" t="s">
        <v>51</v>
      </c>
      <c r="B75" s="57">
        <v>15</v>
      </c>
      <c r="C75" s="16">
        <v>15</v>
      </c>
    </row>
    <row r="76" spans="1:3" x14ac:dyDescent="0.25">
      <c r="A76" s="17" t="s">
        <v>52</v>
      </c>
      <c r="B76" s="57">
        <v>3</v>
      </c>
      <c r="C76" s="16">
        <v>3</v>
      </c>
    </row>
    <row r="77" spans="1:3" x14ac:dyDescent="0.25">
      <c r="A77" s="17" t="s">
        <v>53</v>
      </c>
      <c r="B77" s="57">
        <v>10</v>
      </c>
      <c r="C77" s="16">
        <v>10</v>
      </c>
    </row>
    <row r="78" spans="1:3" x14ac:dyDescent="0.25">
      <c r="A78" s="17" t="s">
        <v>54</v>
      </c>
      <c r="B78" s="57">
        <v>4</v>
      </c>
      <c r="C78" s="16">
        <v>4</v>
      </c>
    </row>
    <row r="79" spans="1:3" x14ac:dyDescent="0.25">
      <c r="A79" s="17" t="s">
        <v>55</v>
      </c>
      <c r="B79" s="57">
        <v>17</v>
      </c>
      <c r="C79" s="16">
        <v>17</v>
      </c>
    </row>
    <row r="80" spans="1:3" x14ac:dyDescent="0.25">
      <c r="A80" s="17" t="s">
        <v>153</v>
      </c>
      <c r="B80" s="57">
        <v>1</v>
      </c>
      <c r="C80" s="16">
        <v>1</v>
      </c>
    </row>
    <row r="81" spans="1:3" x14ac:dyDescent="0.25">
      <c r="A81" s="45" t="s">
        <v>91</v>
      </c>
      <c r="B81" s="58"/>
      <c r="C81" s="46">
        <f>SUM(C70:C80)</f>
        <v>100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ф.з.3кв 22</vt:lpstr>
      <vt:lpstr>ф.з.3кв матер</vt:lpstr>
      <vt:lpstr>ф.з.4кв 22</vt:lpstr>
      <vt:lpstr>ф.з.4 кв матер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2023-03-13T12:02:28Z</dcterms:modified>
</cp:coreProperties>
</file>