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19320" windowHeight="8100"/>
  </bookViews>
  <sheets>
    <sheet name="школи" sheetId="5" r:id="rId1"/>
  </sheets>
  <calcPr calcId="145621"/>
</workbook>
</file>

<file path=xl/calcChain.xml><?xml version="1.0" encoding="utf-8"?>
<calcChain xmlns="http://schemas.openxmlformats.org/spreadsheetml/2006/main">
  <c r="I17" i="5" l="1"/>
  <c r="J16" i="5"/>
  <c r="B16" i="5"/>
  <c r="H17" i="5"/>
  <c r="D17" i="5"/>
  <c r="E16" i="5"/>
  <c r="G17" i="5"/>
  <c r="F17" i="5"/>
  <c r="C17" i="5"/>
  <c r="B17" i="5"/>
  <c r="E17" i="5"/>
  <c r="AQ8" i="5"/>
  <c r="AQ9" i="5"/>
  <c r="W8" i="5"/>
  <c r="X8" i="5"/>
  <c r="AD8" i="5"/>
  <c r="AN8" i="5"/>
  <c r="S8" i="5"/>
  <c r="BK8" i="5"/>
  <c r="AJ9" i="5"/>
  <c r="AH9" i="5"/>
  <c r="BL10" i="5"/>
  <c r="B8" i="5"/>
  <c r="C8" i="5"/>
  <c r="E8" i="5"/>
  <c r="F8" i="5"/>
  <c r="G8" i="5"/>
  <c r="I8" i="5"/>
  <c r="V8" i="5"/>
  <c r="AT8" i="5"/>
  <c r="AW8" i="5"/>
  <c r="AX8" i="5"/>
  <c r="AZ8" i="5"/>
  <c r="BC8" i="5"/>
  <c r="BF8" i="5"/>
  <c r="BL8" i="5"/>
  <c r="BL9" i="5"/>
  <c r="AX9" i="5"/>
  <c r="J17" i="5"/>
  <c r="I9" i="5"/>
  <c r="H9" i="5"/>
  <c r="AI9" i="5"/>
  <c r="AU9" i="5"/>
  <c r="AR9" i="5"/>
  <c r="BD9" i="5"/>
  <c r="BG9" i="5"/>
  <c r="BI9" i="5"/>
  <c r="BJ9" i="5"/>
  <c r="BH9" i="5"/>
  <c r="D9" i="5"/>
  <c r="C9" i="5"/>
  <c r="B9" i="5"/>
  <c r="G9" i="5"/>
  <c r="F9" i="5"/>
  <c r="AD9" i="5"/>
  <c r="AC9" i="5"/>
  <c r="AB9" i="5"/>
  <c r="BA9" i="5"/>
  <c r="T9" i="5"/>
  <c r="N9" i="5"/>
  <c r="M9" i="5"/>
  <c r="K9" i="5"/>
  <c r="L9" i="5"/>
  <c r="P9" i="5"/>
  <c r="Q9" i="5"/>
  <c r="AK9" i="5"/>
  <c r="AG9" i="5"/>
  <c r="AO9" i="5"/>
  <c r="AL9" i="5"/>
  <c r="AM9" i="5"/>
  <c r="AF9" i="5"/>
  <c r="AE9" i="5"/>
  <c r="AA9" i="5"/>
  <c r="Y9" i="5"/>
  <c r="Z9" i="5"/>
  <c r="W9" i="5"/>
  <c r="X9" i="5"/>
  <c r="AN9" i="5"/>
  <c r="BK9" i="5"/>
  <c r="O9" i="5"/>
  <c r="R9" i="5"/>
  <c r="J9" i="5"/>
  <c r="S9" i="5"/>
  <c r="E9" i="5"/>
  <c r="V9" i="5"/>
  <c r="AT9" i="5"/>
  <c r="AW9" i="5"/>
  <c r="AZ9" i="5"/>
  <c r="BC9" i="5"/>
  <c r="BF9" i="5"/>
</calcChain>
</file>

<file path=xl/sharedStrings.xml><?xml version="1.0" encoding="utf-8"?>
<sst xmlns="http://schemas.openxmlformats.org/spreadsheetml/2006/main" count="76" uniqueCount="46">
  <si>
    <t>0611020 "Загальноосвітнізаклади"</t>
  </si>
  <si>
    <t>освіт.субвен</t>
  </si>
  <si>
    <t>дод.дот.</t>
  </si>
  <si>
    <t>район</t>
  </si>
  <si>
    <t>разом</t>
  </si>
  <si>
    <t>делеговані</t>
  </si>
  <si>
    <t>бензин</t>
  </si>
  <si>
    <t>тех.контроль</t>
  </si>
  <si>
    <t>класні журнали</t>
  </si>
  <si>
    <t>Інгульська ЗОШ</t>
  </si>
  <si>
    <t>інклюзія</t>
  </si>
  <si>
    <t>телефон</t>
  </si>
  <si>
    <t>інтернет</t>
  </si>
  <si>
    <t>докум.камери</t>
  </si>
  <si>
    <t>інше</t>
  </si>
  <si>
    <t>лабор досл.води</t>
  </si>
  <si>
    <t>вогнегасники</t>
  </si>
  <si>
    <t>прип.газопос.</t>
  </si>
  <si>
    <t>електротех вим.</t>
  </si>
  <si>
    <t>Курс Школа</t>
  </si>
  <si>
    <t>підвіз підручн</t>
  </si>
  <si>
    <t>БТІ</t>
  </si>
  <si>
    <t>зняття лічильника та інше</t>
  </si>
  <si>
    <t>поточний ремонт</t>
  </si>
  <si>
    <t>ДБ</t>
  </si>
  <si>
    <t>РАЗОМ</t>
  </si>
  <si>
    <t>перевірка димовентканалів</t>
  </si>
  <si>
    <t>перез.газ.сигн</t>
  </si>
  <si>
    <t>підкл.до інтернету</t>
  </si>
  <si>
    <t>Підвіз води</t>
  </si>
  <si>
    <t>бойлери</t>
  </si>
  <si>
    <t>дидакт.мат.</t>
  </si>
  <si>
    <t>співфін.дид</t>
  </si>
  <si>
    <t>меблі</t>
  </si>
  <si>
    <t>співфін.мебл</t>
  </si>
  <si>
    <t>обслугов.ШРП та газов</t>
  </si>
  <si>
    <t>екол.под.</t>
  </si>
  <si>
    <t>спец.вик.води</t>
  </si>
  <si>
    <t>користув.надрами</t>
  </si>
  <si>
    <t>пеня</t>
  </si>
  <si>
    <t>% банка</t>
  </si>
  <si>
    <t>запчастини</t>
  </si>
  <si>
    <t>страх.водіїв</t>
  </si>
  <si>
    <t>страх.автоб</t>
  </si>
  <si>
    <t>пот.ремонт</t>
  </si>
  <si>
    <t>Шкільний автобус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</si>
</sst>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Border="1"/>
    <xf numFmtId="0" fontId="0" fillId="0" borderId="0" xfId="0" applyBorder="1"/>
    <xf numFmtId="0" fontId="0" fillId="0" borderId="0" xfId="0" applyFill="1" applyBorder="1"/>
    <xf numFmtId="0" fontId="0" fillId="0" borderId="4" xfId="0" applyFill="1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0" fontId="2" fillId="0" borderId="2" xfId="0" applyFont="1" applyFill="1" applyBorder="1"/>
    <xf numFmtId="0" fontId="2" fillId="0" borderId="1" xfId="0" applyFont="1" applyBorder="1"/>
    <xf numFmtId="0" fontId="2" fillId="0" borderId="3" xfId="0" applyFont="1" applyBorder="1"/>
    <xf numFmtId="2" fontId="2" fillId="0" borderId="1" xfId="0" applyNumberFormat="1" applyFont="1" applyBorder="1"/>
    <xf numFmtId="2" fontId="0" fillId="0" borderId="0" xfId="0" applyNumberFormat="1"/>
    <xf numFmtId="0" fontId="0" fillId="0" borderId="1" xfId="0" applyBorder="1" applyAlignment="1">
      <alignment horizontal="center"/>
    </xf>
    <xf numFmtId="0" fontId="2" fillId="0" borderId="1" xfId="0" applyFont="1" applyFill="1" applyBorder="1"/>
    <xf numFmtId="0" fontId="2" fillId="0" borderId="3" xfId="0" applyFont="1" applyFill="1" applyBorder="1"/>
    <xf numFmtId="0" fontId="0" fillId="0" borderId="5" xfId="0" applyBorder="1"/>
    <xf numFmtId="0" fontId="0" fillId="0" borderId="6" xfId="0" applyBorder="1" applyAlignment="1"/>
    <xf numFmtId="0" fontId="0" fillId="0" borderId="7" xfId="0" applyBorder="1"/>
    <xf numFmtId="2" fontId="0" fillId="0" borderId="8" xfId="0" applyNumberFormat="1" applyBorder="1"/>
    <xf numFmtId="2" fontId="0" fillId="0" borderId="9" xfId="0" applyNumberFormat="1" applyFill="1" applyBorder="1"/>
    <xf numFmtId="0" fontId="0" fillId="0" borderId="10" xfId="0" applyFill="1" applyBorder="1"/>
    <xf numFmtId="2" fontId="2" fillId="0" borderId="11" xfId="0" applyNumberFormat="1" applyFont="1" applyBorder="1"/>
    <xf numFmtId="0" fontId="2" fillId="0" borderId="12" xfId="0" applyFont="1" applyBorder="1"/>
    <xf numFmtId="0" fontId="2" fillId="0" borderId="13" xfId="0" applyFont="1" applyBorder="1"/>
    <xf numFmtId="2" fontId="0" fillId="0" borderId="4" xfId="0" applyNumberFormat="1" applyBorder="1"/>
    <xf numFmtId="2" fontId="2" fillId="0" borderId="12" xfId="0" applyNumberFormat="1" applyFont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R17"/>
  <sheetViews>
    <sheetView tabSelected="1" workbookViewId="0">
      <pane xSplit="1" topLeftCell="B1" activePane="topRight" state="frozen"/>
      <selection pane="topRight" activeCell="A26" sqref="A26"/>
    </sheetView>
  </sheetViews>
  <sheetFormatPr defaultRowHeight="12.75" x14ac:dyDescent="0.2"/>
  <cols>
    <col min="1" max="1" width="23.85546875" customWidth="1"/>
    <col min="2" max="2" width="11.7109375" customWidth="1"/>
    <col min="3" max="4" width="11.85546875" customWidth="1"/>
    <col min="5" max="6" width="12.7109375" customWidth="1"/>
    <col min="7" max="7" width="11.85546875" customWidth="1"/>
    <col min="8" max="8" width="10.7109375" customWidth="1"/>
    <col min="9" max="9" width="14.42578125" customWidth="1"/>
    <col min="10" max="14" width="13.7109375" customWidth="1"/>
    <col min="15" max="17" width="12.28515625" customWidth="1"/>
    <col min="18" max="18" width="13.5703125" customWidth="1"/>
    <col min="19" max="19" width="12" customWidth="1"/>
    <col min="20" max="20" width="10.140625" customWidth="1"/>
    <col min="22" max="22" width="10.42578125" customWidth="1"/>
    <col min="25" max="25" width="14.85546875" customWidth="1"/>
    <col min="26" max="36" width="13.140625" customWidth="1"/>
    <col min="37" max="38" width="12.7109375" customWidth="1"/>
    <col min="39" max="39" width="13.5703125" customWidth="1"/>
    <col min="40" max="40" width="12.5703125" customWidth="1"/>
    <col min="47" max="47" width="11.7109375" customWidth="1"/>
    <col min="49" max="49" width="11.42578125" customWidth="1"/>
    <col min="50" max="50" width="11" customWidth="1"/>
    <col min="52" max="52" width="12.7109375" customWidth="1"/>
    <col min="53" max="53" width="11.42578125" customWidth="1"/>
    <col min="55" max="55" width="12.85546875" customWidth="1"/>
    <col min="62" max="62" width="10.42578125" customWidth="1"/>
    <col min="64" max="64" width="12.5703125" customWidth="1"/>
    <col min="65" max="65" width="11.85546875" customWidth="1"/>
    <col min="66" max="67" width="12" customWidth="1"/>
    <col min="69" max="69" width="11.28515625" customWidth="1"/>
    <col min="70" max="70" width="15" customWidth="1"/>
  </cols>
  <sheetData>
    <row r="4" spans="1:70" x14ac:dyDescent="0.2">
      <c r="D4" t="s">
        <v>0</v>
      </c>
    </row>
    <row r="5" spans="1:70" ht="13.5" thickBot="1" x14ac:dyDescent="0.25"/>
    <row r="6" spans="1:70" x14ac:dyDescent="0.2">
      <c r="A6" s="1"/>
      <c r="B6" s="29">
        <v>2111</v>
      </c>
      <c r="C6" s="29"/>
      <c r="D6" s="29"/>
      <c r="E6" s="29"/>
      <c r="F6" s="29">
        <v>2120</v>
      </c>
      <c r="G6" s="29"/>
      <c r="H6" s="29"/>
      <c r="I6" s="29"/>
      <c r="J6" s="29">
        <v>2210</v>
      </c>
      <c r="K6" s="29"/>
      <c r="L6" s="29"/>
      <c r="M6" s="29"/>
      <c r="N6" s="29"/>
      <c r="O6" s="29"/>
      <c r="P6" s="29"/>
      <c r="Q6" s="29"/>
      <c r="R6" s="29"/>
      <c r="S6" s="29"/>
      <c r="T6" s="29">
        <v>2230</v>
      </c>
      <c r="U6" s="29"/>
      <c r="V6" s="29"/>
      <c r="W6" s="29">
        <v>2240</v>
      </c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>
        <v>2250</v>
      </c>
      <c r="AP6" s="29"/>
      <c r="AQ6" s="29"/>
      <c r="AR6" s="29">
        <v>2272</v>
      </c>
      <c r="AS6" s="29"/>
      <c r="AT6" s="29"/>
      <c r="AU6" s="29">
        <v>2273</v>
      </c>
      <c r="AV6" s="29"/>
      <c r="AW6" s="29"/>
      <c r="AX6" s="29">
        <v>2274</v>
      </c>
      <c r="AY6" s="29"/>
      <c r="AZ6" s="29"/>
      <c r="BA6" s="29">
        <v>2275</v>
      </c>
      <c r="BB6" s="29"/>
      <c r="BC6" s="29"/>
      <c r="BD6" s="29">
        <v>2282</v>
      </c>
      <c r="BE6" s="29"/>
      <c r="BF6" s="29"/>
      <c r="BG6" s="15"/>
      <c r="BH6" s="29">
        <v>2800</v>
      </c>
      <c r="BI6" s="29"/>
      <c r="BJ6" s="29"/>
      <c r="BK6" s="30"/>
      <c r="BL6" s="19"/>
      <c r="BM6" s="31"/>
      <c r="BN6" s="32"/>
      <c r="BO6" s="32"/>
      <c r="BP6" s="32"/>
      <c r="BQ6" s="32"/>
      <c r="BR6" s="33"/>
    </row>
    <row r="7" spans="1:70" ht="39" thickBot="1" x14ac:dyDescent="0.25">
      <c r="A7" s="1"/>
      <c r="B7" s="1" t="s">
        <v>1</v>
      </c>
      <c r="C7" s="1" t="s">
        <v>2</v>
      </c>
      <c r="D7" s="1" t="s">
        <v>10</v>
      </c>
      <c r="E7" s="11" t="s">
        <v>4</v>
      </c>
      <c r="F7" s="1" t="s">
        <v>1</v>
      </c>
      <c r="G7" s="1" t="s">
        <v>2</v>
      </c>
      <c r="H7" s="1" t="s">
        <v>10</v>
      </c>
      <c r="I7" s="11" t="s">
        <v>4</v>
      </c>
      <c r="J7" s="1" t="s">
        <v>8</v>
      </c>
      <c r="K7" s="1" t="s">
        <v>31</v>
      </c>
      <c r="L7" s="1" t="s">
        <v>32</v>
      </c>
      <c r="M7" s="1" t="s">
        <v>33</v>
      </c>
      <c r="N7" s="1" t="s">
        <v>34</v>
      </c>
      <c r="O7" s="1" t="s">
        <v>14</v>
      </c>
      <c r="P7" s="1" t="s">
        <v>10</v>
      </c>
      <c r="Q7" s="1" t="s">
        <v>30</v>
      </c>
      <c r="R7" s="1" t="s">
        <v>13</v>
      </c>
      <c r="S7" s="16" t="s">
        <v>4</v>
      </c>
      <c r="T7" s="1" t="s">
        <v>3</v>
      </c>
      <c r="U7" s="1" t="s">
        <v>5</v>
      </c>
      <c r="V7" s="16" t="s">
        <v>4</v>
      </c>
      <c r="W7" s="1" t="s">
        <v>11</v>
      </c>
      <c r="X7" s="1" t="s">
        <v>12</v>
      </c>
      <c r="Y7" s="1" t="s">
        <v>15</v>
      </c>
      <c r="Z7" s="1" t="s">
        <v>16</v>
      </c>
      <c r="AA7" s="1" t="s">
        <v>17</v>
      </c>
      <c r="AB7" s="1" t="s">
        <v>18</v>
      </c>
      <c r="AC7" s="9" t="s">
        <v>26</v>
      </c>
      <c r="AD7" s="9" t="s">
        <v>35</v>
      </c>
      <c r="AE7" s="1" t="s">
        <v>27</v>
      </c>
      <c r="AF7" s="9" t="s">
        <v>22</v>
      </c>
      <c r="AG7" s="1" t="s">
        <v>21</v>
      </c>
      <c r="AH7" s="1" t="s">
        <v>29</v>
      </c>
      <c r="AI7" s="1" t="s">
        <v>40</v>
      </c>
      <c r="AJ7" s="9" t="s">
        <v>28</v>
      </c>
      <c r="AK7" s="1" t="s">
        <v>19</v>
      </c>
      <c r="AL7" s="1" t="s">
        <v>20</v>
      </c>
      <c r="AM7" s="1" t="s">
        <v>23</v>
      </c>
      <c r="AN7" s="16" t="s">
        <v>4</v>
      </c>
      <c r="AO7" s="1" t="s">
        <v>24</v>
      </c>
      <c r="AQ7" s="16" t="s">
        <v>4</v>
      </c>
      <c r="AR7" s="1" t="s">
        <v>3</v>
      </c>
      <c r="AS7" s="1" t="s">
        <v>5</v>
      </c>
      <c r="AT7" s="16" t="s">
        <v>4</v>
      </c>
      <c r="AU7" s="1" t="s">
        <v>3</v>
      </c>
      <c r="AV7" s="1" t="s">
        <v>5</v>
      </c>
      <c r="AW7" s="16" t="s">
        <v>4</v>
      </c>
      <c r="AX7" s="1" t="s">
        <v>3</v>
      </c>
      <c r="AY7" s="1" t="s">
        <v>5</v>
      </c>
      <c r="AZ7" s="2" t="s">
        <v>4</v>
      </c>
      <c r="BA7" s="1" t="s">
        <v>3</v>
      </c>
      <c r="BB7" s="1" t="s">
        <v>5</v>
      </c>
      <c r="BC7" s="16" t="s">
        <v>4</v>
      </c>
      <c r="BD7" s="1" t="s">
        <v>3</v>
      </c>
      <c r="BE7" s="1" t="s">
        <v>5</v>
      </c>
      <c r="BF7" s="16" t="s">
        <v>4</v>
      </c>
      <c r="BG7" s="2" t="s">
        <v>39</v>
      </c>
      <c r="BH7" s="1" t="s">
        <v>36</v>
      </c>
      <c r="BI7" s="1" t="s">
        <v>38</v>
      </c>
      <c r="BJ7" s="1" t="s">
        <v>37</v>
      </c>
      <c r="BK7" s="17" t="s">
        <v>4</v>
      </c>
      <c r="BL7" s="20" t="s">
        <v>4</v>
      </c>
      <c r="BM7" s="18"/>
      <c r="BN7" s="1"/>
      <c r="BO7" s="1"/>
      <c r="BP7" s="1"/>
      <c r="BQ7" s="7"/>
      <c r="BR7" s="23"/>
    </row>
    <row r="8" spans="1:70" x14ac:dyDescent="0.2">
      <c r="A8" s="1" t="s">
        <v>9</v>
      </c>
      <c r="B8" s="1">
        <f>2371161.11-4258.52</f>
        <v>2366902.59</v>
      </c>
      <c r="C8" s="1">
        <f>671093.56-1816.82-6378.44</f>
        <v>662898.30000000016</v>
      </c>
      <c r="D8" s="1"/>
      <c r="E8" s="11">
        <f>SUM(B8:D8)</f>
        <v>3029800.89</v>
      </c>
      <c r="F8" s="1">
        <f>521655.44+45384.02</f>
        <v>567039.46</v>
      </c>
      <c r="G8" s="1">
        <f>147640.58+6200.9</f>
        <v>153841.47999999998</v>
      </c>
      <c r="H8" s="1"/>
      <c r="I8" s="11">
        <f>SUM(F8:H8)</f>
        <v>720880.94</v>
      </c>
      <c r="J8" s="1">
        <v>1115</v>
      </c>
      <c r="K8" s="8">
        <v>15577.261399999999</v>
      </c>
      <c r="L8" s="1">
        <v>1673.31</v>
      </c>
      <c r="M8" s="1">
        <v>24578.27</v>
      </c>
      <c r="N8" s="1">
        <v>2460.5300000000002</v>
      </c>
      <c r="O8" s="1">
        <v>3900</v>
      </c>
      <c r="P8" s="1"/>
      <c r="Q8" s="1"/>
      <c r="R8" s="1">
        <v>6000</v>
      </c>
      <c r="S8" s="13">
        <f>SUM(J8:R8)</f>
        <v>55304.371400000004</v>
      </c>
      <c r="T8" s="1">
        <v>57534.57</v>
      </c>
      <c r="U8" s="1"/>
      <c r="V8" s="11">
        <f>SUM(T8:U8)</f>
        <v>57534.57</v>
      </c>
      <c r="W8" s="1">
        <f>63.83*11+66</f>
        <v>768.13</v>
      </c>
      <c r="X8" s="1">
        <f>150*11</f>
        <v>1650</v>
      </c>
      <c r="Y8" s="1">
        <v>679</v>
      </c>
      <c r="Z8" s="1">
        <v>1127.76</v>
      </c>
      <c r="AA8" s="1">
        <v>636.15</v>
      </c>
      <c r="AB8" s="1">
        <v>690</v>
      </c>
      <c r="AC8" s="1">
        <v>1333.3</v>
      </c>
      <c r="AD8" s="1">
        <f>723.65+4528.27+992.38+1920.52</f>
        <v>8164.82</v>
      </c>
      <c r="AE8" s="1">
        <v>757.4</v>
      </c>
      <c r="AF8" s="1"/>
      <c r="AG8" s="1"/>
      <c r="AH8" s="1"/>
      <c r="AI8" s="1">
        <v>200.47</v>
      </c>
      <c r="AJ8" s="1"/>
      <c r="AK8" s="1">
        <v>1150</v>
      </c>
      <c r="AL8" s="1">
        <v>1935.89</v>
      </c>
      <c r="AM8" s="1"/>
      <c r="AN8" s="11">
        <f>SUM(W8:AM8)</f>
        <v>19092.919999999998</v>
      </c>
      <c r="AO8" s="1">
        <v>3625.96</v>
      </c>
      <c r="AP8" s="1"/>
      <c r="AQ8" s="11">
        <f>SUM(AO8:AP8)</f>
        <v>3625.96</v>
      </c>
      <c r="AR8" s="1">
        <v>5942.82</v>
      </c>
      <c r="AS8" s="1"/>
      <c r="AT8" s="11">
        <f>SUM(AR8:AS8)</f>
        <v>5942.82</v>
      </c>
      <c r="AU8" s="1">
        <v>39275.58</v>
      </c>
      <c r="AV8" s="1"/>
      <c r="AW8" s="11">
        <f>SUM(AU8:AV8)</f>
        <v>39275.58</v>
      </c>
      <c r="AX8" s="1">
        <f>23531.45+210712.1</f>
        <v>234243.55000000002</v>
      </c>
      <c r="AY8" s="1"/>
      <c r="AZ8" s="1">
        <f>SUM(AX8:AY8)</f>
        <v>234243.55000000002</v>
      </c>
      <c r="BA8" s="1"/>
      <c r="BB8" s="1"/>
      <c r="BC8" s="11">
        <f>SUM(BA8:BB8)</f>
        <v>0</v>
      </c>
      <c r="BD8" s="1"/>
      <c r="BE8" s="1"/>
      <c r="BF8" s="11">
        <f>SUM(BD8:BE8)</f>
        <v>0</v>
      </c>
      <c r="BG8" s="1">
        <v>37.5</v>
      </c>
      <c r="BH8" s="1">
        <v>622.03</v>
      </c>
      <c r="BI8" s="1"/>
      <c r="BJ8" s="1">
        <v>211.21</v>
      </c>
      <c r="BK8" s="12">
        <f>SUM(BG8:BJ8)</f>
        <v>870.74</v>
      </c>
      <c r="BL8" s="21">
        <f>E8+I8+S8+V8+AN8+AQ8+AT8+AW8+AZ8+BC8+BF8+BK8</f>
        <v>4166572.3413999998</v>
      </c>
      <c r="BM8" s="1"/>
      <c r="BN8" s="1"/>
      <c r="BO8" s="1"/>
      <c r="BP8" s="1"/>
      <c r="BQ8" s="4"/>
      <c r="BR8" s="27"/>
    </row>
    <row r="9" spans="1:70" ht="13.5" thickBot="1" x14ac:dyDescent="0.25">
      <c r="A9" s="10" t="s">
        <v>25</v>
      </c>
      <c r="B9" s="11">
        <f>SUM(B8:B8)</f>
        <v>2366902.59</v>
      </c>
      <c r="C9" s="11">
        <f>SUM(C8:C8)</f>
        <v>662898.30000000016</v>
      </c>
      <c r="D9" s="11">
        <f>SUM(D8:D8)</f>
        <v>0</v>
      </c>
      <c r="E9" s="11">
        <f>SUM(B9:D9)</f>
        <v>3029800.89</v>
      </c>
      <c r="F9" s="11">
        <f t="shared" ref="F9:R9" si="0">SUM(F8:F8)</f>
        <v>567039.46</v>
      </c>
      <c r="G9" s="11">
        <f t="shared" si="0"/>
        <v>153841.47999999998</v>
      </c>
      <c r="H9" s="11">
        <f t="shared" si="0"/>
        <v>0</v>
      </c>
      <c r="I9" s="11">
        <f t="shared" si="0"/>
        <v>720880.94</v>
      </c>
      <c r="J9" s="11">
        <f t="shared" si="0"/>
        <v>1115</v>
      </c>
      <c r="K9" s="13">
        <f t="shared" si="0"/>
        <v>15577.261399999999</v>
      </c>
      <c r="L9" s="11">
        <f t="shared" si="0"/>
        <v>1673.31</v>
      </c>
      <c r="M9" s="13">
        <f t="shared" si="0"/>
        <v>24578.27</v>
      </c>
      <c r="N9" s="11">
        <f t="shared" si="0"/>
        <v>2460.5300000000002</v>
      </c>
      <c r="O9" s="11">
        <f t="shared" si="0"/>
        <v>3900</v>
      </c>
      <c r="P9" s="11">
        <f t="shared" si="0"/>
        <v>0</v>
      </c>
      <c r="Q9" s="11">
        <f t="shared" si="0"/>
        <v>0</v>
      </c>
      <c r="R9" s="11">
        <f t="shared" si="0"/>
        <v>6000</v>
      </c>
      <c r="S9" s="13">
        <f>SUM(J9:R9)</f>
        <v>55304.371400000004</v>
      </c>
      <c r="T9" s="13">
        <f>SUM(T8:T8)</f>
        <v>57534.57</v>
      </c>
      <c r="U9" s="11"/>
      <c r="V9" s="11">
        <f>SUM(T9:U9)</f>
        <v>57534.57</v>
      </c>
      <c r="W9" s="11">
        <f t="shared" ref="W9:AO9" si="1">SUM(W8:W8)</f>
        <v>768.13</v>
      </c>
      <c r="X9" s="11">
        <f t="shared" si="1"/>
        <v>1650</v>
      </c>
      <c r="Y9" s="11">
        <f t="shared" si="1"/>
        <v>679</v>
      </c>
      <c r="Z9" s="11">
        <f t="shared" si="1"/>
        <v>1127.76</v>
      </c>
      <c r="AA9" s="11">
        <f t="shared" si="1"/>
        <v>636.15</v>
      </c>
      <c r="AB9" s="11">
        <f t="shared" si="1"/>
        <v>690</v>
      </c>
      <c r="AC9" s="11">
        <f t="shared" si="1"/>
        <v>1333.3</v>
      </c>
      <c r="AD9" s="11">
        <f t="shared" si="1"/>
        <v>8164.82</v>
      </c>
      <c r="AE9" s="11">
        <f t="shared" si="1"/>
        <v>757.4</v>
      </c>
      <c r="AF9" s="11">
        <f t="shared" si="1"/>
        <v>0</v>
      </c>
      <c r="AG9" s="11">
        <f t="shared" si="1"/>
        <v>0</v>
      </c>
      <c r="AH9" s="11">
        <f t="shared" si="1"/>
        <v>0</v>
      </c>
      <c r="AI9" s="11">
        <f t="shared" si="1"/>
        <v>200.47</v>
      </c>
      <c r="AJ9" s="11">
        <f t="shared" si="1"/>
        <v>0</v>
      </c>
      <c r="AK9" s="11">
        <f t="shared" si="1"/>
        <v>1150</v>
      </c>
      <c r="AL9" s="11">
        <f t="shared" si="1"/>
        <v>1935.89</v>
      </c>
      <c r="AM9" s="11">
        <f t="shared" si="1"/>
        <v>0</v>
      </c>
      <c r="AN9" s="11">
        <f t="shared" si="1"/>
        <v>19092.919999999998</v>
      </c>
      <c r="AO9" s="11">
        <f t="shared" si="1"/>
        <v>3625.96</v>
      </c>
      <c r="AP9" s="11"/>
      <c r="AQ9" s="11">
        <f>SUM(AQ8:AQ8)</f>
        <v>3625.96</v>
      </c>
      <c r="AR9" s="11">
        <f>SUM(AR8:AR8)</f>
        <v>5942.82</v>
      </c>
      <c r="AS9" s="11"/>
      <c r="AT9" s="11">
        <f>SUM(AR9:AS9)</f>
        <v>5942.82</v>
      </c>
      <c r="AU9" s="11">
        <f>SUM(AU8:AU8)</f>
        <v>39275.58</v>
      </c>
      <c r="AV9" s="11"/>
      <c r="AW9" s="11">
        <f>SUM(AU9:AV9)</f>
        <v>39275.58</v>
      </c>
      <c r="AX9" s="11">
        <f>SUM(AX8:AX8)</f>
        <v>234243.55000000002</v>
      </c>
      <c r="AY9" s="11"/>
      <c r="AZ9" s="11">
        <f>SUM(AX9:AY9)</f>
        <v>234243.55000000002</v>
      </c>
      <c r="BA9" s="11">
        <f>SUM(BA8:BA8)</f>
        <v>0</v>
      </c>
      <c r="BB9" s="11"/>
      <c r="BC9" s="11">
        <f>SUM(BA9:BB9)</f>
        <v>0</v>
      </c>
      <c r="BD9" s="11">
        <f>SUM(BD8:BD8)</f>
        <v>0</v>
      </c>
      <c r="BE9" s="11"/>
      <c r="BF9" s="11">
        <f>SUM(BD9:BE9)</f>
        <v>0</v>
      </c>
      <c r="BG9" s="11">
        <f t="shared" ref="BG9:BL9" si="2">SUM(BG8:BG8)</f>
        <v>37.5</v>
      </c>
      <c r="BH9" s="11">
        <f t="shared" si="2"/>
        <v>622.03</v>
      </c>
      <c r="BI9" s="11">
        <f t="shared" si="2"/>
        <v>0</v>
      </c>
      <c r="BJ9" s="11">
        <f t="shared" si="2"/>
        <v>211.21</v>
      </c>
      <c r="BK9" s="12">
        <f t="shared" si="2"/>
        <v>870.74</v>
      </c>
      <c r="BL9" s="24">
        <f t="shared" si="2"/>
        <v>4166572.3413999998</v>
      </c>
      <c r="BM9" s="25"/>
      <c r="BN9" s="25"/>
      <c r="BO9" s="25"/>
      <c r="BP9" s="25"/>
      <c r="BQ9" s="26"/>
      <c r="BR9" s="28"/>
    </row>
    <row r="10" spans="1:70" x14ac:dyDescent="0.2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3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22">
        <f>39284992.01</f>
        <v>39284992.009999998</v>
      </c>
      <c r="BM10" s="5"/>
      <c r="BN10" s="5"/>
      <c r="BO10" s="5"/>
      <c r="BP10" s="5"/>
      <c r="BQ10" s="5"/>
      <c r="BR10" s="5"/>
    </row>
    <row r="11" spans="1:70" x14ac:dyDescent="0.2">
      <c r="B11" s="6"/>
      <c r="C11" s="6"/>
      <c r="E11" s="6"/>
      <c r="F11" s="6"/>
      <c r="G11" s="6"/>
      <c r="AL11" s="6"/>
      <c r="BG11" s="6"/>
      <c r="BL11" s="14"/>
    </row>
    <row r="12" spans="1:70" x14ac:dyDescent="0.2">
      <c r="D12" t="s">
        <v>45</v>
      </c>
      <c r="M12" s="14"/>
      <c r="BG12" s="6"/>
    </row>
    <row r="14" spans="1:70" x14ac:dyDescent="0.2">
      <c r="A14" s="1"/>
      <c r="B14" s="29">
        <v>2210</v>
      </c>
      <c r="C14" s="29"/>
      <c r="D14" s="29"/>
      <c r="E14" s="29"/>
      <c r="F14" s="29">
        <v>2240</v>
      </c>
      <c r="G14" s="29"/>
      <c r="H14" s="29"/>
      <c r="I14" s="29"/>
      <c r="J14" s="1"/>
    </row>
    <row r="15" spans="1:70" x14ac:dyDescent="0.2">
      <c r="A15" s="1"/>
      <c r="B15" s="1" t="s">
        <v>6</v>
      </c>
      <c r="C15" s="1" t="s">
        <v>41</v>
      </c>
      <c r="D15" s="1"/>
      <c r="E15" s="11" t="s">
        <v>4</v>
      </c>
      <c r="F15" s="1" t="s">
        <v>42</v>
      </c>
      <c r="G15" s="1" t="s">
        <v>43</v>
      </c>
      <c r="H15" s="1" t="s">
        <v>7</v>
      </c>
      <c r="I15" s="1" t="s">
        <v>44</v>
      </c>
      <c r="J15" s="11" t="s">
        <v>4</v>
      </c>
    </row>
    <row r="16" spans="1:70" x14ac:dyDescent="0.2">
      <c r="A16" s="1" t="s">
        <v>9</v>
      </c>
      <c r="B16" s="1">
        <f>49079.94+4000</f>
        <v>53079.94</v>
      </c>
      <c r="C16" s="1">
        <v>14795</v>
      </c>
      <c r="D16" s="1"/>
      <c r="E16" s="11">
        <f>SUM(B16:D16)</f>
        <v>67874.94</v>
      </c>
      <c r="F16" s="1">
        <v>51</v>
      </c>
      <c r="G16" s="1">
        <v>1229.26</v>
      </c>
      <c r="H16" s="1">
        <v>860</v>
      </c>
      <c r="I16" s="1">
        <v>18582</v>
      </c>
      <c r="J16" s="11">
        <f>SUM(F16:I16)</f>
        <v>20722.260000000002</v>
      </c>
    </row>
    <row r="17" spans="1:10" x14ac:dyDescent="0.2">
      <c r="A17" s="10" t="s">
        <v>25</v>
      </c>
      <c r="B17" s="11">
        <f>SUM(B16:B16)</f>
        <v>53079.94</v>
      </c>
      <c r="C17" s="11">
        <f>SUM(C16:C16)</f>
        <v>14795</v>
      </c>
      <c r="D17" s="11">
        <f>SUM(D16:D16)</f>
        <v>0</v>
      </c>
      <c r="E17" s="11">
        <f>SUM(B17:D17)</f>
        <v>67874.94</v>
      </c>
      <c r="F17" s="11">
        <f>SUM(F16:F16)</f>
        <v>51</v>
      </c>
      <c r="G17" s="11">
        <f>SUM(G16:G16)</f>
        <v>1229.26</v>
      </c>
      <c r="H17" s="11">
        <f>SUM(H16:H16)</f>
        <v>860</v>
      </c>
      <c r="I17" s="11">
        <f>SUM(I16:I16)</f>
        <v>18582</v>
      </c>
      <c r="J17" s="11">
        <f>SUM(J16:J16)</f>
        <v>20722.260000000002</v>
      </c>
    </row>
  </sheetData>
  <mergeCells count="15">
    <mergeCell ref="BA6:BC6"/>
    <mergeCell ref="BD6:BF6"/>
    <mergeCell ref="BH6:BK6"/>
    <mergeCell ref="BM6:BR6"/>
    <mergeCell ref="W6:AN6"/>
    <mergeCell ref="AX6:AZ6"/>
    <mergeCell ref="AO6:AQ6"/>
    <mergeCell ref="B14:E14"/>
    <mergeCell ref="F14:I14"/>
    <mergeCell ref="AR6:AT6"/>
    <mergeCell ref="AU6:AW6"/>
    <mergeCell ref="B6:E6"/>
    <mergeCell ref="F6:I6"/>
    <mergeCell ref="J6:S6"/>
    <mergeCell ref="T6:V6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школи</vt:lpstr>
    </vt:vector>
  </TitlesOfParts>
  <Company>BEST XP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User</cp:lastModifiedBy>
  <dcterms:created xsi:type="dcterms:W3CDTF">2018-03-30T07:07:10Z</dcterms:created>
  <dcterms:modified xsi:type="dcterms:W3CDTF">2018-12-27T07:02:39Z</dcterms:modified>
</cp:coreProperties>
</file>