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20" windowHeight="11020"/>
  </bookViews>
  <sheets>
    <sheet name="Фактична зарплата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" l="1"/>
  <c r="D38" i="1"/>
  <c r="D39" i="1"/>
  <c r="D37" i="1"/>
  <c r="E40" i="1" l="1"/>
  <c r="F40" i="1" l="1"/>
  <c r="C8" i="1" l="1"/>
  <c r="F8" i="1"/>
  <c r="F25" i="1" s="1"/>
  <c r="F27" i="1" s="1"/>
  <c r="G8" i="1"/>
  <c r="G25" i="1" s="1"/>
  <c r="G27" i="1" s="1"/>
  <c r="H8" i="1"/>
  <c r="H25" i="1" s="1"/>
  <c r="H27" i="1" s="1"/>
  <c r="I8" i="1"/>
  <c r="I25" i="1" s="1"/>
  <c r="I27" i="1" s="1"/>
  <c r="J8" i="1"/>
  <c r="J25" i="1" s="1"/>
  <c r="J27" i="1" s="1"/>
  <c r="K8" i="1"/>
  <c r="K25" i="1" s="1"/>
  <c r="K27" i="1" s="1"/>
  <c r="L8" i="1"/>
  <c r="L25" i="1" s="1"/>
  <c r="L27" i="1" s="1"/>
  <c r="M8" i="1"/>
  <c r="N8" i="1"/>
  <c r="N25" i="1" s="1"/>
  <c r="N27" i="1" s="1"/>
  <c r="O8" i="1"/>
  <c r="O25" i="1" s="1"/>
  <c r="O27" i="1" s="1"/>
  <c r="P8" i="1"/>
  <c r="P25" i="1" s="1"/>
  <c r="P27" i="1" s="1"/>
  <c r="M25" i="1"/>
  <c r="M27" i="1" s="1"/>
  <c r="B8" i="1"/>
  <c r="E8" i="1"/>
  <c r="E25" i="1" s="1"/>
  <c r="E27" i="1" s="1"/>
  <c r="D16" i="1"/>
  <c r="C40" i="1"/>
  <c r="F50" i="1"/>
  <c r="F51" i="1" s="1"/>
  <c r="G40" i="1"/>
  <c r="G50" i="1" s="1"/>
  <c r="G51" i="1" s="1"/>
  <c r="H40" i="1"/>
  <c r="H50" i="1" s="1"/>
  <c r="H51" i="1" s="1"/>
  <c r="I40" i="1"/>
  <c r="I50" i="1" s="1"/>
  <c r="I51" i="1" s="1"/>
  <c r="J40" i="1"/>
  <c r="J50" i="1" s="1"/>
  <c r="J51" i="1" s="1"/>
  <c r="K40" i="1"/>
  <c r="K50" i="1" s="1"/>
  <c r="K51" i="1" s="1"/>
  <c r="L40" i="1"/>
  <c r="L50" i="1" s="1"/>
  <c r="L51" i="1" s="1"/>
  <c r="M40" i="1"/>
  <c r="M50" i="1" s="1"/>
  <c r="M51" i="1" s="1"/>
  <c r="N40" i="1"/>
  <c r="N50" i="1" s="1"/>
  <c r="N51" i="1" s="1"/>
  <c r="O40" i="1"/>
  <c r="O50" i="1" s="1"/>
  <c r="O51" i="1" s="1"/>
  <c r="P40" i="1"/>
  <c r="P50" i="1" s="1"/>
  <c r="P51" i="1" s="1"/>
  <c r="B40" i="1"/>
  <c r="B50" i="1" s="1"/>
  <c r="E50" i="1"/>
  <c r="E51" i="1" s="1"/>
  <c r="C58" i="1"/>
  <c r="E58" i="1"/>
  <c r="E69" i="1" s="1"/>
  <c r="E70" i="1" s="1"/>
  <c r="F58" i="1"/>
  <c r="F69" i="1" s="1"/>
  <c r="F70" i="1" s="1"/>
  <c r="G58" i="1"/>
  <c r="G69" i="1" s="1"/>
  <c r="G70" i="1" s="1"/>
  <c r="H58" i="1"/>
  <c r="H69" i="1" s="1"/>
  <c r="H70" i="1" s="1"/>
  <c r="I58" i="1"/>
  <c r="I69" i="1" s="1"/>
  <c r="I70" i="1" s="1"/>
  <c r="J58" i="1"/>
  <c r="J69" i="1" s="1"/>
  <c r="J70" i="1" s="1"/>
  <c r="K58" i="1"/>
  <c r="K69" i="1" s="1"/>
  <c r="K70" i="1" s="1"/>
  <c r="L58" i="1"/>
  <c r="L69" i="1" s="1"/>
  <c r="L70" i="1" s="1"/>
  <c r="M58" i="1"/>
  <c r="M69" i="1" s="1"/>
  <c r="M70" i="1" s="1"/>
  <c r="N58" i="1"/>
  <c r="N69" i="1" s="1"/>
  <c r="N70" i="1" s="1"/>
  <c r="O58" i="1"/>
  <c r="O69" i="1" s="1"/>
  <c r="O70" i="1" s="1"/>
  <c r="P58" i="1"/>
  <c r="P69" i="1" s="1"/>
  <c r="P70" i="1" s="1"/>
  <c r="B58" i="1"/>
  <c r="D59" i="1"/>
  <c r="D60" i="1"/>
  <c r="D61" i="1"/>
  <c r="D62" i="1"/>
  <c r="D63" i="1"/>
  <c r="D64" i="1"/>
  <c r="D65" i="1"/>
  <c r="D66" i="1"/>
  <c r="D67" i="1"/>
  <c r="D68" i="1"/>
  <c r="D57" i="1"/>
  <c r="D41" i="1"/>
  <c r="D42" i="1"/>
  <c r="D43" i="1"/>
  <c r="D44" i="1"/>
  <c r="D45" i="1"/>
  <c r="D46" i="1"/>
  <c r="D47" i="1"/>
  <c r="D48" i="1"/>
  <c r="D49" i="1"/>
  <c r="D7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6" i="1"/>
  <c r="B25" i="1"/>
  <c r="D51" i="1" l="1"/>
  <c r="D27" i="1"/>
  <c r="D70" i="1"/>
  <c r="D40" i="1"/>
  <c r="D50" i="1" s="1"/>
  <c r="A73" i="1" s="1"/>
  <c r="A74" i="1" s="1"/>
  <c r="D8" i="1"/>
  <c r="D25" i="1" s="1"/>
  <c r="A30" i="1" s="1"/>
  <c r="A31" i="1" s="1"/>
  <c r="D58" i="1"/>
  <c r="D69" i="1" s="1"/>
</calcChain>
</file>

<file path=xl/sharedStrings.xml><?xml version="1.0" encoding="utf-8"?>
<sst xmlns="http://schemas.openxmlformats.org/spreadsheetml/2006/main" count="115" uniqueCount="55">
  <si>
    <t>Назва виплат</t>
  </si>
  <si>
    <t>План  на 2021 рік</t>
  </si>
  <si>
    <t>План  на звітний період</t>
  </si>
  <si>
    <t>Фактичне нарахуваня з початку року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</si>
  <si>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</si>
  <si>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</si>
  <si>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</si>
  <si>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</si>
  <si>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</si>
  <si>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</si>
  <si>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</si>
  <si>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</si>
  <si>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</si>
  <si>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</si>
  <si>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</si>
  <si>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</si>
  <si>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 тому числі</t>
  </si>
  <si>
    <t>Посадові оклади з урахуванням підвищень</t>
  </si>
  <si>
    <t>Надбавки та доплати, які носять обов'язковий характер всього, в тому числі:</t>
  </si>
  <si>
    <t>вислуга років</t>
  </si>
  <si>
    <t>престижність</t>
  </si>
  <si>
    <t>доплата за перевірку зошитів</t>
  </si>
  <si>
    <t>доплата за класне керівництво</t>
  </si>
  <si>
    <t>доплата за обслуговування комп'ютерної техніки</t>
  </si>
  <si>
    <t>доплата за кабінет (майстерню)</t>
  </si>
  <si>
    <t>заміна</t>
  </si>
  <si>
    <t>доплата до МЗП</t>
  </si>
  <si>
    <t>відпускні</t>
  </si>
  <si>
    <t>лікарняні</t>
  </si>
  <si>
    <t>Премії</t>
  </si>
  <si>
    <t>Матеріальна допомога</t>
  </si>
  <si>
    <t>Грошова винагорода</t>
  </si>
  <si>
    <t>грн.</t>
  </si>
  <si>
    <t>Кількість ставок</t>
  </si>
  <si>
    <t>Нарахування на оплату праці за рахунок освітньої субвенції (КЕКВ 2120)</t>
  </si>
  <si>
    <t>Всього заробітна плата                ( КЕКВ 2111)</t>
  </si>
  <si>
    <t>Спеціалісти у  закладах загальної середньої освіти</t>
  </si>
  <si>
    <t>доплата (шкідливість)</t>
  </si>
  <si>
    <t>Виплата надбавок та доплат, які носять необов'язковий характер (складність та напруженість в роботі, інтенсивність)</t>
  </si>
  <si>
    <t>доплата (нічні)</t>
  </si>
  <si>
    <t>доплата (класність)</t>
  </si>
  <si>
    <t>Молодший обслуговуючий персонал  закладах загальної середньої освіти</t>
  </si>
  <si>
    <t>Нарахування на оплату праці МОП за рахунок місцевого бюджету (КЕКВ 2120)</t>
  </si>
  <si>
    <t>Нарахування на оплату праці спеціалістам за рахунок місцевого бюджету (КЕКВ 2120)</t>
  </si>
  <si>
    <t>доплата за роботу в інклюзивному класі</t>
  </si>
  <si>
    <t>доплата за позакласну роботу, діловодство</t>
  </si>
  <si>
    <r>
      <t xml:space="preserve">Фактичне нарахування заробітної плати працівникам  </t>
    </r>
    <r>
      <rPr>
        <b/>
        <u/>
        <sz val="14"/>
        <color indexed="8"/>
        <rFont val="Calibri"/>
        <family val="2"/>
        <charset val="204"/>
      </rPr>
      <t>закладів загальної середньої освіти</t>
    </r>
    <r>
      <rPr>
        <b/>
        <sz val="14"/>
        <color indexed="8"/>
        <rFont val="Calibri"/>
        <family val="2"/>
        <charset val="204"/>
      </rPr>
      <t xml:space="preserve"> за рахунок місцевого бюджету у (назва закладу) станом на _______  по КПК 1021 (1023)</t>
    </r>
  </si>
  <si>
    <r>
      <t>Фактичне нарахування заробітної плати педагогічним  працівникам за рахунок</t>
    </r>
    <r>
      <rPr>
        <b/>
        <u/>
        <sz val="14"/>
        <color indexed="8"/>
        <rFont val="Calibri"/>
        <family val="2"/>
        <charset val="204"/>
      </rPr>
      <t xml:space="preserve"> </t>
    </r>
    <r>
      <rPr>
        <b/>
        <u/>
        <sz val="16"/>
        <color indexed="8"/>
        <rFont val="Calibri"/>
        <family val="2"/>
        <charset val="204"/>
      </rPr>
      <t>освітньої субвенції</t>
    </r>
    <r>
      <rPr>
        <b/>
        <u/>
        <sz val="14"/>
        <color indexed="8"/>
        <rFont val="Calibri"/>
        <family val="2"/>
        <charset val="204"/>
      </rPr>
      <t xml:space="preserve"> у Грушівській гімназії </t>
    </r>
    <r>
      <rPr>
        <b/>
        <sz val="14"/>
        <color indexed="8"/>
        <rFont val="Calibri"/>
        <family val="2"/>
        <charset val="204"/>
      </rPr>
      <t>станом на 2024р.  по КПК 1031 (1033)</t>
    </r>
  </si>
  <si>
    <t>План</t>
  </si>
  <si>
    <t>Факт</t>
  </si>
  <si>
    <t>Різниця</t>
  </si>
  <si>
    <t>МБ</t>
  </si>
  <si>
    <t xml:space="preserve">Фактичне нарахуваня </t>
  </si>
  <si>
    <t>Директор                                                                         Олександр ДЗЮБУК</t>
  </si>
  <si>
    <t>Головний бухгалтер                                                       Ірина ЖМАК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</si>
</sst>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6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0" fillId="0" borderId="2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2" fontId="0" fillId="0" borderId="3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5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2" fillId="0" borderId="0" xfId="0" applyFont="1" applyAlignment="1">
      <alignment vertical="center"/>
    </xf>
  </cellXfs>
  <cellStyles count="2">
    <cellStyle name="Обычный" xfId="0" builtinId="0"/>
    <cellStyle name="Обычный_Заробітна плата освіта 20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9"/>
  <sheetViews>
    <sheetView tabSelected="1" topLeftCell="A71" zoomScaleNormal="100" zoomScaleSheetLayoutView="90" workbookViewId="0">
      <selection activeCell="E88" sqref="E88"/>
    </sheetView>
  </sheetViews>
  <sheetFormatPr defaultColWidth="9.1796875" defaultRowHeight="14.5" x14ac:dyDescent="0.35"/>
  <cols>
    <col min="1" max="1" width="36.7265625" style="1" customWidth="1"/>
    <col min="2" max="2" width="7.7265625" style="1" customWidth="1"/>
    <col min="3" max="3" width="5.1796875" style="1" customWidth="1"/>
    <col min="4" max="4" width="12.1796875" style="1" customWidth="1"/>
    <col min="5" max="5" width="10.26953125" style="1" customWidth="1"/>
    <col min="6" max="6" width="10.54296875" style="1" customWidth="1"/>
    <col min="7" max="7" width="10.81640625" style="1" customWidth="1"/>
    <col min="8" max="8" width="11.453125" style="1" customWidth="1"/>
    <col min="9" max="9" width="10.26953125" style="1" customWidth="1"/>
    <col min="10" max="10" width="10.54296875" style="1" customWidth="1"/>
    <col min="11" max="11" width="9.1796875" style="1"/>
    <col min="12" max="12" width="10.453125" style="1" bestFit="1" customWidth="1"/>
    <col min="13" max="13" width="11.26953125" style="1" customWidth="1"/>
    <col min="14" max="14" width="10.453125" style="1" customWidth="1"/>
    <col min="15" max="15" width="9.81640625" style="1" customWidth="1"/>
    <col min="16" max="16" width="10.453125" style="1" customWidth="1"/>
    <col min="17" max="16384" width="9.1796875" style="1"/>
  </cols>
  <sheetData>
    <row r="2" spans="1:16" ht="45" customHeight="1" x14ac:dyDescent="0.4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7.25" customHeight="1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 t="s">
        <v>32</v>
      </c>
    </row>
    <row r="4" spans="1:16" x14ac:dyDescent="0.35">
      <c r="A4" s="42" t="s">
        <v>0</v>
      </c>
      <c r="B4" s="42"/>
      <c r="C4" s="42"/>
      <c r="D4" s="42" t="s">
        <v>52</v>
      </c>
      <c r="E4" s="42" t="s">
        <v>16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2" customFormat="1" ht="62.25" customHeight="1" x14ac:dyDescent="0.35">
      <c r="A5" s="42"/>
      <c r="B5" s="42"/>
      <c r="C5" s="42"/>
      <c r="D5" s="42"/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1:16" s="2" customFormat="1" ht="20.25" customHeight="1" x14ac:dyDescent="0.35">
      <c r="A6" s="14" t="s">
        <v>33</v>
      </c>
      <c r="B6" s="14"/>
      <c r="C6" s="14"/>
      <c r="D6" s="22">
        <f>E6+F6+G6+H6+I6+J6+K6+L6+M6+N6+O6+P6</f>
        <v>320.04000000000013</v>
      </c>
      <c r="E6" s="3">
        <v>26.67</v>
      </c>
      <c r="F6" s="3">
        <v>26.67</v>
      </c>
      <c r="G6" s="3">
        <v>26.67</v>
      </c>
      <c r="H6" s="3">
        <v>26.67</v>
      </c>
      <c r="I6" s="3">
        <v>26.67</v>
      </c>
      <c r="J6" s="3">
        <v>26.67</v>
      </c>
      <c r="K6" s="3">
        <v>26.67</v>
      </c>
      <c r="L6" s="3">
        <v>26.67</v>
      </c>
      <c r="M6" s="3">
        <v>26.67</v>
      </c>
      <c r="N6" s="3">
        <v>26.67</v>
      </c>
      <c r="O6" s="3">
        <v>26.67</v>
      </c>
      <c r="P6" s="3">
        <v>26.67</v>
      </c>
    </row>
    <row r="7" spans="1:16" ht="31" x14ac:dyDescent="0.35">
      <c r="A7" s="4" t="s">
        <v>17</v>
      </c>
      <c r="B7" s="5"/>
      <c r="C7" s="5"/>
      <c r="D7" s="22">
        <f t="shared" ref="D7:D24" si="0">E7+F7+G7+H7+I7+J7+K7+L7+M7+N7+O7+P7</f>
        <v>2670778.6799999997</v>
      </c>
      <c r="E7" s="24">
        <v>203243.78</v>
      </c>
      <c r="F7" s="24">
        <v>203243.78</v>
      </c>
      <c r="G7" s="24">
        <v>203243.78</v>
      </c>
      <c r="H7" s="5">
        <v>229005.26</v>
      </c>
      <c r="I7" s="5">
        <v>229005.26</v>
      </c>
      <c r="J7" s="5">
        <v>229005.26</v>
      </c>
      <c r="K7" s="5">
        <v>229005.26</v>
      </c>
      <c r="L7" s="5">
        <v>229005.26</v>
      </c>
      <c r="M7" s="5">
        <v>229005.26</v>
      </c>
      <c r="N7" s="5">
        <v>229005.26</v>
      </c>
      <c r="O7" s="5">
        <v>229005.26</v>
      </c>
      <c r="P7" s="5">
        <v>229005.26</v>
      </c>
    </row>
    <row r="8" spans="1:16" ht="46.5" x14ac:dyDescent="0.35">
      <c r="A8" s="4" t="s">
        <v>18</v>
      </c>
      <c r="B8" s="8">
        <f>B9+B10+B11+B12+B13+B14+B15+B16+B17+B18+B19+B20</f>
        <v>0</v>
      </c>
      <c r="C8" s="8">
        <f>C9+C10+C11+C12+C13+C14+C15+C16+C17+C18+C19+C20</f>
        <v>0</v>
      </c>
      <c r="D8" s="22">
        <f t="shared" si="0"/>
        <v>1305580.6499999999</v>
      </c>
      <c r="E8" s="8">
        <f>E9+E10+E11+E12+E13+E14+E15+E16+E17+E18+E19+E20</f>
        <v>99380.660000000018</v>
      </c>
      <c r="F8" s="8">
        <f t="shared" ref="F8:P8" si="1">F9+F10+F11+F12+F13+F14+F15+F16+F17+F18+F19+F20</f>
        <v>99380.660000000018</v>
      </c>
      <c r="G8" s="26">
        <f t="shared" si="1"/>
        <v>99380.660000000018</v>
      </c>
      <c r="H8" s="26">
        <f t="shared" si="1"/>
        <v>111937.63</v>
      </c>
      <c r="I8" s="8">
        <f t="shared" si="1"/>
        <v>111937.63</v>
      </c>
      <c r="J8" s="8">
        <f t="shared" si="1"/>
        <v>111937.63</v>
      </c>
      <c r="K8" s="8">
        <f t="shared" si="1"/>
        <v>111937.63</v>
      </c>
      <c r="L8" s="26">
        <f t="shared" si="1"/>
        <v>111937.63</v>
      </c>
      <c r="M8" s="26">
        <f t="shared" si="1"/>
        <v>111937.63</v>
      </c>
      <c r="N8" s="26">
        <f t="shared" si="1"/>
        <v>111937.63</v>
      </c>
      <c r="O8" s="8">
        <f t="shared" si="1"/>
        <v>111937.63</v>
      </c>
      <c r="P8" s="8">
        <f t="shared" si="1"/>
        <v>111937.63</v>
      </c>
    </row>
    <row r="9" spans="1:16" x14ac:dyDescent="0.35">
      <c r="A9" s="6" t="s">
        <v>19</v>
      </c>
      <c r="B9" s="5"/>
      <c r="C9" s="5"/>
      <c r="D9" s="22">
        <f t="shared" si="0"/>
        <v>615704.4</v>
      </c>
      <c r="E9" s="5">
        <v>46854.66</v>
      </c>
      <c r="F9" s="5">
        <v>46854.66</v>
      </c>
      <c r="G9" s="5">
        <v>46854.66</v>
      </c>
      <c r="H9" s="24">
        <v>52793.38</v>
      </c>
      <c r="I9" s="24">
        <v>52793.38</v>
      </c>
      <c r="J9" s="24">
        <v>52793.38</v>
      </c>
      <c r="K9" s="24">
        <v>52793.38</v>
      </c>
      <c r="L9" s="24">
        <v>52793.38</v>
      </c>
      <c r="M9" s="24">
        <v>52793.38</v>
      </c>
      <c r="N9" s="24">
        <v>52793.38</v>
      </c>
      <c r="O9" s="24">
        <v>52793.38</v>
      </c>
      <c r="P9" s="24">
        <v>52793.38</v>
      </c>
    </row>
    <row r="10" spans="1:16" x14ac:dyDescent="0.35">
      <c r="A10" s="6" t="s">
        <v>20</v>
      </c>
      <c r="B10" s="5"/>
      <c r="C10" s="5"/>
      <c r="D10" s="22">
        <f t="shared" si="0"/>
        <v>204933.15000000005</v>
      </c>
      <c r="E10" s="5">
        <v>15595.2</v>
      </c>
      <c r="F10" s="5">
        <v>15595.2</v>
      </c>
      <c r="G10" s="5">
        <v>15595.2</v>
      </c>
      <c r="H10" s="24">
        <v>17571.95</v>
      </c>
      <c r="I10" s="24">
        <v>17571.95</v>
      </c>
      <c r="J10" s="24">
        <v>17571.95</v>
      </c>
      <c r="K10" s="24">
        <v>17571.95</v>
      </c>
      <c r="L10" s="24">
        <v>17571.95</v>
      </c>
      <c r="M10" s="24">
        <v>17571.95</v>
      </c>
      <c r="N10" s="24">
        <v>17571.95</v>
      </c>
      <c r="O10" s="24">
        <v>17571.95</v>
      </c>
      <c r="P10" s="24">
        <v>17571.95</v>
      </c>
    </row>
    <row r="11" spans="1:16" x14ac:dyDescent="0.35">
      <c r="A11" s="6" t="s">
        <v>21</v>
      </c>
      <c r="B11" s="5"/>
      <c r="C11" s="5"/>
      <c r="D11" s="22">
        <f t="shared" si="0"/>
        <v>161970.99000000002</v>
      </c>
      <c r="E11" s="5">
        <v>12325.85</v>
      </c>
      <c r="F11" s="5">
        <v>12325.85</v>
      </c>
      <c r="G11" s="5">
        <v>12325.85</v>
      </c>
      <c r="H11" s="24">
        <v>13888.16</v>
      </c>
      <c r="I11" s="24">
        <v>13888.16</v>
      </c>
      <c r="J11" s="24">
        <v>13888.16</v>
      </c>
      <c r="K11" s="24">
        <v>13888.16</v>
      </c>
      <c r="L11" s="24">
        <v>13888.16</v>
      </c>
      <c r="M11" s="24">
        <v>13888.16</v>
      </c>
      <c r="N11" s="24">
        <v>13888.16</v>
      </c>
      <c r="O11" s="24">
        <v>13888.16</v>
      </c>
      <c r="P11" s="24">
        <v>13888.16</v>
      </c>
    </row>
    <row r="12" spans="1:16" x14ac:dyDescent="0.35">
      <c r="A12" s="6" t="s">
        <v>22</v>
      </c>
      <c r="B12" s="5"/>
      <c r="C12" s="5"/>
      <c r="D12" s="22">
        <f t="shared" si="0"/>
        <v>225999.24000000002</v>
      </c>
      <c r="E12" s="5">
        <v>17198.3</v>
      </c>
      <c r="F12" s="5">
        <v>17198.3</v>
      </c>
      <c r="G12" s="5">
        <v>17198.3</v>
      </c>
      <c r="H12" s="24">
        <v>19378.259999999998</v>
      </c>
      <c r="I12" s="24">
        <v>19378.259999999998</v>
      </c>
      <c r="J12" s="24">
        <v>19378.259999999998</v>
      </c>
      <c r="K12" s="24">
        <v>19378.259999999998</v>
      </c>
      <c r="L12" s="24">
        <v>19378.259999999998</v>
      </c>
      <c r="M12" s="24">
        <v>19378.259999999998</v>
      </c>
      <c r="N12" s="24">
        <v>19378.259999999998</v>
      </c>
      <c r="O12" s="24">
        <v>19378.259999999998</v>
      </c>
      <c r="P12" s="24">
        <v>19378.259999999998</v>
      </c>
    </row>
    <row r="13" spans="1:16" x14ac:dyDescent="0.35">
      <c r="A13" s="6" t="s">
        <v>24</v>
      </c>
      <c r="B13" s="5"/>
      <c r="C13" s="5"/>
      <c r="D13" s="22">
        <f t="shared" si="0"/>
        <v>0</v>
      </c>
      <c r="E13" s="5"/>
      <c r="F13" s="5"/>
      <c r="G13" s="5"/>
      <c r="H13" s="5"/>
      <c r="I13" s="5"/>
      <c r="J13" s="5"/>
      <c r="K13" s="5"/>
      <c r="L13" s="5"/>
      <c r="M13" s="24"/>
      <c r="N13" s="29"/>
      <c r="O13" s="5"/>
      <c r="P13" s="5"/>
    </row>
    <row r="14" spans="1:16" ht="27.75" customHeight="1" x14ac:dyDescent="0.35">
      <c r="A14" s="6" t="s">
        <v>45</v>
      </c>
      <c r="B14" s="5"/>
      <c r="C14" s="5"/>
      <c r="D14" s="22">
        <f t="shared" si="0"/>
        <v>11176.439999999999</v>
      </c>
      <c r="E14" s="5">
        <v>850.52</v>
      </c>
      <c r="F14" s="5">
        <v>850.52</v>
      </c>
      <c r="G14" s="5">
        <v>850.52</v>
      </c>
      <c r="H14" s="24">
        <v>958.32</v>
      </c>
      <c r="I14" s="24">
        <v>958.32</v>
      </c>
      <c r="J14" s="24">
        <v>958.32</v>
      </c>
      <c r="K14" s="24">
        <v>958.32</v>
      </c>
      <c r="L14" s="24">
        <v>958.32</v>
      </c>
      <c r="M14" s="24">
        <v>958.32</v>
      </c>
      <c r="N14" s="24">
        <v>958.32</v>
      </c>
      <c r="O14" s="24">
        <v>958.32</v>
      </c>
      <c r="P14" s="24">
        <v>958.32</v>
      </c>
    </row>
    <row r="15" spans="1:16" ht="29" x14ac:dyDescent="0.35">
      <c r="A15" s="6" t="s">
        <v>23</v>
      </c>
      <c r="B15" s="5"/>
      <c r="C15" s="5"/>
      <c r="D15" s="22">
        <f t="shared" si="0"/>
        <v>20967.21</v>
      </c>
      <c r="E15" s="5">
        <v>1595.55</v>
      </c>
      <c r="F15" s="5">
        <v>1595.55</v>
      </c>
      <c r="G15" s="5">
        <v>1595.55</v>
      </c>
      <c r="H15" s="5">
        <v>1797.84</v>
      </c>
      <c r="I15" s="5">
        <v>1797.84</v>
      </c>
      <c r="J15" s="5">
        <v>1797.84</v>
      </c>
      <c r="K15" s="5">
        <v>1797.84</v>
      </c>
      <c r="L15" s="5">
        <v>1797.84</v>
      </c>
      <c r="M15" s="5">
        <v>1797.84</v>
      </c>
      <c r="N15" s="5">
        <v>1797.84</v>
      </c>
      <c r="O15" s="5">
        <v>1797.84</v>
      </c>
      <c r="P15" s="5">
        <v>1797.84</v>
      </c>
    </row>
    <row r="16" spans="1:16" x14ac:dyDescent="0.35">
      <c r="A16" s="31" t="s">
        <v>44</v>
      </c>
      <c r="B16" s="30"/>
      <c r="C16" s="30"/>
      <c r="D16" s="32">
        <f t="shared" si="0"/>
        <v>64829.220000000008</v>
      </c>
      <c r="E16" s="30">
        <v>4960.58</v>
      </c>
      <c r="F16" s="30">
        <v>4960.58</v>
      </c>
      <c r="G16" s="30">
        <v>4960.58</v>
      </c>
      <c r="H16" s="30">
        <v>5549.72</v>
      </c>
      <c r="I16" s="30">
        <v>5549.72</v>
      </c>
      <c r="J16" s="30">
        <v>5549.72</v>
      </c>
      <c r="K16" s="30">
        <v>5549.72</v>
      </c>
      <c r="L16" s="30">
        <v>5549.72</v>
      </c>
      <c r="M16" s="30">
        <v>5549.72</v>
      </c>
      <c r="N16" s="30">
        <v>5549.72</v>
      </c>
      <c r="O16" s="30">
        <v>5549.72</v>
      </c>
      <c r="P16" s="30">
        <v>5549.72</v>
      </c>
    </row>
    <row r="17" spans="1:17" x14ac:dyDescent="0.35">
      <c r="A17" s="7" t="s">
        <v>25</v>
      </c>
      <c r="B17" s="5"/>
      <c r="C17" s="5"/>
      <c r="D17" s="22">
        <f t="shared" si="0"/>
        <v>0</v>
      </c>
      <c r="E17" s="5"/>
      <c r="F17" s="5"/>
      <c r="G17" s="24"/>
      <c r="H17" s="24"/>
      <c r="I17" s="5"/>
      <c r="J17" s="5"/>
      <c r="K17" s="5"/>
      <c r="L17" s="5"/>
      <c r="M17" s="5"/>
      <c r="N17" s="5"/>
      <c r="O17" s="5"/>
      <c r="P17" s="5"/>
    </row>
    <row r="18" spans="1:17" x14ac:dyDescent="0.35">
      <c r="A18" s="7" t="s">
        <v>26</v>
      </c>
      <c r="B18" s="5"/>
      <c r="C18" s="5"/>
      <c r="D18" s="22">
        <f t="shared" si="0"/>
        <v>0</v>
      </c>
      <c r="E18" s="5"/>
      <c r="F18" s="27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x14ac:dyDescent="0.35">
      <c r="A19" s="7" t="s">
        <v>27</v>
      </c>
      <c r="B19" s="5"/>
      <c r="C19" s="5"/>
      <c r="D19" s="22">
        <f t="shared" si="0"/>
        <v>0</v>
      </c>
      <c r="E19" s="24"/>
      <c r="F19" s="5"/>
      <c r="G19" s="24"/>
      <c r="H19" s="5"/>
      <c r="I19" s="24"/>
      <c r="J19" s="24"/>
      <c r="K19" s="24"/>
      <c r="L19" s="5"/>
      <c r="M19" s="5"/>
      <c r="N19" s="5"/>
      <c r="O19" s="5"/>
      <c r="P19" s="5"/>
    </row>
    <row r="20" spans="1:17" x14ac:dyDescent="0.35">
      <c r="A20" s="7" t="s">
        <v>28</v>
      </c>
      <c r="B20" s="5"/>
      <c r="C20" s="5"/>
      <c r="D20" s="22">
        <f t="shared" si="0"/>
        <v>0</v>
      </c>
      <c r="E20" s="5"/>
      <c r="F20" s="24"/>
      <c r="G20" s="24"/>
      <c r="H20" s="5"/>
      <c r="I20" s="5"/>
      <c r="J20" s="5"/>
      <c r="K20" s="24"/>
      <c r="L20" s="5"/>
      <c r="M20" s="5"/>
      <c r="N20" s="5"/>
      <c r="O20" s="5"/>
      <c r="P20" s="5"/>
    </row>
    <row r="21" spans="1:17" ht="62" x14ac:dyDescent="0.35">
      <c r="A21" s="4" t="s">
        <v>38</v>
      </c>
      <c r="B21" s="5"/>
      <c r="C21" s="5"/>
      <c r="D21" s="22">
        <f t="shared" si="0"/>
        <v>64425.899999999987</v>
      </c>
      <c r="E21" s="5">
        <v>4902.7</v>
      </c>
      <c r="F21" s="5">
        <v>4902.7</v>
      </c>
      <c r="G21" s="5">
        <v>4902.7</v>
      </c>
      <c r="H21" s="5">
        <v>5524.2</v>
      </c>
      <c r="I21" s="5">
        <v>5524.2</v>
      </c>
      <c r="J21" s="5">
        <v>5524.2</v>
      </c>
      <c r="K21" s="5">
        <v>5524.2</v>
      </c>
      <c r="L21" s="5">
        <v>5524.2</v>
      </c>
      <c r="M21" s="5">
        <v>5524.2</v>
      </c>
      <c r="N21" s="5">
        <v>5524.2</v>
      </c>
      <c r="O21" s="5">
        <v>5524.2</v>
      </c>
      <c r="P21" s="5">
        <v>5524.2</v>
      </c>
    </row>
    <row r="22" spans="1:17" ht="15.5" x14ac:dyDescent="0.35">
      <c r="A22" s="4" t="s">
        <v>29</v>
      </c>
      <c r="B22" s="5"/>
      <c r="C22" s="5"/>
      <c r="D22" s="22">
        <f t="shared" si="0"/>
        <v>0</v>
      </c>
      <c r="E22" s="5"/>
      <c r="F22" s="5"/>
      <c r="G22" s="5"/>
      <c r="H22" s="24"/>
      <c r="I22" s="28"/>
      <c r="J22" s="24"/>
      <c r="K22" s="5"/>
      <c r="L22" s="5"/>
      <c r="M22" s="24"/>
      <c r="N22" s="5"/>
      <c r="O22" s="5"/>
      <c r="P22" s="5"/>
    </row>
    <row r="23" spans="1:17" ht="15.5" x14ac:dyDescent="0.35">
      <c r="A23" s="4" t="s">
        <v>30</v>
      </c>
      <c r="B23" s="5"/>
      <c r="C23" s="5"/>
      <c r="D23" s="22">
        <f t="shared" si="0"/>
        <v>195000</v>
      </c>
      <c r="E23" s="5"/>
      <c r="F23" s="5"/>
      <c r="G23" s="5"/>
      <c r="H23" s="5"/>
      <c r="I23" s="28"/>
      <c r="J23" s="30">
        <v>195000</v>
      </c>
      <c r="K23" s="5"/>
      <c r="L23" s="5"/>
      <c r="M23" s="24"/>
      <c r="N23" s="5"/>
      <c r="O23" s="5"/>
      <c r="P23" s="5"/>
    </row>
    <row r="24" spans="1:17" s="12" customFormat="1" ht="18.5" x14ac:dyDescent="0.45">
      <c r="A24" s="4" t="s">
        <v>31</v>
      </c>
      <c r="B24" s="5"/>
      <c r="C24" s="5"/>
      <c r="D24" s="22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24"/>
      <c r="N24" s="30"/>
      <c r="O24" s="5"/>
      <c r="P24" s="5"/>
    </row>
    <row r="25" spans="1:17" ht="37" x14ac:dyDescent="0.45">
      <c r="A25" s="13" t="s">
        <v>35</v>
      </c>
      <c r="B25" s="11">
        <f t="shared" ref="B25:P25" si="2">B7+B8+B21+B22+B23+B24</f>
        <v>0</v>
      </c>
      <c r="C25" s="11"/>
      <c r="D25" s="26">
        <f t="shared" si="2"/>
        <v>4235785.2299999995</v>
      </c>
      <c r="E25" s="25">
        <f t="shared" si="2"/>
        <v>307527.14</v>
      </c>
      <c r="F25" s="23">
        <f t="shared" si="2"/>
        <v>307527.14</v>
      </c>
      <c r="G25" s="25">
        <f t="shared" si="2"/>
        <v>307527.14</v>
      </c>
      <c r="H25" s="23">
        <f t="shared" si="2"/>
        <v>346467.09</v>
      </c>
      <c r="I25" s="23">
        <f t="shared" si="2"/>
        <v>346467.09</v>
      </c>
      <c r="J25" s="23">
        <f t="shared" si="2"/>
        <v>541467.09000000008</v>
      </c>
      <c r="K25" s="25">
        <f t="shared" si="2"/>
        <v>346467.09</v>
      </c>
      <c r="L25" s="23">
        <f t="shared" si="2"/>
        <v>346467.09</v>
      </c>
      <c r="M25" s="25">
        <f t="shared" si="2"/>
        <v>346467.09</v>
      </c>
      <c r="N25" s="23">
        <f t="shared" si="2"/>
        <v>346467.09</v>
      </c>
      <c r="O25" s="23">
        <f t="shared" si="2"/>
        <v>346467.09</v>
      </c>
      <c r="P25" s="23">
        <f t="shared" si="2"/>
        <v>346467.09</v>
      </c>
    </row>
    <row r="27" spans="1:17" ht="29" x14ac:dyDescent="0.35">
      <c r="A27" s="15" t="s">
        <v>34</v>
      </c>
      <c r="B27" s="16"/>
      <c r="C27" s="16"/>
      <c r="D27" s="22">
        <f>E27+F27+G27+H27+I27+J27+K27+L27+M27+N27+O27+P27</f>
        <v>931872.75060000003</v>
      </c>
      <c r="E27" s="27">
        <f t="shared" ref="E27:P27" si="3">E25*0.22</f>
        <v>67655.97080000001</v>
      </c>
      <c r="F27" s="27">
        <f t="shared" si="3"/>
        <v>67655.97080000001</v>
      </c>
      <c r="G27" s="27">
        <f t="shared" si="3"/>
        <v>67655.97080000001</v>
      </c>
      <c r="H27" s="27">
        <f t="shared" si="3"/>
        <v>76222.7598</v>
      </c>
      <c r="I27" s="27">
        <f t="shared" si="3"/>
        <v>76222.7598</v>
      </c>
      <c r="J27" s="27">
        <f t="shared" si="3"/>
        <v>119122.75980000001</v>
      </c>
      <c r="K27" s="27">
        <f t="shared" si="3"/>
        <v>76222.7598</v>
      </c>
      <c r="L27" s="27">
        <f t="shared" si="3"/>
        <v>76222.7598</v>
      </c>
      <c r="M27" s="27">
        <f t="shared" si="3"/>
        <v>76222.7598</v>
      </c>
      <c r="N27" s="27">
        <f t="shared" si="3"/>
        <v>76222.7598</v>
      </c>
      <c r="O27" s="27">
        <f t="shared" si="3"/>
        <v>76222.7598</v>
      </c>
      <c r="P27" s="27">
        <f t="shared" si="3"/>
        <v>76222.7598</v>
      </c>
    </row>
    <row r="28" spans="1:17" x14ac:dyDescent="0.35">
      <c r="A28" s="17"/>
      <c r="B28" s="1" t="s">
        <v>51</v>
      </c>
      <c r="C28" s="18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7" x14ac:dyDescent="0.35">
      <c r="A29" s="35">
        <v>4251400</v>
      </c>
      <c r="B29" s="1" t="s">
        <v>48</v>
      </c>
      <c r="C29" s="36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6"/>
    </row>
    <row r="30" spans="1:17" x14ac:dyDescent="0.35">
      <c r="A30" s="40">
        <f>D25</f>
        <v>4235785.2299999995</v>
      </c>
      <c r="B30" s="1" t="s">
        <v>49</v>
      </c>
      <c r="C30" s="36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6"/>
    </row>
    <row r="31" spans="1:17" x14ac:dyDescent="0.35">
      <c r="A31" s="39">
        <f>A29-A30</f>
        <v>15614.770000000484</v>
      </c>
      <c r="B31" s="1" t="s">
        <v>50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7" ht="48" customHeight="1" x14ac:dyDescent="0.35"/>
    <row r="33" spans="1:16" ht="41.25" customHeight="1" x14ac:dyDescent="0.45">
      <c r="A33" s="41" t="s">
        <v>46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8.5" x14ac:dyDescent="0.4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1" t="s">
        <v>32</v>
      </c>
    </row>
    <row r="35" spans="1:16" ht="55.5" customHeight="1" x14ac:dyDescent="0.35">
      <c r="A35" s="42" t="s">
        <v>0</v>
      </c>
      <c r="B35" s="42" t="s">
        <v>1</v>
      </c>
      <c r="C35" s="42" t="s">
        <v>2</v>
      </c>
      <c r="D35" s="42" t="s">
        <v>3</v>
      </c>
      <c r="E35" s="42" t="s">
        <v>16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35">
      <c r="A36" s="42"/>
      <c r="B36" s="42"/>
      <c r="C36" s="42"/>
      <c r="D36" s="42"/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  <c r="L36" s="3" t="s">
        <v>11</v>
      </c>
      <c r="M36" s="3" t="s">
        <v>12</v>
      </c>
      <c r="N36" s="3" t="s">
        <v>13</v>
      </c>
      <c r="O36" s="3" t="s">
        <v>14</v>
      </c>
      <c r="P36" s="3" t="s">
        <v>15</v>
      </c>
    </row>
    <row r="37" spans="1:16" ht="31" x14ac:dyDescent="0.35">
      <c r="A37" s="19" t="s">
        <v>36</v>
      </c>
      <c r="B37" s="5"/>
      <c r="C37" s="5"/>
      <c r="D37" s="22">
        <f t="shared" ref="D37:D39" si="4">E37+F37+G37+H37+I37+J37+K37+L37+M37+N37+O37+P37</f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35">
      <c r="A38" s="14" t="s">
        <v>33</v>
      </c>
      <c r="B38" s="5"/>
      <c r="C38" s="5"/>
      <c r="D38" s="22">
        <f t="shared" si="4"/>
        <v>36</v>
      </c>
      <c r="E38" s="5">
        <v>3</v>
      </c>
      <c r="F38" s="5">
        <v>3</v>
      </c>
      <c r="G38" s="5">
        <v>3</v>
      </c>
      <c r="H38" s="5">
        <v>3</v>
      </c>
      <c r="I38" s="5">
        <v>3</v>
      </c>
      <c r="J38" s="5">
        <v>3</v>
      </c>
      <c r="K38" s="5">
        <v>3</v>
      </c>
      <c r="L38" s="5">
        <v>3</v>
      </c>
      <c r="M38" s="5">
        <v>3</v>
      </c>
      <c r="N38" s="5">
        <v>3</v>
      </c>
      <c r="O38" s="5">
        <v>3</v>
      </c>
      <c r="P38" s="5">
        <v>3</v>
      </c>
    </row>
    <row r="39" spans="1:16" ht="31" x14ac:dyDescent="0.35">
      <c r="A39" s="4" t="s">
        <v>17</v>
      </c>
      <c r="B39" s="5"/>
      <c r="C39" s="5"/>
      <c r="D39" s="22">
        <f t="shared" si="4"/>
        <v>288416.70000000007</v>
      </c>
      <c r="E39" s="5">
        <v>21948.3</v>
      </c>
      <c r="F39" s="5">
        <v>21948.3</v>
      </c>
      <c r="G39" s="5">
        <v>21948.3</v>
      </c>
      <c r="H39" s="24">
        <v>24730.2</v>
      </c>
      <c r="I39" s="24">
        <v>24730.2</v>
      </c>
      <c r="J39" s="24">
        <v>24730.2</v>
      </c>
      <c r="K39" s="24">
        <v>24730.2</v>
      </c>
      <c r="L39" s="24">
        <v>24730.2</v>
      </c>
      <c r="M39" s="24">
        <v>24730.2</v>
      </c>
      <c r="N39" s="24">
        <v>24730.2</v>
      </c>
      <c r="O39" s="24">
        <v>24730.2</v>
      </c>
      <c r="P39" s="24">
        <v>24730.2</v>
      </c>
    </row>
    <row r="40" spans="1:16" ht="46.5" x14ac:dyDescent="0.35">
      <c r="A40" s="4" t="s">
        <v>18</v>
      </c>
      <c r="B40" s="8">
        <f>B41+B42+B43+B44+B45+B46</f>
        <v>0</v>
      </c>
      <c r="C40" s="8">
        <f t="shared" ref="C40:P40" si="5">C41+C42+C43+C44+C45+C46</f>
        <v>0</v>
      </c>
      <c r="D40" s="8">
        <f t="shared" si="5"/>
        <v>60470.64</v>
      </c>
      <c r="E40" s="8">
        <f t="shared" si="5"/>
        <v>4601.43</v>
      </c>
      <c r="F40" s="26">
        <f t="shared" si="5"/>
        <v>4601.43</v>
      </c>
      <c r="G40" s="8">
        <f t="shared" si="5"/>
        <v>4601.43</v>
      </c>
      <c r="H40" s="8">
        <f t="shared" si="5"/>
        <v>5185.1499999999996</v>
      </c>
      <c r="I40" s="8">
        <f t="shared" si="5"/>
        <v>5185.1499999999996</v>
      </c>
      <c r="J40" s="8">
        <f t="shared" si="5"/>
        <v>5185.1499999999996</v>
      </c>
      <c r="K40" s="8">
        <f t="shared" si="5"/>
        <v>5185.1499999999996</v>
      </c>
      <c r="L40" s="8">
        <f t="shared" si="5"/>
        <v>5185.1499999999996</v>
      </c>
      <c r="M40" s="26">
        <f t="shared" si="5"/>
        <v>5185.1499999999996</v>
      </c>
      <c r="N40" s="26">
        <f t="shared" si="5"/>
        <v>5185.1499999999996</v>
      </c>
      <c r="O40" s="8">
        <f t="shared" si="5"/>
        <v>5185.1499999999996</v>
      </c>
      <c r="P40" s="8">
        <f t="shared" si="5"/>
        <v>5185.1499999999996</v>
      </c>
    </row>
    <row r="41" spans="1:16" x14ac:dyDescent="0.35">
      <c r="A41" s="6" t="s">
        <v>19</v>
      </c>
      <c r="B41" s="5"/>
      <c r="C41" s="5"/>
      <c r="D41" s="22">
        <f t="shared" ref="D41:D51" si="6">E41+F41+G41+H41+I41+J41+K41+L41+M41+N41+O41+P41</f>
        <v>12142.049999999996</v>
      </c>
      <c r="E41" s="5">
        <v>923.99</v>
      </c>
      <c r="F41" s="5">
        <v>923.99</v>
      </c>
      <c r="G41" s="5">
        <v>923.99</v>
      </c>
      <c r="H41" s="5">
        <v>1041.1199999999999</v>
      </c>
      <c r="I41" s="5">
        <v>1041.1199999999999</v>
      </c>
      <c r="J41" s="5">
        <v>1041.1199999999999</v>
      </c>
      <c r="K41" s="5">
        <v>1041.1199999999999</v>
      </c>
      <c r="L41" s="5">
        <v>1041.1199999999999</v>
      </c>
      <c r="M41" s="5">
        <v>1041.1199999999999</v>
      </c>
      <c r="N41" s="5">
        <v>1041.1199999999999</v>
      </c>
      <c r="O41" s="5">
        <v>1041.1199999999999</v>
      </c>
      <c r="P41" s="5">
        <v>1041.1199999999999</v>
      </c>
    </row>
    <row r="42" spans="1:16" x14ac:dyDescent="0.35">
      <c r="A42" s="6" t="s">
        <v>37</v>
      </c>
      <c r="B42" s="5"/>
      <c r="C42" s="5"/>
      <c r="D42" s="22">
        <f t="shared" si="6"/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35">
      <c r="A43" s="7" t="s">
        <v>20</v>
      </c>
      <c r="B43" s="5"/>
      <c r="C43" s="5"/>
      <c r="D43" s="22">
        <f t="shared" si="6"/>
        <v>2274.54</v>
      </c>
      <c r="E43" s="5">
        <v>173.09</v>
      </c>
      <c r="F43" s="5">
        <v>173.09</v>
      </c>
      <c r="G43" s="5">
        <v>173.09</v>
      </c>
      <c r="H43" s="5">
        <v>195.03</v>
      </c>
      <c r="I43" s="5">
        <v>195.03</v>
      </c>
      <c r="J43" s="5">
        <v>195.03</v>
      </c>
      <c r="K43" s="5">
        <v>195.03</v>
      </c>
      <c r="L43" s="5">
        <v>195.03</v>
      </c>
      <c r="M43" s="5">
        <v>195.03</v>
      </c>
      <c r="N43" s="5">
        <v>195.03</v>
      </c>
      <c r="O43" s="5">
        <v>195.03</v>
      </c>
      <c r="P43" s="5">
        <v>195.03</v>
      </c>
    </row>
    <row r="44" spans="1:16" x14ac:dyDescent="0.35">
      <c r="A44" s="7" t="s">
        <v>26</v>
      </c>
      <c r="B44" s="5"/>
      <c r="C44" s="5"/>
      <c r="D44" s="22">
        <f t="shared" si="6"/>
        <v>46054.05</v>
      </c>
      <c r="E44" s="24">
        <v>3504.35</v>
      </c>
      <c r="F44" s="24">
        <v>3504.35</v>
      </c>
      <c r="G44" s="24">
        <v>3504.35</v>
      </c>
      <c r="H44" s="5">
        <v>3949</v>
      </c>
      <c r="I44" s="5">
        <v>3949</v>
      </c>
      <c r="J44" s="5">
        <v>3949</v>
      </c>
      <c r="K44" s="5">
        <v>3949</v>
      </c>
      <c r="L44" s="5">
        <v>3949</v>
      </c>
      <c r="M44" s="5">
        <v>3949</v>
      </c>
      <c r="N44" s="5">
        <v>3949</v>
      </c>
      <c r="O44" s="5">
        <v>3949</v>
      </c>
      <c r="P44" s="5">
        <v>3949</v>
      </c>
    </row>
    <row r="45" spans="1:16" x14ac:dyDescent="0.35">
      <c r="A45" s="7" t="s">
        <v>27</v>
      </c>
      <c r="B45" s="5"/>
      <c r="C45" s="5"/>
      <c r="D45" s="22">
        <f t="shared" si="6"/>
        <v>0</v>
      </c>
      <c r="E45" s="5"/>
      <c r="F45" s="24"/>
      <c r="G45" s="5"/>
      <c r="H45" s="5"/>
      <c r="I45" s="5"/>
      <c r="J45" s="5"/>
      <c r="K45" s="5"/>
      <c r="L45" s="5"/>
      <c r="M45" s="5"/>
      <c r="N45" s="24"/>
      <c r="O45" s="5"/>
      <c r="P45" s="5"/>
    </row>
    <row r="46" spans="1:16" x14ac:dyDescent="0.35">
      <c r="A46" s="7" t="s">
        <v>28</v>
      </c>
      <c r="B46" s="5"/>
      <c r="C46" s="5"/>
      <c r="D46" s="22">
        <f t="shared" si="6"/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62" x14ac:dyDescent="0.35">
      <c r="A47" s="4" t="s">
        <v>38</v>
      </c>
      <c r="B47" s="5"/>
      <c r="C47" s="5"/>
      <c r="D47" s="22">
        <f t="shared" si="6"/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5" x14ac:dyDescent="0.35">
      <c r="A48" s="4" t="s">
        <v>29</v>
      </c>
      <c r="B48" s="5"/>
      <c r="C48" s="5"/>
      <c r="D48" s="22">
        <f t="shared" si="6"/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5" x14ac:dyDescent="0.35">
      <c r="A49" s="4" t="s">
        <v>30</v>
      </c>
      <c r="B49" s="5"/>
      <c r="C49" s="5"/>
      <c r="D49" s="22">
        <f t="shared" si="6"/>
        <v>0</v>
      </c>
      <c r="E49" s="5"/>
      <c r="F49" s="24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37" x14ac:dyDescent="0.45">
      <c r="A50" s="13" t="s">
        <v>35</v>
      </c>
      <c r="B50" s="11">
        <f>B39+B40+B47+B48+B49</f>
        <v>0</v>
      </c>
      <c r="C50" s="11"/>
      <c r="D50" s="8">
        <f t="shared" ref="D50:P50" si="7">D39+D40+D47+D48+D49</f>
        <v>348887.34000000008</v>
      </c>
      <c r="E50" s="25">
        <f t="shared" si="7"/>
        <v>26549.73</v>
      </c>
      <c r="F50" s="25">
        <f t="shared" si="7"/>
        <v>26549.73</v>
      </c>
      <c r="G50" s="23">
        <f t="shared" si="7"/>
        <v>26549.73</v>
      </c>
      <c r="H50" s="23">
        <f t="shared" si="7"/>
        <v>29915.35</v>
      </c>
      <c r="I50" s="23">
        <f t="shared" si="7"/>
        <v>29915.35</v>
      </c>
      <c r="J50" s="23">
        <f t="shared" si="7"/>
        <v>29915.35</v>
      </c>
      <c r="K50" s="25">
        <f t="shared" si="7"/>
        <v>29915.35</v>
      </c>
      <c r="L50" s="23">
        <f t="shared" si="7"/>
        <v>29915.35</v>
      </c>
      <c r="M50" s="23">
        <f t="shared" si="7"/>
        <v>29915.35</v>
      </c>
      <c r="N50" s="23">
        <f t="shared" si="7"/>
        <v>29915.35</v>
      </c>
      <c r="O50" s="23">
        <f t="shared" si="7"/>
        <v>29915.35</v>
      </c>
      <c r="P50" s="23">
        <f t="shared" si="7"/>
        <v>29915.35</v>
      </c>
    </row>
    <row r="51" spans="1:16" ht="43.5" x14ac:dyDescent="0.35">
      <c r="A51" s="20" t="s">
        <v>43</v>
      </c>
      <c r="B51" s="5"/>
      <c r="C51" s="5"/>
      <c r="D51" s="22">
        <f t="shared" si="6"/>
        <v>76755.214799999987</v>
      </c>
      <c r="E51" s="24">
        <f>E50*0.22</f>
        <v>5840.9405999999999</v>
      </c>
      <c r="F51" s="24">
        <f t="shared" ref="F51:G51" si="8">F50*0.22</f>
        <v>5840.9405999999999</v>
      </c>
      <c r="G51" s="24">
        <f t="shared" si="8"/>
        <v>5840.9405999999999</v>
      </c>
      <c r="H51" s="24">
        <f t="shared" ref="H51" si="9">H50*0.22</f>
        <v>6581.3769999999995</v>
      </c>
      <c r="I51" s="24">
        <f t="shared" ref="I51" si="10">I50*0.22</f>
        <v>6581.3769999999995</v>
      </c>
      <c r="J51" s="24">
        <f t="shared" ref="J51" si="11">J50*0.22</f>
        <v>6581.3769999999995</v>
      </c>
      <c r="K51" s="24">
        <f t="shared" ref="K51" si="12">K50*0.22</f>
        <v>6581.3769999999995</v>
      </c>
      <c r="L51" s="24">
        <f t="shared" ref="L51" si="13">L50*0.22</f>
        <v>6581.3769999999995</v>
      </c>
      <c r="M51" s="24">
        <f t="shared" ref="M51" si="14">M50*0.22</f>
        <v>6581.3769999999995</v>
      </c>
      <c r="N51" s="24">
        <f t="shared" ref="N51" si="15">N50*0.22</f>
        <v>6581.3769999999995</v>
      </c>
      <c r="O51" s="24">
        <f t="shared" ref="O51" si="16">O50*0.22</f>
        <v>6581.3769999999995</v>
      </c>
      <c r="P51" s="24">
        <f t="shared" ref="P51" si="17">P50*0.22</f>
        <v>6581.3769999999995</v>
      </c>
    </row>
    <row r="52" spans="1:16" ht="20.25" customHeight="1" x14ac:dyDescent="0.35"/>
    <row r="53" spans="1:16" ht="48.75" customHeight="1" x14ac:dyDescent="0.35">
      <c r="A53" s="42" t="s">
        <v>0</v>
      </c>
      <c r="B53" s="42" t="s">
        <v>1</v>
      </c>
      <c r="C53" s="42" t="s">
        <v>2</v>
      </c>
      <c r="D53" s="42" t="s">
        <v>3</v>
      </c>
      <c r="E53" s="42" t="s">
        <v>16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x14ac:dyDescent="0.35">
      <c r="A54" s="42"/>
      <c r="B54" s="42"/>
      <c r="C54" s="42"/>
      <c r="D54" s="42"/>
      <c r="E54" s="3" t="s">
        <v>4</v>
      </c>
      <c r="F54" s="3" t="s">
        <v>5</v>
      </c>
      <c r="G54" s="3" t="s">
        <v>6</v>
      </c>
      <c r="H54" s="3" t="s">
        <v>7</v>
      </c>
      <c r="I54" s="3" t="s">
        <v>8</v>
      </c>
      <c r="J54" s="3" t="s">
        <v>9</v>
      </c>
      <c r="K54" s="3" t="s">
        <v>10</v>
      </c>
      <c r="L54" s="3" t="s">
        <v>11</v>
      </c>
      <c r="M54" s="3" t="s">
        <v>12</v>
      </c>
      <c r="N54" s="3" t="s">
        <v>13</v>
      </c>
      <c r="O54" s="3" t="s">
        <v>14</v>
      </c>
      <c r="P54" s="3" t="s">
        <v>15</v>
      </c>
    </row>
    <row r="55" spans="1:16" ht="31" x14ac:dyDescent="0.35">
      <c r="A55" s="19" t="s">
        <v>41</v>
      </c>
      <c r="B55" s="5"/>
      <c r="C55" s="5"/>
      <c r="D55" s="2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35">
      <c r="A56" s="14" t="s">
        <v>33</v>
      </c>
      <c r="B56" s="5"/>
      <c r="C56" s="5"/>
      <c r="D56" s="22">
        <f t="shared" ref="D56:D70" si="18">E56+F56+G56+H56+I56+J56+K56+L56+M56+N56+O56+P56</f>
        <v>120</v>
      </c>
      <c r="E56" s="5">
        <v>10</v>
      </c>
      <c r="F56" s="5">
        <v>10</v>
      </c>
      <c r="G56" s="5">
        <v>10</v>
      </c>
      <c r="H56" s="5">
        <v>10</v>
      </c>
      <c r="I56" s="5">
        <v>10</v>
      </c>
      <c r="J56" s="5">
        <v>10</v>
      </c>
      <c r="K56" s="5">
        <v>10</v>
      </c>
      <c r="L56" s="5">
        <v>10</v>
      </c>
      <c r="M56" s="5">
        <v>10</v>
      </c>
      <c r="N56" s="5">
        <v>10</v>
      </c>
      <c r="O56" s="5">
        <v>10</v>
      </c>
      <c r="P56" s="5">
        <v>10</v>
      </c>
    </row>
    <row r="57" spans="1:16" ht="31" x14ac:dyDescent="0.35">
      <c r="A57" s="4" t="s">
        <v>17</v>
      </c>
      <c r="B57" s="8"/>
      <c r="C57" s="8"/>
      <c r="D57" s="22">
        <f t="shared" si="18"/>
        <v>430767</v>
      </c>
      <c r="E57" s="26">
        <v>32781</v>
      </c>
      <c r="F57" s="26">
        <v>32781</v>
      </c>
      <c r="G57" s="26">
        <v>32781</v>
      </c>
      <c r="H57" s="26">
        <v>36936</v>
      </c>
      <c r="I57" s="26">
        <v>36936</v>
      </c>
      <c r="J57" s="26">
        <v>36936</v>
      </c>
      <c r="K57" s="26">
        <v>36936</v>
      </c>
      <c r="L57" s="26">
        <v>36936</v>
      </c>
      <c r="M57" s="26">
        <v>36936</v>
      </c>
      <c r="N57" s="26">
        <v>36936</v>
      </c>
      <c r="O57" s="26">
        <v>36936</v>
      </c>
      <c r="P57" s="26">
        <v>36936</v>
      </c>
    </row>
    <row r="58" spans="1:16" ht="46.5" x14ac:dyDescent="0.35">
      <c r="A58" s="4" t="s">
        <v>18</v>
      </c>
      <c r="B58" s="8">
        <f>B59+B60+B61+B63+B62+B64+B65</f>
        <v>0</v>
      </c>
      <c r="C58" s="8">
        <f t="shared" ref="C58:P58" si="19">C59+C60+C61+C63+C62+C64+C65</f>
        <v>0</v>
      </c>
      <c r="D58" s="8">
        <f t="shared" si="19"/>
        <v>469177.98</v>
      </c>
      <c r="E58" s="8">
        <f t="shared" si="19"/>
        <v>35668.31</v>
      </c>
      <c r="F58" s="26">
        <f t="shared" si="19"/>
        <v>35668.31</v>
      </c>
      <c r="G58" s="26">
        <f t="shared" si="19"/>
        <v>35668.31</v>
      </c>
      <c r="H58" s="26">
        <f t="shared" si="19"/>
        <v>40241.449999999997</v>
      </c>
      <c r="I58" s="26">
        <f t="shared" si="19"/>
        <v>40241.449999999997</v>
      </c>
      <c r="J58" s="26">
        <f t="shared" si="19"/>
        <v>40241.449999999997</v>
      </c>
      <c r="K58" s="26">
        <f t="shared" si="19"/>
        <v>40241.449999999997</v>
      </c>
      <c r="L58" s="26">
        <f t="shared" si="19"/>
        <v>40241.449999999997</v>
      </c>
      <c r="M58" s="26">
        <f t="shared" si="19"/>
        <v>40241.449999999997</v>
      </c>
      <c r="N58" s="8">
        <f t="shared" si="19"/>
        <v>40241.449999999997</v>
      </c>
      <c r="O58" s="8">
        <f t="shared" si="19"/>
        <v>40241.449999999997</v>
      </c>
      <c r="P58" s="8">
        <f t="shared" si="19"/>
        <v>40241.449999999997</v>
      </c>
    </row>
    <row r="59" spans="1:16" x14ac:dyDescent="0.35">
      <c r="A59" s="6" t="s">
        <v>37</v>
      </c>
      <c r="B59" s="5"/>
      <c r="C59" s="5"/>
      <c r="D59" s="22">
        <f t="shared" si="18"/>
        <v>8397</v>
      </c>
      <c r="E59" s="24">
        <v>639</v>
      </c>
      <c r="F59" s="24">
        <v>639</v>
      </c>
      <c r="G59" s="24">
        <v>639</v>
      </c>
      <c r="H59" s="24">
        <v>720</v>
      </c>
      <c r="I59" s="24">
        <v>720</v>
      </c>
      <c r="J59" s="24">
        <v>720</v>
      </c>
      <c r="K59" s="24">
        <v>720</v>
      </c>
      <c r="L59" s="24">
        <v>720</v>
      </c>
      <c r="M59" s="24">
        <v>720</v>
      </c>
      <c r="N59" s="24">
        <v>720</v>
      </c>
      <c r="O59" s="24">
        <v>720</v>
      </c>
      <c r="P59" s="24">
        <v>720</v>
      </c>
    </row>
    <row r="60" spans="1:16" x14ac:dyDescent="0.35">
      <c r="A60" s="6" t="s">
        <v>39</v>
      </c>
      <c r="B60" s="5"/>
      <c r="C60" s="5"/>
      <c r="D60" s="22">
        <f t="shared" si="18"/>
        <v>51847.979999999989</v>
      </c>
      <c r="E60" s="5">
        <v>3910.31</v>
      </c>
      <c r="F60" s="5">
        <v>3910.31</v>
      </c>
      <c r="G60" s="5">
        <v>3910.31</v>
      </c>
      <c r="H60" s="24">
        <v>4457.45</v>
      </c>
      <c r="I60" s="24">
        <v>4457.45</v>
      </c>
      <c r="J60" s="24">
        <v>4457.45</v>
      </c>
      <c r="K60" s="24">
        <v>4457.45</v>
      </c>
      <c r="L60" s="24">
        <v>4457.45</v>
      </c>
      <c r="M60" s="24">
        <v>4457.45</v>
      </c>
      <c r="N60" s="24">
        <v>4457.45</v>
      </c>
      <c r="O60" s="24">
        <v>4457.45</v>
      </c>
      <c r="P60" s="24">
        <v>4457.45</v>
      </c>
    </row>
    <row r="61" spans="1:16" x14ac:dyDescent="0.35">
      <c r="A61" s="6" t="s">
        <v>40</v>
      </c>
      <c r="B61" s="5"/>
      <c r="C61" s="5"/>
      <c r="D61" s="22">
        <f t="shared" si="18"/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35">
      <c r="A62" s="7" t="s">
        <v>25</v>
      </c>
      <c r="B62" s="5"/>
      <c r="C62" s="5"/>
      <c r="D62" s="22">
        <f t="shared" si="18"/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35">
      <c r="A63" s="7" t="s">
        <v>26</v>
      </c>
      <c r="B63" s="5"/>
      <c r="C63" s="5"/>
      <c r="D63" s="22">
        <f t="shared" si="18"/>
        <v>408933</v>
      </c>
      <c r="E63" s="24">
        <v>31119</v>
      </c>
      <c r="F63" s="24">
        <v>31119</v>
      </c>
      <c r="G63" s="24">
        <v>31119</v>
      </c>
      <c r="H63" s="24">
        <v>35064</v>
      </c>
      <c r="I63" s="24">
        <v>35064</v>
      </c>
      <c r="J63" s="24">
        <v>35064</v>
      </c>
      <c r="K63" s="24">
        <v>35064</v>
      </c>
      <c r="L63" s="24">
        <v>35064</v>
      </c>
      <c r="M63" s="24">
        <v>35064</v>
      </c>
      <c r="N63" s="24">
        <v>35064</v>
      </c>
      <c r="O63" s="24">
        <v>35064</v>
      </c>
      <c r="P63" s="24">
        <v>35064</v>
      </c>
    </row>
    <row r="64" spans="1:16" x14ac:dyDescent="0.35">
      <c r="A64" s="7" t="s">
        <v>27</v>
      </c>
      <c r="B64" s="5"/>
      <c r="C64" s="5"/>
      <c r="D64" s="22">
        <f t="shared" si="18"/>
        <v>0</v>
      </c>
      <c r="E64" s="5"/>
      <c r="F64" s="5"/>
      <c r="G64" s="5"/>
      <c r="H64" s="5"/>
      <c r="I64" s="5"/>
      <c r="J64" s="5"/>
      <c r="K64" s="24"/>
      <c r="L64" s="5"/>
      <c r="M64" s="5"/>
      <c r="N64" s="5"/>
      <c r="O64" s="5"/>
      <c r="P64" s="5"/>
    </row>
    <row r="65" spans="1:16" x14ac:dyDescent="0.35">
      <c r="A65" s="7" t="s">
        <v>28</v>
      </c>
      <c r="B65" s="5"/>
      <c r="C65" s="5"/>
      <c r="D65" s="22">
        <f t="shared" si="18"/>
        <v>0</v>
      </c>
      <c r="E65" s="5"/>
      <c r="F65" s="5"/>
      <c r="G65" s="24"/>
      <c r="H65" s="5"/>
      <c r="I65" s="5"/>
      <c r="J65" s="5"/>
      <c r="K65" s="5"/>
      <c r="L65" s="5"/>
      <c r="M65" s="5"/>
      <c r="N65" s="5"/>
      <c r="O65" s="5"/>
      <c r="P65" s="5"/>
    </row>
    <row r="66" spans="1:16" ht="62" x14ac:dyDescent="0.35">
      <c r="A66" s="4" t="s">
        <v>38</v>
      </c>
      <c r="B66" s="8"/>
      <c r="C66" s="8"/>
      <c r="D66" s="22">
        <f t="shared" si="18"/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.5" x14ac:dyDescent="0.35">
      <c r="A67" s="4" t="s">
        <v>29</v>
      </c>
      <c r="B67" s="8"/>
      <c r="C67" s="8"/>
      <c r="D67" s="22">
        <f t="shared" si="18"/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5" x14ac:dyDescent="0.35">
      <c r="A68" s="4" t="s">
        <v>30</v>
      </c>
      <c r="B68" s="8"/>
      <c r="C68" s="8"/>
      <c r="D68" s="22">
        <f t="shared" si="18"/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37" x14ac:dyDescent="0.45">
      <c r="A69" s="13" t="s">
        <v>35</v>
      </c>
      <c r="B69" s="8"/>
      <c r="C69" s="8"/>
      <c r="D69" s="8">
        <f t="shared" ref="D69:P69" si="20">D57+D58+D66+D67+D68</f>
        <v>899944.98</v>
      </c>
      <c r="E69" s="8">
        <f t="shared" si="20"/>
        <v>68449.31</v>
      </c>
      <c r="F69" s="26">
        <f t="shared" si="20"/>
        <v>68449.31</v>
      </c>
      <c r="G69" s="26">
        <f t="shared" si="20"/>
        <v>68449.31</v>
      </c>
      <c r="H69" s="26">
        <f t="shared" si="20"/>
        <v>77177.45</v>
      </c>
      <c r="I69" s="26">
        <f t="shared" si="20"/>
        <v>77177.45</v>
      </c>
      <c r="J69" s="26">
        <f t="shared" si="20"/>
        <v>77177.45</v>
      </c>
      <c r="K69" s="26">
        <f t="shared" si="20"/>
        <v>77177.45</v>
      </c>
      <c r="L69" s="26">
        <f t="shared" si="20"/>
        <v>77177.45</v>
      </c>
      <c r="M69" s="26">
        <f t="shared" si="20"/>
        <v>77177.45</v>
      </c>
      <c r="N69" s="8">
        <f t="shared" si="20"/>
        <v>77177.45</v>
      </c>
      <c r="O69" s="8">
        <f t="shared" si="20"/>
        <v>77177.45</v>
      </c>
      <c r="P69" s="8">
        <f t="shared" si="20"/>
        <v>77177.45</v>
      </c>
    </row>
    <row r="70" spans="1:16" ht="92.25" customHeight="1" x14ac:dyDescent="0.35">
      <c r="A70" s="20" t="s">
        <v>42</v>
      </c>
      <c r="B70" s="5"/>
      <c r="C70" s="5"/>
      <c r="D70" s="22">
        <f t="shared" si="18"/>
        <v>197987.89559999999</v>
      </c>
      <c r="E70" s="5">
        <f>E69*0.22</f>
        <v>15058.8482</v>
      </c>
      <c r="F70" s="5">
        <f t="shared" ref="F70:G70" si="21">F69*0.22</f>
        <v>15058.8482</v>
      </c>
      <c r="G70" s="5">
        <f t="shared" si="21"/>
        <v>15058.8482</v>
      </c>
      <c r="H70" s="5">
        <f t="shared" ref="H70" si="22">H69*0.22</f>
        <v>16979.039000000001</v>
      </c>
      <c r="I70" s="5">
        <f t="shared" ref="I70" si="23">I69*0.22</f>
        <v>16979.039000000001</v>
      </c>
      <c r="J70" s="5">
        <f t="shared" ref="J70" si="24">J69*0.22</f>
        <v>16979.039000000001</v>
      </c>
      <c r="K70" s="5">
        <f t="shared" ref="K70" si="25">K69*0.22</f>
        <v>16979.039000000001</v>
      </c>
      <c r="L70" s="5">
        <f t="shared" ref="L70" si="26">L69*0.22</f>
        <v>16979.039000000001</v>
      </c>
      <c r="M70" s="5">
        <f t="shared" ref="M70" si="27">M69*0.22</f>
        <v>16979.039000000001</v>
      </c>
      <c r="N70" s="5">
        <f t="shared" ref="N70" si="28">N69*0.22</f>
        <v>16979.039000000001</v>
      </c>
      <c r="O70" s="5">
        <f t="shared" ref="O70" si="29">O69*0.22</f>
        <v>16979.039000000001</v>
      </c>
      <c r="P70" s="5">
        <f t="shared" ref="P70" si="30">P69*0.22</f>
        <v>16979.039000000001</v>
      </c>
    </row>
    <row r="71" spans="1:16" x14ac:dyDescent="0.35">
      <c r="B71" s="1" t="s">
        <v>51</v>
      </c>
    </row>
    <row r="72" spans="1:16" x14ac:dyDescent="0.35">
      <c r="A72" s="1">
        <v>1098700</v>
      </c>
      <c r="B72" s="1" t="s">
        <v>48</v>
      </c>
    </row>
    <row r="73" spans="1:16" x14ac:dyDescent="0.35">
      <c r="A73" s="1">
        <f>D50+D69</f>
        <v>1248832.32</v>
      </c>
      <c r="B73" s="1" t="s">
        <v>49</v>
      </c>
    </row>
    <row r="74" spans="1:16" ht="13.5" customHeight="1" x14ac:dyDescent="0.35">
      <c r="A74" s="1">
        <f>A72-A73</f>
        <v>-150132.32000000007</v>
      </c>
      <c r="B74" s="1" t="s">
        <v>50</v>
      </c>
    </row>
    <row r="77" spans="1:16" ht="18" x14ac:dyDescent="0.35">
      <c r="B77" s="43" t="s">
        <v>53</v>
      </c>
    </row>
    <row r="78" spans="1:16" ht="18" x14ac:dyDescent="0.35">
      <c r="B78" s="43"/>
    </row>
    <row r="79" spans="1:16" ht="18" x14ac:dyDescent="0.35">
      <c r="B79" s="43" t="s">
        <v>54</v>
      </c>
    </row>
  </sheetData>
  <mergeCells count="17">
    <mergeCell ref="A2:P2"/>
    <mergeCell ref="A4:A5"/>
    <mergeCell ref="B4:B5"/>
    <mergeCell ref="C4:C5"/>
    <mergeCell ref="D4:D5"/>
    <mergeCell ref="E4:P4"/>
    <mergeCell ref="A33:P33"/>
    <mergeCell ref="E35:P35"/>
    <mergeCell ref="D53:D54"/>
    <mergeCell ref="E53:P53"/>
    <mergeCell ref="A35:A36"/>
    <mergeCell ref="B35:B36"/>
    <mergeCell ref="C35:C36"/>
    <mergeCell ref="D35:D36"/>
    <mergeCell ref="A53:A54"/>
    <mergeCell ref="B53:B54"/>
    <mergeCell ref="C53:C54"/>
  </mergeCells>
  <phoneticPr fontId="11" type="noConversion"/>
  <pageMargins left="0.2" right="0.19" top="0.2" bottom="0.2" header="0.31496062992125984" footer="0.31"/>
  <pageSetup paperSize="9" scale="76" fitToHeight="0" orientation="landscape" verticalDpi="180" r:id="rId1"/>
  <rowBreaks count="2" manualBreakCount="2">
    <brk id="31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Фактична зарплата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2024-01-18T09:14:04Z</dcterms:modified>
</cp:coreProperties>
</file>