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20115" windowHeight="8760"/>
  </bookViews>
  <sheets>
    <sheet name="Ф.2.2" sheetId="1" r:id="rId1"/>
  </sheets>
  <externalReferences>
    <externalReference r:id="rId2"/>
  </externalReferences>
  <definedNames>
    <definedName name="_xlnm.Print_Titles" localSheetId="0">Ф.2.2!$22:$22</definedName>
    <definedName name="_xlnm.Print_Area" localSheetId="0">Ф.2.2!$A$1:$J$105</definedName>
  </definedNames>
  <calcPr calcId="124519" fullCalcOnLoad="1"/>
</workbook>
</file>

<file path=xl/calcChain.xml><?xml version="1.0" encoding="utf-8"?>
<calcChain xmlns="http://schemas.openxmlformats.org/spreadsheetml/2006/main">
  <c r="H74" i="1"/>
  <c r="H68"/>
  <c r="H65"/>
  <c r="H62"/>
  <c r="H60"/>
  <c r="H59"/>
  <c r="H54"/>
  <c r="H50"/>
  <c r="H47"/>
  <c r="A5"/>
  <c r="G5"/>
  <c r="H5"/>
  <c r="J9"/>
  <c r="J10"/>
  <c r="E12"/>
  <c r="E13"/>
  <c r="D14"/>
  <c r="E14"/>
  <c r="D26"/>
  <c r="D25"/>
  <c r="D37"/>
  <c r="D44"/>
  <c r="D30"/>
  <c r="D47"/>
  <c r="D50"/>
  <c r="D54"/>
  <c r="D24"/>
  <c r="D62"/>
  <c r="D65"/>
  <c r="D68"/>
  <c r="D60"/>
  <c r="D74"/>
  <c r="D59"/>
  <c r="D80"/>
  <c r="D79"/>
  <c r="D84"/>
  <c r="D23"/>
  <c r="E23"/>
  <c r="F26"/>
  <c r="F25"/>
  <c r="F37"/>
  <c r="F44"/>
  <c r="F30"/>
  <c r="F47"/>
  <c r="F50"/>
  <c r="F54"/>
  <c r="F24"/>
  <c r="F62"/>
  <c r="F65"/>
  <c r="F68"/>
  <c r="F60"/>
  <c r="F74"/>
  <c r="F59"/>
  <c r="F80"/>
  <c r="F79"/>
  <c r="F84"/>
  <c r="F23"/>
  <c r="G47"/>
  <c r="G50"/>
  <c r="G54"/>
  <c r="G62"/>
  <c r="G65"/>
  <c r="G68"/>
  <c r="G60"/>
  <c r="G74"/>
  <c r="G59"/>
  <c r="G80"/>
  <c r="G79"/>
  <c r="G84"/>
  <c r="H80"/>
  <c r="H79"/>
  <c r="H84"/>
  <c r="I26"/>
  <c r="I25"/>
  <c r="I37"/>
  <c r="I44"/>
  <c r="I30"/>
  <c r="I47"/>
  <c r="I50"/>
  <c r="I54"/>
  <c r="I24"/>
  <c r="I62"/>
  <c r="I65"/>
  <c r="I68"/>
  <c r="I60"/>
  <c r="I74"/>
  <c r="I59"/>
  <c r="I80"/>
  <c r="I79"/>
  <c r="I84"/>
  <c r="I23"/>
  <c r="J24"/>
  <c r="J25"/>
  <c r="J26"/>
  <c r="J27"/>
  <c r="J28"/>
  <c r="J29"/>
  <c r="J30"/>
  <c r="J31"/>
  <c r="J33"/>
  <c r="J34"/>
  <c r="J35"/>
  <c r="J36"/>
  <c r="J37"/>
  <c r="J38"/>
  <c r="J39"/>
  <c r="J40"/>
  <c r="J41"/>
  <c r="J42"/>
  <c r="J43"/>
  <c r="J44"/>
  <c r="J45"/>
  <c r="J46"/>
  <c r="E47"/>
  <c r="J47"/>
  <c r="J48"/>
  <c r="J49"/>
  <c r="E50"/>
  <c r="J50"/>
  <c r="J51"/>
  <c r="J52"/>
  <c r="J53"/>
  <c r="J54"/>
  <c r="J55"/>
  <c r="J56"/>
  <c r="J57"/>
  <c r="J58"/>
  <c r="E62"/>
  <c r="E65"/>
  <c r="E68"/>
  <c r="E60"/>
  <c r="E74"/>
  <c r="E59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E80"/>
  <c r="E79"/>
  <c r="J79"/>
  <c r="J80"/>
  <c r="J81"/>
  <c r="J82"/>
  <c r="J83"/>
  <c r="E84"/>
  <c r="J84"/>
  <c r="J85"/>
  <c r="J87"/>
  <c r="A101"/>
  <c r="G101"/>
  <c r="A103"/>
  <c r="G103"/>
</calcChain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<sst xmlns="http://schemas.openxmlformats.org/spreadsheetml/2006/main" count="114" uniqueCount="107">
  <si>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</si>
  <si>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</si>
  <si>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</si>
  <si>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</si>
  <si>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</si>
  <si>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</si>
  <si>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</si>
  <si>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</si>
  <si>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</si>
  <si>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</si>
  <si>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</si>
  <si>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</si>
  <si>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</si>
  <si>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</si>
  <si>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</si>
  <si>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</si>
  <si>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</si>
  <si>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</si>
  <si>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</si>
  <si>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</si>
  <si>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</si>
  <si>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</si>
  <si>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</si>
  <si>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</si>
  <si>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</si>
  <si>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</si>
  <si>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</si>
  <si>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</si>
  <si>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</si>
  <si>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</si>
  <si>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</si>
  <si>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</si>
  <si>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</si>
  <si>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</si>
  <si>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</si>
  <si>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</si>
  <si>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</si>
  <si>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</si>
  <si>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</si>
  <si>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</si>
  <si>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</si>
  <si>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</si>
  <si>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</si>
  <si>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</si>
  <si>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</si>
  <si>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</si>
  <si>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</si>
  <si>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</si>
  <si>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</si>
  <si>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</si>
  <si>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</si>
  <si>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</si>
  <si>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</si>
  <si>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</si>
  <si>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</si>
  <si>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</si>
  <si>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</si>
  <si>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</si>
  <si>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</si>
  <si>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</si>
  <si>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</si>
  <si>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</si>
  <si>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</si>
  <si>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</si>
  <si>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</si>
  <si>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</si>
  <si>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</si>
  <si>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</si>
  <si>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</si>
  <si>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</si>
  <si>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</si>
  <si>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</si>
  <si>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</si>
  <si>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</si>
  <si>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</si>
  <si>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</si>
  <si>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</si>
  <si>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</si>
  <si>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</si>
  <si>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</si>
  <si>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</si>
  <si>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</si>
  <si>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</si>
  <si>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</si>
  <si>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</si>
  <si>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</si>
  <si>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</si>
  <si>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</si>
  <si>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</si>
  <si>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</si>
  <si>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</si>
  <si>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</si>
  <si>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</si>
  <si>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</si>
  <si>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</si>
  <si>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</si>
  <si>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</si>
  <si>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</si>
  <si>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</si>
  <si>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</si>
  <si>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</si>
  <si>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</si>
  <si>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</si>
  <si>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Установа      </t>
  </si>
  <si>
    <t>Грімненська ЗОШ 1-111 ст.</t>
  </si>
  <si>
    <t>за  111  квартал  2019 рік.</t>
  </si>
  <si>
    <t>0611020</t>
  </si>
</sst>
</file>

<file path=xl/styles.xml><?xml version="1.0" encoding="utf-8"?>
<styleSheet xmlns="http://schemas.openxmlformats.org/spreadsheetml/2006/main">
  <numFmts count="1">
    <numFmt numFmtId="196" formatCode="#,##0.00;\-#,##0.00;#,&quot;-&quot;"/>
  </numFmts>
  <fonts count="37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0" fontId="19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/>
    <xf numFmtId="0" fontId="21" fillId="0" borderId="10" xfId="0" applyFont="1" applyBorder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Alignment="1"/>
    <xf numFmtId="0" fontId="23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/>
    <xf numFmtId="49" fontId="24" fillId="24" borderId="1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Alignment="1">
      <alignment vertical="top" wrapText="1"/>
    </xf>
    <xf numFmtId="49" fontId="24" fillId="25" borderId="10" xfId="0" applyNumberFormat="1" applyFont="1" applyFill="1" applyBorder="1" applyAlignment="1" applyProtection="1">
      <alignment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</xf>
    <xf numFmtId="49" fontId="24" fillId="25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96" fontId="24" fillId="0" borderId="12" xfId="0" applyNumberFormat="1" applyFont="1" applyBorder="1" applyAlignment="1" applyProtection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96" fontId="30" fillId="24" borderId="12" xfId="0" applyNumberFormat="1" applyFont="1" applyFill="1" applyBorder="1" applyAlignment="1" applyProtection="1">
      <alignment horizontal="right" vertical="center" wrapText="1"/>
    </xf>
    <xf numFmtId="196" fontId="30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0" fillId="0" borderId="12" xfId="0" applyNumberFormat="1" applyFont="1" applyBorder="1" applyAlignment="1" applyProtection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96" fontId="22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2" fillId="24" borderId="12" xfId="0" applyNumberFormat="1" applyFont="1" applyFill="1" applyBorder="1" applyAlignment="1" applyProtection="1">
      <alignment horizontal="right" vertical="center" wrapText="1"/>
    </xf>
    <xf numFmtId="196" fontId="22" fillId="0" borderId="12" xfId="0" applyNumberFormat="1" applyFont="1" applyBorder="1" applyAlignment="1" applyProtection="1">
      <alignment horizontal="right" vertical="center" wrapText="1"/>
    </xf>
    <xf numFmtId="0" fontId="30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196" fontId="24" fillId="24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196" fontId="30" fillId="24" borderId="12" xfId="0" applyNumberFormat="1" applyFont="1" applyFill="1" applyBorder="1" applyAlignment="1" applyProtection="1">
      <alignment horizontal="right" vertical="center"/>
      <protection locked="0"/>
    </xf>
    <xf numFmtId="196" fontId="30" fillId="24" borderId="12" xfId="0" applyNumberFormat="1" applyFont="1" applyFill="1" applyBorder="1" applyAlignment="1" applyProtection="1">
      <alignment horizontal="right" vertical="center"/>
    </xf>
    <xf numFmtId="196" fontId="24" fillId="24" borderId="12" xfId="0" applyNumberFormat="1" applyFont="1" applyFill="1" applyBorder="1" applyAlignment="1" applyProtection="1">
      <alignment horizontal="right" vertical="center"/>
    </xf>
    <xf numFmtId="196" fontId="24" fillId="24" borderId="12" xfId="0" applyNumberFormat="1" applyFont="1" applyFill="1" applyBorder="1" applyAlignment="1" applyProtection="1">
      <alignment horizontal="right" vertical="center"/>
      <protection locked="0"/>
    </xf>
    <xf numFmtId="196" fontId="30" fillId="0" borderId="12" xfId="0" applyNumberFormat="1" applyFont="1" applyBorder="1" applyAlignment="1" applyProtection="1">
      <alignment horizontal="right" vertical="center"/>
    </xf>
    <xf numFmtId="196" fontId="22" fillId="24" borderId="12" xfId="0" applyNumberFormat="1" applyFont="1" applyFill="1" applyBorder="1" applyAlignment="1" applyProtection="1">
      <alignment horizontal="right" vertical="center"/>
      <protection locked="0"/>
    </xf>
    <xf numFmtId="196" fontId="22" fillId="24" borderId="12" xfId="0" applyNumberFormat="1" applyFont="1" applyFill="1" applyBorder="1" applyAlignment="1" applyProtection="1">
      <alignment horizontal="right" vertical="center"/>
    </xf>
    <xf numFmtId="196" fontId="25" fillId="0" borderId="12" xfId="0" applyNumberFormat="1" applyFont="1" applyBorder="1" applyAlignment="1" applyProtection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25" fillId="24" borderId="12" xfId="0" applyNumberFormat="1" applyFont="1" applyFill="1" applyBorder="1" applyAlignment="1" applyProtection="1">
      <alignment horizontal="right" vertical="center"/>
    </xf>
    <xf numFmtId="0" fontId="33" fillId="0" borderId="12" xfId="0" applyFont="1" applyBorder="1" applyAlignment="1">
      <alignment vertical="center" wrapText="1"/>
    </xf>
    <xf numFmtId="196" fontId="22" fillId="0" borderId="12" xfId="0" applyNumberFormat="1" applyFont="1" applyBorder="1" applyAlignment="1" applyProtection="1">
      <alignment horizontal="right" vertical="center"/>
      <protection locked="0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right" vertical="center" wrapText="1"/>
    </xf>
    <xf numFmtId="2" fontId="25" fillId="24" borderId="14" xfId="0" applyNumberFormat="1" applyFont="1" applyFill="1" applyBorder="1" applyAlignment="1" applyProtection="1">
      <alignment horizontal="right" vertical="center"/>
    </xf>
    <xf numFmtId="2" fontId="25" fillId="24" borderId="13" xfId="0" applyNumberFormat="1" applyFont="1" applyFill="1" applyBorder="1" applyAlignment="1" applyProtection="1">
      <alignment horizontal="right" vertical="center"/>
    </xf>
    <xf numFmtId="2" fontId="24" fillId="0" borderId="13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center" wrapText="1"/>
    </xf>
    <xf numFmtId="2" fontId="22" fillId="24" borderId="15" xfId="0" applyNumberFormat="1" applyFont="1" applyFill="1" applyBorder="1" applyAlignment="1" applyProtection="1">
      <alignment horizontal="right" vertical="center"/>
      <protection locked="0"/>
    </xf>
    <xf numFmtId="2" fontId="22" fillId="24" borderId="11" xfId="0" applyNumberFormat="1" applyFont="1" applyFill="1" applyBorder="1" applyAlignment="1" applyProtection="1">
      <alignment horizontal="right" vertical="center"/>
    </xf>
    <xf numFmtId="2" fontId="22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vertical="center" wrapText="1"/>
    </xf>
    <xf numFmtId="2" fontId="22" fillId="24" borderId="15" xfId="0" applyNumberFormat="1" applyFont="1" applyFill="1" applyBorder="1" applyAlignment="1" applyProtection="1">
      <alignment horizontal="right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</xf>
    <xf numFmtId="2" fontId="25" fillId="24" borderId="15" xfId="0" applyNumberFormat="1" applyFont="1" applyFill="1" applyBorder="1" applyAlignment="1" applyProtection="1">
      <alignment horizontal="right" vertical="center"/>
      <protection locked="0"/>
    </xf>
    <xf numFmtId="2" fontId="24" fillId="0" borderId="11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2" fontId="24" fillId="24" borderId="15" xfId="0" applyNumberFormat="1" applyFont="1" applyFill="1" applyBorder="1" applyAlignment="1" applyProtection="1">
      <alignment horizontal="right" vertical="center"/>
    </xf>
    <xf numFmtId="2" fontId="24" fillId="24" borderId="11" xfId="0" applyNumberFormat="1" applyFont="1" applyFill="1" applyBorder="1" applyAlignment="1" applyProtection="1">
      <alignment horizontal="right" vertical="center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5" fillId="24" borderId="11" xfId="0" applyNumberFormat="1" applyFont="1" applyFill="1" applyBorder="1" applyAlignment="1" applyProtection="1">
      <alignment horizontal="right" vertical="center"/>
    </xf>
    <xf numFmtId="2" fontId="25" fillId="0" borderId="11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right" vertical="center" wrapText="1"/>
    </xf>
    <xf numFmtId="2" fontId="24" fillId="24" borderId="11" xfId="0" applyNumberFormat="1" applyFont="1" applyFill="1" applyBorder="1" applyAlignment="1" applyProtection="1">
      <alignment horizontal="right" vertical="center"/>
      <protection locked="0"/>
    </xf>
    <xf numFmtId="2" fontId="22" fillId="0" borderId="11" xfId="0" applyNumberFormat="1" applyFont="1" applyBorder="1" applyAlignment="1" applyProtection="1">
      <alignment horizontal="right" vertical="center"/>
    </xf>
    <xf numFmtId="2" fontId="22" fillId="0" borderId="11" xfId="0" applyNumberFormat="1" applyFont="1" applyBorder="1" applyAlignment="1" applyProtection="1">
      <alignment horizontal="right" vertical="center" wrapText="1"/>
    </xf>
    <xf numFmtId="0" fontId="0" fillId="24" borderId="0" xfId="0" applyFill="1"/>
    <xf numFmtId="0" fontId="35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Alignment="1"/>
    <xf numFmtId="0" fontId="36" fillId="0" borderId="17" xfId="0" applyFont="1" applyBorder="1" applyAlignment="1">
      <alignment horizontal="center" vertical="top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35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5" fillId="0" borderId="16" xfId="0" applyFont="1" applyBorder="1" applyAlignment="1">
      <alignment horizont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Итог" xfId="32"/>
    <cellStyle name="Контрольная ячейка" xfId="33"/>
    <cellStyle name="Название" xfId="34"/>
    <cellStyle name="Нейтральный" xfId="35"/>
    <cellStyle name="Обычный 2" xfId="36"/>
    <cellStyle name="Обычный 3" xfId="37"/>
    <cellStyle name="Плохой" xfId="38"/>
    <cellStyle name="Пояснение" xfId="39"/>
    <cellStyle name="Примечание" xfId="40"/>
    <cellStyle name="Примечание 2" xfId="41"/>
    <cellStyle name="Связанная ячейка" xfId="42"/>
    <cellStyle name="Текст предупреждения" xfId="43"/>
    <cellStyle name="Хороший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A62~1/AppData/Local/Temp/Rar$DIa2636.44976/ZV_kv2018v%20%20&#1040;&#1055;&#1040;&#1056;&#1040;&#1058;%20111&#1082;&#1074;&#1072;&#1088;&#1090;&#1072;&#1083;%20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>
      <selection activeCell="L54" sqref="L54"/>
    </sheetView>
  </sheetViews>
  <sheetFormatPr defaultRowHeight="15"/>
  <cols>
    <col min="1" max="1" width="66" customWidth="1"/>
    <col min="2" max="2" width="5.28515625" customWidth="1"/>
    <col min="3" max="3" width="4.42578125" customWidth="1"/>
    <col min="4" max="5" width="11.85546875" customWidth="1"/>
    <col min="6" max="6" width="9.85546875" customWidth="1"/>
    <col min="7" max="7" width="12.5703125" customWidth="1"/>
    <col min="8" max="8" width="11.5703125" customWidth="1"/>
    <col min="9" max="9" width="12.28515625" hidden="1" customWidth="1"/>
    <col min="10" max="10" width="12.28515625" customWidth="1"/>
    <col min="14" max="14" width="10.140625" customWidth="1"/>
  </cols>
  <sheetData>
    <row r="1" spans="1:14" s="1" customFormat="1" ht="15" customHeight="1">
      <c r="G1" s="108" t="s">
        <v>0</v>
      </c>
      <c r="H1" s="108"/>
      <c r="I1" s="108"/>
      <c r="J1" s="108"/>
      <c r="K1" s="2"/>
    </row>
    <row r="2" spans="1:14" s="1" customFormat="1" ht="36.75" customHeight="1">
      <c r="G2" s="108"/>
      <c r="H2" s="108"/>
      <c r="I2" s="108"/>
      <c r="J2" s="108"/>
      <c r="K2" s="2"/>
    </row>
    <row r="3" spans="1:14" s="1" customFormat="1" ht="0.75" customHeight="1">
      <c r="G3" s="108"/>
      <c r="H3" s="108"/>
      <c r="I3" s="108"/>
      <c r="J3" s="108"/>
      <c r="K3" s="2"/>
    </row>
    <row r="4" spans="1:14" s="1" customForma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>
      <c r="A5" s="98" t="str">
        <f>IF([1]ЗАПОЛНИТЬ!$F$7=1,CONCATENATE([1]шапки!A2),CONCATENATE([1]шапки!A2,[1]шапки!C2))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IF([1]ЗАПОЛНИТЬ!$F$7=1,[1]шапки!C2,[1]шапки!D2)</f>
        <v xml:space="preserve">      №2д,</v>
      </c>
      <c r="H5" s="3" t="str">
        <f>IF([1]ЗАПОЛНИТЬ!$F$7=1,[1]шапки!D2,"")</f>
        <v xml:space="preserve">      №2м)</v>
      </c>
      <c r="I5" s="3"/>
      <c r="J5" s="3"/>
      <c r="K5" s="3"/>
      <c r="L5" s="3"/>
      <c r="M5" s="3"/>
      <c r="N5" s="3"/>
    </row>
    <row r="6" spans="1:14" s="1" customFormat="1">
      <c r="A6" s="99" t="s">
        <v>105</v>
      </c>
      <c r="B6" s="99"/>
      <c r="C6" s="99"/>
      <c r="D6" s="99"/>
      <c r="E6" s="99"/>
      <c r="F6" s="99"/>
      <c r="G6" s="99"/>
      <c r="H6" s="99"/>
      <c r="I6" s="99"/>
      <c r="J6" s="99"/>
    </row>
    <row r="7" spans="1:14" s="5" customFormat="1" ht="9" customHeight="1">
      <c r="J7" s="6" t="s">
        <v>2</v>
      </c>
    </row>
    <row r="8" spans="1:14" s="5" customFormat="1" ht="6.75" hidden="1" customHeight="1">
      <c r="J8" s="7"/>
    </row>
    <row r="9" spans="1:14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[1]ЗАПОЛНИТЬ!B13</f>
        <v>02144594</v>
      </c>
      <c r="K9" s="11"/>
      <c r="L9" s="12"/>
    </row>
    <row r="10" spans="1:14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[1]ЗАПОЛНИТЬ!B14</f>
        <v>4620910100</v>
      </c>
      <c r="K10" s="11"/>
      <c r="L10" s="13"/>
    </row>
    <row r="11" spans="1:14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4" s="5" customFormat="1" ht="12" customHeight="1">
      <c r="A12" s="106" t="s">
        <v>93</v>
      </c>
      <c r="B12" s="106"/>
      <c r="C12" s="106"/>
      <c r="D12" s="16"/>
      <c r="E12" s="107" t="str">
        <f>IF(D12&gt;0,VLOOKUP(D12,'[1]ДовидникКВК(ГОС)'!A$1:B$65536,2,FALSE),"")</f>
        <v/>
      </c>
      <c r="F12" s="107"/>
      <c r="G12" s="107"/>
      <c r="H12" s="107"/>
      <c r="K12" s="17"/>
      <c r="L12" s="12"/>
    </row>
    <row r="13" spans="1:14" s="5" customFormat="1" ht="11.25">
      <c r="A13" s="106" t="s">
        <v>8</v>
      </c>
      <c r="B13" s="106"/>
      <c r="C13" s="106"/>
      <c r="D13" s="18"/>
      <c r="E13" s="109" t="str">
        <f>IF(D13&gt;0,VLOOKUP(D13,[1]ДовидникКПК!B$1:C$65536,2,FALSE),"")</f>
        <v/>
      </c>
      <c r="F13" s="109"/>
      <c r="G13" s="109"/>
      <c r="H13" s="109"/>
      <c r="I13" s="109"/>
      <c r="J13" s="109"/>
      <c r="K13" s="11"/>
      <c r="L13" s="12"/>
    </row>
    <row r="14" spans="1:14" s="5" customFormat="1" ht="11.25">
      <c r="A14" s="106" t="s">
        <v>9</v>
      </c>
      <c r="B14" s="106"/>
      <c r="C14" s="106"/>
      <c r="D14" s="19" t="e">
        <f>[1]ЗАПОЛНИТЬ!H10</f>
        <v>#REF!</v>
      </c>
      <c r="E14" s="110" t="str">
        <f>[1]ЗАПОЛНИТЬ!I10</f>
        <v>-</v>
      </c>
      <c r="F14" s="110"/>
      <c r="G14" s="110"/>
      <c r="H14" s="110"/>
      <c r="I14" s="110"/>
      <c r="J14" s="110"/>
      <c r="K14" s="11"/>
      <c r="L14" s="12"/>
    </row>
    <row r="15" spans="1:14" s="5" customFormat="1" ht="33.75" customHeight="1">
      <c r="A15" s="106" t="s">
        <v>10</v>
      </c>
      <c r="B15" s="106"/>
      <c r="C15" s="106"/>
      <c r="D15" s="20" t="s">
        <v>106</v>
      </c>
      <c r="E15" s="102"/>
      <c r="F15" s="102"/>
      <c r="G15" s="102"/>
      <c r="H15" s="102"/>
      <c r="I15" s="102"/>
      <c r="J15" s="102"/>
      <c r="K15" s="11"/>
      <c r="L15" s="12"/>
    </row>
    <row r="16" spans="1:14" s="5" customFormat="1" ht="11.25">
      <c r="A16" s="21" t="s">
        <v>94</v>
      </c>
    </row>
    <row r="17" spans="1:12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s="5" customFormat="1" ht="11.25" customHeight="1" thickTop="1" thickBot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2" s="5" customFormat="1" ht="12.75" thickTop="1" thickBot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2" s="5" customFormat="1" ht="12.75" thickTop="1" thickBot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2" s="5" customFormat="1" ht="12.75" thickTop="1" thickBot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2" s="5" customFormat="1" ht="12.75" thickTop="1" thickBot="1">
      <c r="A23" s="24" t="s">
        <v>96</v>
      </c>
      <c r="B23" s="24" t="s">
        <v>21</v>
      </c>
      <c r="C23" s="25" t="s">
        <v>22</v>
      </c>
      <c r="D23" s="26">
        <f>D24+D59+D79+D84+D87</f>
        <v>4638369</v>
      </c>
      <c r="E23" s="26">
        <f>E26+E29+E32+E33+E37+E45+E46+E86+E54</f>
        <v>0</v>
      </c>
      <c r="F23" s="26">
        <f>F24+F59+F79+F84+F87</f>
        <v>0</v>
      </c>
      <c r="G23" s="26">
        <v>3169435.03</v>
      </c>
      <c r="H23" s="26">
        <v>3169435.03</v>
      </c>
      <c r="I23" s="26">
        <f>I24+I59+I79+I84+I87</f>
        <v>0</v>
      </c>
      <c r="J23" s="26"/>
    </row>
    <row r="24" spans="1:12" s="5" customFormat="1" ht="23.25" thickTop="1" thickBot="1">
      <c r="A24" s="22" t="s">
        <v>97</v>
      </c>
      <c r="B24" s="24">
        <v>2000</v>
      </c>
      <c r="C24" s="25" t="s">
        <v>23</v>
      </c>
      <c r="D24" s="26">
        <f>D25+D30+D47+D50+D54+D58</f>
        <v>4638369</v>
      </c>
      <c r="E24" s="26">
        <v>0</v>
      </c>
      <c r="F24" s="26">
        <f>F25+F30+F47+F50+F54+F58</f>
        <v>0</v>
      </c>
      <c r="G24" s="26">
        <v>3169435.03</v>
      </c>
      <c r="H24" s="26">
        <v>3169435.03</v>
      </c>
      <c r="I24" s="26">
        <f>I25+I30+I47+I50+I54+I58</f>
        <v>0</v>
      </c>
      <c r="J24" s="26">
        <f t="shared" ref="J24:J54" si="0">F24+G24-H24</f>
        <v>0</v>
      </c>
    </row>
    <row r="25" spans="1:12" s="5" customFormat="1" ht="12.75" thickTop="1" thickBot="1">
      <c r="A25" s="27" t="s">
        <v>24</v>
      </c>
      <c r="B25" s="24">
        <v>2100</v>
      </c>
      <c r="C25" s="25" t="s">
        <v>25</v>
      </c>
      <c r="D25" s="26">
        <f>D26+D29</f>
        <v>3941211</v>
      </c>
      <c r="E25" s="26">
        <v>0</v>
      </c>
      <c r="F25" s="26">
        <f>F26+F29</f>
        <v>0</v>
      </c>
      <c r="G25" s="26">
        <v>2808227.98</v>
      </c>
      <c r="H25" s="26">
        <v>2808227.98</v>
      </c>
      <c r="I25" s="26">
        <f>I26+I29</f>
        <v>0</v>
      </c>
      <c r="J25" s="26">
        <f t="shared" si="0"/>
        <v>0</v>
      </c>
    </row>
    <row r="26" spans="1:12" s="5" customFormat="1" ht="12.75" thickTop="1" thickBot="1">
      <c r="A26" s="28" t="s">
        <v>26</v>
      </c>
      <c r="B26" s="29">
        <v>2110</v>
      </c>
      <c r="C26" s="30" t="s">
        <v>27</v>
      </c>
      <c r="D26" s="31">
        <f>SUM(D27:D28)</f>
        <v>3230494</v>
      </c>
      <c r="E26" s="32">
        <v>0</v>
      </c>
      <c r="F26" s="31">
        <f>SUM(F27:F28)</f>
        <v>0</v>
      </c>
      <c r="G26" s="31">
        <v>2297908.34</v>
      </c>
      <c r="H26" s="31">
        <v>2297908.34</v>
      </c>
      <c r="I26" s="31">
        <f>SUM(I27:I28)</f>
        <v>0</v>
      </c>
      <c r="J26" s="33">
        <f t="shared" si="0"/>
        <v>0</v>
      </c>
    </row>
    <row r="27" spans="1:12" s="5" customFormat="1" ht="12.75" thickTop="1" thickBot="1">
      <c r="A27" s="34" t="s">
        <v>28</v>
      </c>
      <c r="B27" s="22">
        <v>2111</v>
      </c>
      <c r="C27" s="35" t="s">
        <v>29</v>
      </c>
      <c r="D27" s="36">
        <v>3230494</v>
      </c>
      <c r="E27" s="37">
        <v>0</v>
      </c>
      <c r="F27" s="36">
        <v>0</v>
      </c>
      <c r="G27" s="36">
        <v>2297908.34</v>
      </c>
      <c r="H27" s="36">
        <v>2297908.34</v>
      </c>
      <c r="I27" s="36">
        <v>0</v>
      </c>
      <c r="J27" s="38">
        <f t="shared" si="0"/>
        <v>0</v>
      </c>
    </row>
    <row r="28" spans="1:12" s="5" customFormat="1" ht="12.75" thickTop="1" thickBot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/>
      <c r="H28" s="36"/>
      <c r="I28" s="36">
        <v>0</v>
      </c>
      <c r="J28" s="38">
        <f t="shared" si="0"/>
        <v>0</v>
      </c>
    </row>
    <row r="29" spans="1:12" s="5" customFormat="1" ht="12.75" thickTop="1" thickBot="1">
      <c r="A29" s="39" t="s">
        <v>32</v>
      </c>
      <c r="B29" s="29">
        <v>2120</v>
      </c>
      <c r="C29" s="30" t="s">
        <v>33</v>
      </c>
      <c r="D29" s="32">
        <v>710717</v>
      </c>
      <c r="E29" s="32">
        <v>0</v>
      </c>
      <c r="F29" s="32">
        <v>0</v>
      </c>
      <c r="G29" s="32">
        <v>510319.64</v>
      </c>
      <c r="H29" s="32">
        <v>510319.64</v>
      </c>
      <c r="I29" s="32">
        <v>0</v>
      </c>
      <c r="J29" s="33">
        <f t="shared" si="0"/>
        <v>0</v>
      </c>
    </row>
    <row r="30" spans="1:12" s="5" customFormat="1" ht="11.25" customHeight="1" thickTop="1" thickBot="1">
      <c r="A30" s="40" t="s">
        <v>34</v>
      </c>
      <c r="B30" s="24">
        <v>2200</v>
      </c>
      <c r="C30" s="25" t="s">
        <v>35</v>
      </c>
      <c r="D30" s="41">
        <f>SUM(D31:D37)+D44</f>
        <v>696656</v>
      </c>
      <c r="E30" s="41">
        <v>0</v>
      </c>
      <c r="F30" s="41">
        <f>SUM(F31:F37)+F44</f>
        <v>0</v>
      </c>
      <c r="G30" s="41">
        <v>360207.05</v>
      </c>
      <c r="H30" s="41">
        <v>360207.05</v>
      </c>
      <c r="I30" s="41">
        <f>SUM(I31:I37)+I44</f>
        <v>0</v>
      </c>
      <c r="J30" s="26">
        <f t="shared" si="0"/>
        <v>0</v>
      </c>
    </row>
    <row r="31" spans="1:12" s="5" customFormat="1" ht="12" customHeight="1" thickTop="1" thickBot="1">
      <c r="A31" s="28" t="s">
        <v>36</v>
      </c>
      <c r="B31" s="29">
        <v>2210</v>
      </c>
      <c r="C31" s="30" t="s">
        <v>37</v>
      </c>
      <c r="D31" s="32">
        <v>27185</v>
      </c>
      <c r="E31" s="31">
        <v>0</v>
      </c>
      <c r="F31" s="32">
        <v>0</v>
      </c>
      <c r="G31" s="32">
        <v>171351.38</v>
      </c>
      <c r="H31" s="32">
        <v>171351.38</v>
      </c>
      <c r="I31" s="32">
        <v>0</v>
      </c>
      <c r="J31" s="33">
        <f t="shared" si="0"/>
        <v>0</v>
      </c>
    </row>
    <row r="32" spans="1:12" s="5" customFormat="1" ht="12.75" thickTop="1" thickBot="1">
      <c r="A32" s="28" t="s">
        <v>38</v>
      </c>
      <c r="B32" s="29">
        <v>2220</v>
      </c>
      <c r="C32" s="29">
        <v>100</v>
      </c>
      <c r="D32" s="32">
        <v>250</v>
      </c>
      <c r="E32" s="32">
        <v>0</v>
      </c>
      <c r="F32" s="32">
        <v>0</v>
      </c>
      <c r="G32" s="32"/>
      <c r="H32" s="32"/>
      <c r="I32" s="32">
        <v>0</v>
      </c>
      <c r="J32" s="33"/>
    </row>
    <row r="33" spans="1:10" s="5" customFormat="1" ht="12.75" thickTop="1" thickBot="1">
      <c r="A33" s="28" t="s">
        <v>39</v>
      </c>
      <c r="B33" s="29">
        <v>2230</v>
      </c>
      <c r="C33" s="29">
        <v>110</v>
      </c>
      <c r="D33" s="32">
        <v>18172</v>
      </c>
      <c r="E33" s="32">
        <v>0</v>
      </c>
      <c r="F33" s="32">
        <v>0</v>
      </c>
      <c r="G33" s="32">
        <v>24267.3</v>
      </c>
      <c r="H33" s="32">
        <v>24267.3</v>
      </c>
      <c r="I33" s="32">
        <v>0</v>
      </c>
      <c r="J33" s="33">
        <f t="shared" si="0"/>
        <v>0</v>
      </c>
    </row>
    <row r="34" spans="1:10" s="5" customFormat="1" ht="12.75" thickTop="1" thickBot="1">
      <c r="A34" s="28" t="s">
        <v>40</v>
      </c>
      <c r="B34" s="29">
        <v>2240</v>
      </c>
      <c r="C34" s="29">
        <v>120</v>
      </c>
      <c r="D34" s="32">
        <v>15940</v>
      </c>
      <c r="E34" s="31">
        <v>0</v>
      </c>
      <c r="F34" s="32">
        <v>0</v>
      </c>
      <c r="G34" s="32">
        <v>7038.46</v>
      </c>
      <c r="H34" s="32">
        <v>7038.46</v>
      </c>
      <c r="I34" s="32">
        <v>0</v>
      </c>
      <c r="J34" s="33">
        <f t="shared" si="0"/>
        <v>0</v>
      </c>
    </row>
    <row r="35" spans="1:10" s="5" customFormat="1" ht="12.75" thickTop="1" thickBot="1">
      <c r="A35" s="28" t="s">
        <v>41</v>
      </c>
      <c r="B35" s="29">
        <v>2250</v>
      </c>
      <c r="C35" s="29">
        <v>130</v>
      </c>
      <c r="D35" s="32">
        <v>1161</v>
      </c>
      <c r="E35" s="31">
        <v>0</v>
      </c>
      <c r="F35" s="32">
        <v>0</v>
      </c>
      <c r="G35" s="32">
        <v>1886</v>
      </c>
      <c r="H35" s="32">
        <v>1886</v>
      </c>
      <c r="I35" s="32">
        <v>0</v>
      </c>
      <c r="J35" s="33">
        <f t="shared" si="0"/>
        <v>0</v>
      </c>
    </row>
    <row r="36" spans="1:10" s="5" customFormat="1" ht="12.75" thickTop="1" thickBot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/>
      <c r="H36" s="32"/>
      <c r="I36" s="32">
        <v>0</v>
      </c>
      <c r="J36" s="33">
        <f t="shared" si="0"/>
        <v>0</v>
      </c>
    </row>
    <row r="37" spans="1:10" s="5" customFormat="1" ht="12.75" thickTop="1" thickBot="1">
      <c r="A37" s="39" t="s">
        <v>43</v>
      </c>
      <c r="B37" s="29">
        <v>2270</v>
      </c>
      <c r="C37" s="29">
        <v>150</v>
      </c>
      <c r="D37" s="31">
        <f>SUM(D38:D43)</f>
        <v>633780</v>
      </c>
      <c r="E37" s="32">
        <v>0</v>
      </c>
      <c r="F37" s="31">
        <f>SUM(F38:F43)</f>
        <v>0</v>
      </c>
      <c r="G37" s="31">
        <v>155357.45000000001</v>
      </c>
      <c r="H37" s="31">
        <v>155357.45000000001</v>
      </c>
      <c r="I37" s="31">
        <f>SUM(I38:I43)</f>
        <v>0</v>
      </c>
      <c r="J37" s="33">
        <f t="shared" si="0"/>
        <v>0</v>
      </c>
    </row>
    <row r="38" spans="1:10" s="5" customFormat="1" ht="12.75" thickTop="1" thickBot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/>
      <c r="H38" s="36"/>
      <c r="I38" s="36">
        <v>0</v>
      </c>
      <c r="J38" s="38">
        <f t="shared" si="0"/>
        <v>0</v>
      </c>
    </row>
    <row r="39" spans="1:10" s="5" customFormat="1" ht="12.75" thickTop="1" thickBot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/>
      <c r="H39" s="36"/>
      <c r="I39" s="36">
        <v>0</v>
      </c>
      <c r="J39" s="38">
        <f t="shared" si="0"/>
        <v>0</v>
      </c>
    </row>
    <row r="40" spans="1:10" s="5" customFormat="1" ht="12.75" thickTop="1" thickBot="1">
      <c r="A40" s="34" t="s">
        <v>46</v>
      </c>
      <c r="B40" s="22">
        <v>2273</v>
      </c>
      <c r="C40" s="22">
        <v>180</v>
      </c>
      <c r="D40" s="36">
        <v>34616</v>
      </c>
      <c r="E40" s="37"/>
      <c r="F40" s="36">
        <v>0</v>
      </c>
      <c r="G40" s="36">
        <v>17856.28</v>
      </c>
      <c r="H40" s="36">
        <v>17856.28</v>
      </c>
      <c r="I40" s="36">
        <v>0</v>
      </c>
      <c r="J40" s="38">
        <f t="shared" si="0"/>
        <v>0</v>
      </c>
    </row>
    <row r="41" spans="1:10" s="5" customFormat="1" ht="12.75" thickTop="1" thickBot="1">
      <c r="A41" s="34" t="s">
        <v>47</v>
      </c>
      <c r="B41" s="22">
        <v>2274</v>
      </c>
      <c r="C41" s="22">
        <v>190</v>
      </c>
      <c r="D41" s="36">
        <v>599164</v>
      </c>
      <c r="E41" s="37">
        <v>0</v>
      </c>
      <c r="F41" s="36">
        <v>0</v>
      </c>
      <c r="G41" s="36">
        <v>137501.17000000001</v>
      </c>
      <c r="H41" s="36">
        <v>137501.17000000001</v>
      </c>
      <c r="I41" s="36">
        <v>0</v>
      </c>
      <c r="J41" s="38">
        <f t="shared" si="0"/>
        <v>0</v>
      </c>
    </row>
    <row r="42" spans="1:10" s="5" customFormat="1" ht="12.75" thickTop="1" thickBot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/>
      <c r="H42" s="36"/>
      <c r="I42" s="36">
        <v>0</v>
      </c>
      <c r="J42" s="38">
        <f t="shared" si="0"/>
        <v>0</v>
      </c>
    </row>
    <row r="43" spans="1:10" s="5" customFormat="1" ht="12.75" thickTop="1" thickBot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/>
      <c r="H43" s="36"/>
      <c r="I43" s="36">
        <v>0</v>
      </c>
      <c r="J43" s="38">
        <f t="shared" si="0"/>
        <v>0</v>
      </c>
    </row>
    <row r="44" spans="1:10" s="5" customFormat="1" ht="13.5" customHeight="1" thickTop="1" thickBot="1">
      <c r="A44" s="39" t="s">
        <v>50</v>
      </c>
      <c r="B44" s="29">
        <v>2280</v>
      </c>
      <c r="C44" s="29">
        <v>220</v>
      </c>
      <c r="D44" s="31">
        <f>SUM(D45:D46)</f>
        <v>168</v>
      </c>
      <c r="E44" s="31">
        <v>0</v>
      </c>
      <c r="F44" s="31">
        <f>SUM(F45:F46)</f>
        <v>0</v>
      </c>
      <c r="G44" s="31"/>
      <c r="H44" s="31"/>
      <c r="I44" s="31">
        <f>SUM(I45:I46)</f>
        <v>0</v>
      </c>
      <c r="J44" s="33">
        <f t="shared" si="0"/>
        <v>0</v>
      </c>
    </row>
    <row r="45" spans="1:10" s="5" customFormat="1" ht="12.75" customHeight="1" thickTop="1" thickBot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Top="1" thickBot="1">
      <c r="A46" s="43" t="s">
        <v>52</v>
      </c>
      <c r="B46" s="22">
        <v>2282</v>
      </c>
      <c r="C46" s="22">
        <v>240</v>
      </c>
      <c r="D46" s="36">
        <v>168</v>
      </c>
      <c r="E46" s="36">
        <v>0</v>
      </c>
      <c r="F46" s="36">
        <v>0</v>
      </c>
      <c r="G46" s="36">
        <v>306.45999999999998</v>
      </c>
      <c r="H46" s="36">
        <v>306.45999999999998</v>
      </c>
      <c r="I46" s="36">
        <v>0</v>
      </c>
      <c r="J46" s="38">
        <f t="shared" si="0"/>
        <v>0</v>
      </c>
    </row>
    <row r="47" spans="1:10" s="5" customFormat="1" ht="12.75" thickTop="1" thickBot="1">
      <c r="A47" s="27" t="s">
        <v>53</v>
      </c>
      <c r="B47" s="24">
        <v>2400</v>
      </c>
      <c r="C47" s="24">
        <v>250</v>
      </c>
      <c r="D47" s="41">
        <f t="shared" ref="D47:I47" si="1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Top="1" thickBot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Top="1" thickBot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Top="1" thickBot="1">
      <c r="A50" s="45" t="s">
        <v>56</v>
      </c>
      <c r="B50" s="24">
        <v>2600</v>
      </c>
      <c r="C50" s="24">
        <v>280</v>
      </c>
      <c r="D50" s="41">
        <f t="shared" ref="D50:I50" si="2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Top="1" thickBot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Top="1" thickBot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Top="1" thickBot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Top="1" thickBot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1000</v>
      </c>
      <c r="H54" s="48">
        <f>SUM(H55:H57)</f>
        <v>1000</v>
      </c>
      <c r="I54" s="48">
        <f>SUM(I55:I57)</f>
        <v>0</v>
      </c>
      <c r="J54" s="26">
        <f t="shared" si="0"/>
        <v>0</v>
      </c>
    </row>
    <row r="55" spans="1:10" s="5" customFormat="1" ht="12.75" customHeight="1" thickTop="1" thickBot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t="shared" ref="J55:J85" si="3">F55+G55-H55</f>
        <v>0</v>
      </c>
    </row>
    <row r="56" spans="1:10" s="5" customFormat="1" ht="12.75" thickTop="1" thickBot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Top="1" thickBot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1000</v>
      </c>
      <c r="H57" s="46">
        <v>1000</v>
      </c>
      <c r="I57" s="46">
        <v>0</v>
      </c>
      <c r="J57" s="33">
        <f t="shared" si="3"/>
        <v>0</v>
      </c>
    </row>
    <row r="58" spans="1:10" s="5" customFormat="1" ht="12.75" thickTop="1" thickBot="1">
      <c r="A58" s="40" t="s">
        <v>64</v>
      </c>
      <c r="B58" s="24">
        <v>2800</v>
      </c>
      <c r="C58" s="24">
        <v>360</v>
      </c>
      <c r="D58" s="49">
        <v>502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Top="1" thickBot="1">
      <c r="A59" s="24" t="s">
        <v>65</v>
      </c>
      <c r="B59" s="24">
        <v>3000</v>
      </c>
      <c r="C59" s="24">
        <v>370</v>
      </c>
      <c r="D59" s="48">
        <f t="shared" ref="D59:I59" si="4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Top="1" thickBot="1">
      <c r="A60" s="27" t="s">
        <v>66</v>
      </c>
      <c r="B60" s="24">
        <v>3100</v>
      </c>
      <c r="C60" s="24">
        <v>380</v>
      </c>
      <c r="D60" s="48">
        <f t="shared" ref="D60:I60" si="5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Top="1" thickBot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Top="1" thickBot="1">
      <c r="A62" s="44" t="s">
        <v>68</v>
      </c>
      <c r="B62" s="29">
        <v>3120</v>
      </c>
      <c r="C62" s="29">
        <v>400</v>
      </c>
      <c r="D62" s="50">
        <f t="shared" ref="D62:I62" si="6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Top="1" thickBot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Top="1" thickBot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Top="1" thickBot="1">
      <c r="A65" s="28" t="s">
        <v>71</v>
      </c>
      <c r="B65" s="29">
        <v>3130</v>
      </c>
      <c r="C65" s="29">
        <v>430</v>
      </c>
      <c r="D65" s="47">
        <f t="shared" ref="D65:I65" si="7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Top="1" thickBot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Top="1" thickBot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Top="1" thickBot="1">
      <c r="A68" s="28" t="s">
        <v>74</v>
      </c>
      <c r="B68" s="29">
        <v>3140</v>
      </c>
      <c r="C68" s="29">
        <v>460</v>
      </c>
      <c r="D68" s="47">
        <f t="shared" ref="D68:I68" si="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Top="1" thickBot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Top="1" thickBot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Top="1" thickBot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Top="1" thickBot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Top="1" thickBot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Top="1" thickBot="1">
      <c r="A74" s="27" t="s">
        <v>77</v>
      </c>
      <c r="B74" s="24">
        <v>3200</v>
      </c>
      <c r="C74" s="24">
        <v>520</v>
      </c>
      <c r="D74" s="48">
        <f t="shared" ref="D74:I74" si="9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Top="1" thickBot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Top="1" thickBot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Top="1" thickBot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Top="1" thickBot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Top="1" thickBot="1">
      <c r="A79" s="24" t="s">
        <v>82</v>
      </c>
      <c r="B79" s="24">
        <v>4100</v>
      </c>
      <c r="C79" s="24">
        <v>570</v>
      </c>
      <c r="D79" s="56">
        <f t="shared" ref="D79:I79" si="10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Top="1" thickBot="1">
      <c r="A80" s="28" t="s">
        <v>83</v>
      </c>
      <c r="B80" s="29">
        <v>4110</v>
      </c>
      <c r="C80" s="29">
        <v>580</v>
      </c>
      <c r="D80" s="47">
        <f t="shared" ref="D80:I80" si="11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Top="1" thickBot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Top="1" thickBot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Top="1" thickBot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Top="1" thickBot="1">
      <c r="A84" s="24" t="s">
        <v>86</v>
      </c>
      <c r="B84" s="24">
        <v>4200</v>
      </c>
      <c r="C84" s="24">
        <v>620</v>
      </c>
      <c r="D84" s="48">
        <f t="shared" ref="D84:I84" si="12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Top="1" thickBot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Top="1" thickBot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Top="1" thickBot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10" ht="14.25" customHeight="1" thickTop="1">
      <c r="A100" s="9" t="s">
        <v>102</v>
      </c>
      <c r="D100" s="88"/>
      <c r="E100" s="88"/>
    </row>
    <row r="101" spans="1:10" s="1" customFormat="1" ht="12.75" customHeight="1">
      <c r="A101" s="89" t="str">
        <f>[1]ЗАПОЛНИТЬ!F30</f>
        <v xml:space="preserve">Керівник </v>
      </c>
      <c r="C101" s="89"/>
      <c r="D101" s="95"/>
      <c r="E101" s="95"/>
      <c r="F101" s="89"/>
      <c r="G101" s="97" t="str">
        <f>[1]ЗАПОЛНИТЬ!F26</f>
        <v>І.А. Яскевич</v>
      </c>
      <c r="H101" s="97"/>
      <c r="I101" s="97"/>
    </row>
    <row r="102" spans="1:10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10" s="1" customFormat="1" ht="12" customHeight="1">
      <c r="A103" s="89" t="str">
        <f>[1]ЗАПОЛНИТЬ!F31</f>
        <v>Головний бухгалтер</v>
      </c>
      <c r="C103" s="89"/>
      <c r="D103" s="96"/>
      <c r="E103" s="96"/>
      <c r="F103" s="89"/>
      <c r="G103" s="97" t="str">
        <f>[1]ЗАПОЛНИТЬ!F28</f>
        <v>Т.І.Мацелюх</v>
      </c>
      <c r="H103" s="97"/>
      <c r="I103" s="97"/>
    </row>
    <row r="104" spans="1:10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pans="1:10" s="1" customFormat="1">
      <c r="A105" s="5"/>
    </row>
    <row r="107" spans="1:10">
      <c r="A107" s="92"/>
    </row>
  </sheetData>
  <sheetCalcPr fullCalcOnLoad="1"/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honeticPr fontId="0" type="noConversion"/>
  <pageMargins left="0.19685039370078741" right="0.19685039370078741" top="0.59055118110236227" bottom="0.19685039370078741" header="0.59055118110236227" footer="0.19685039370078741"/>
  <pageSetup paperSize="9" scale="90" fitToHeight="2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Ф.2.2</vt:lpstr>
      <vt:lpstr>Ф.2.2!Заголовки_для_друку</vt:lpstr>
      <vt:lpstr>Ф.2.2!Область_друку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2019-04-17T08:50:01Z</dcterms:created>
  <dcterms:modified xsi:type="dcterms:W3CDTF">2019-12-23T09:31:06Z</dcterms:modified>
</cp:coreProperties>
</file>