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9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<sst xmlns="http://schemas.openxmlformats.org/spreadsheetml/2006/main" count="56" uniqueCount="33">
  <si>
    <t xml:space="preserve">АНАЛІТИЧНОГО ОБЛІКУ КАСОВИХ ВИДАТКІВ </t>
  </si>
  <si>
    <t>№</t>
  </si>
  <si>
    <t>МО</t>
  </si>
  <si>
    <t xml:space="preserve">               Видатки за кодами економісної класифікації</t>
  </si>
  <si>
    <t>Разом</t>
  </si>
  <si>
    <t>З початку року</t>
  </si>
  <si>
    <t xml:space="preserve">                                                 КАРТКА</t>
  </si>
  <si>
    <t>Недобоївська сільська рада</t>
  </si>
  <si>
    <t>пед</t>
  </si>
  <si>
    <t>обл.</t>
  </si>
  <si>
    <t>спец. ф.</t>
  </si>
  <si>
    <t>заг. ф</t>
  </si>
  <si>
    <t>січень</t>
  </si>
  <si>
    <t>лютий</t>
  </si>
  <si>
    <t>березень</t>
  </si>
  <si>
    <t xml:space="preserve">Оборот за  місяць </t>
  </si>
  <si>
    <t>Оборот за місяць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</si>
  <si>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</si>
  <si>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</si>
  <si>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</si>
  <si>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</si>
  <si>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</si>
  <si>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</si>
  <si>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</si>
  <si>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</si>
  <si>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</si>
  <si>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Місяць</t>
  </si>
  <si>
    <t>План</t>
  </si>
  <si>
    <t>Залишок по плану</t>
  </si>
  <si>
    <t>НУШ</t>
  </si>
  <si>
    <t>котловий</t>
  </si>
  <si>
    <t>осв. субв.</t>
  </si>
  <si>
    <t xml:space="preserve">ПО КПК   0111021  Долинянська ЗОШ  на 2021 рік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</si>
</sst>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/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3" fillId="0" borderId="11" xfId="0" applyNumberFormat="1" applyFont="1" applyBorder="1" applyAlignment="1">
      <alignment/>
    </xf>
    <xf numFmtId="9" fontId="0" fillId="0" borderId="0" xfId="55" applyFont="1" applyAlignment="1">
      <alignment/>
    </xf>
    <xf numFmtId="0" fontId="3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0" fillId="0" borderId="13" xfId="0" applyNumberForma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3" fontId="0" fillId="0" borderId="11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3"/>
  <sheetViews>
    <sheetView tabSelected="1" view="pageBreakPreview" zoomScale="89" zoomScaleSheetLayoutView="89" zoomScalePageLayoutView="0" workbookViewId="0" topLeftCell="A5">
      <pane xSplit="1" ySplit="7" topLeftCell="C15" activePane="bottomRight" state="frozen"/>
      <selection pane="topLeft" activeCell="A5" sqref="A5"/>
      <selection pane="topRight" activeCell="B5" sqref="B5"/>
      <selection pane="bottomLeft" activeCell="A12" sqref="A12"/>
      <selection pane="bottomRight" activeCell="M25" sqref="M25"/>
    </sheetView>
  </sheetViews>
  <sheetFormatPr defaultColWidth="9.00390625" defaultRowHeight="12.75"/>
  <cols>
    <col min="1" max="1" width="12.75390625" style="0" customWidth="1"/>
    <col min="2" max="2" width="7.625" style="0" customWidth="1"/>
    <col min="3" max="3" width="11.00390625" style="0" customWidth="1"/>
    <col min="4" max="4" width="10.625" style="0" bestFit="1" customWidth="1"/>
    <col min="5" max="5" width="12.00390625" style="0" customWidth="1"/>
    <col min="6" max="6" width="11.25390625" style="0" customWidth="1"/>
    <col min="7" max="10" width="10.25390625" style="0" customWidth="1"/>
    <col min="11" max="11" width="9.375" style="0" customWidth="1"/>
    <col min="13" max="13" width="10.375" style="0" customWidth="1"/>
    <col min="14" max="14" width="8.375" style="0" customWidth="1"/>
    <col min="15" max="15" width="10.375" style="0" customWidth="1"/>
    <col min="16" max="16" width="10.625" style="0" bestFit="1" customWidth="1"/>
    <col min="18" max="18" width="10.875" style="0" customWidth="1"/>
    <col min="21" max="21" width="12.25390625" style="0" customWidth="1"/>
    <col min="22" max="22" width="10.125" style="0" bestFit="1" customWidth="1"/>
    <col min="23" max="23" width="11.625" style="0" customWidth="1"/>
  </cols>
  <sheetData>
    <row r="1" ht="12.75" hidden="1"/>
    <row r="2" ht="12.75">
      <c r="A2" t="s">
        <v>7</v>
      </c>
    </row>
    <row r="4" spans="3:6" s="12" customFormat="1" ht="15.75">
      <c r="C4" s="14" t="s">
        <v>6</v>
      </c>
      <c r="D4" s="13"/>
      <c r="E4" s="13"/>
      <c r="F4" s="13"/>
    </row>
    <row r="5" spans="3:6" s="12" customFormat="1" ht="15">
      <c r="C5" s="13" t="s">
        <v>0</v>
      </c>
      <c r="D5" s="13"/>
      <c r="E5" s="13"/>
      <c r="F5" s="13"/>
    </row>
    <row r="6" spans="3:6" s="12" customFormat="1" ht="15.75">
      <c r="C6" s="14" t="s">
        <v>32</v>
      </c>
      <c r="D6" s="13"/>
      <c r="E6" s="13"/>
      <c r="F6" s="13"/>
    </row>
    <row r="7" spans="1:21" ht="15">
      <c r="A7" s="1"/>
      <c r="B7" s="1"/>
      <c r="C7" s="11"/>
      <c r="D7" s="11"/>
      <c r="E7" s="11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3"/>
      <c r="B8" s="29" t="s">
        <v>1</v>
      </c>
      <c r="C8" s="53" t="s">
        <v>3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4"/>
      <c r="T8" s="36"/>
      <c r="U8" s="18"/>
    </row>
    <row r="9" spans="1:23" ht="15.75">
      <c r="A9" s="31" t="s">
        <v>26</v>
      </c>
      <c r="B9" s="30" t="s">
        <v>2</v>
      </c>
      <c r="C9" s="17">
        <v>2111</v>
      </c>
      <c r="D9" s="17">
        <v>2120</v>
      </c>
      <c r="E9" s="17">
        <v>2111</v>
      </c>
      <c r="F9" s="17">
        <v>2120</v>
      </c>
      <c r="G9" s="17">
        <v>2210</v>
      </c>
      <c r="H9" s="53" t="s">
        <v>29</v>
      </c>
      <c r="I9" s="54"/>
      <c r="J9" s="52">
        <v>2220</v>
      </c>
      <c r="K9" s="17">
        <v>2230</v>
      </c>
      <c r="L9" s="17">
        <v>2230</v>
      </c>
      <c r="M9" s="17">
        <v>2240</v>
      </c>
      <c r="N9" s="17">
        <v>2250</v>
      </c>
      <c r="O9" s="17">
        <v>2273</v>
      </c>
      <c r="P9" s="17">
        <v>2274</v>
      </c>
      <c r="Q9" s="17">
        <v>2800</v>
      </c>
      <c r="R9" s="17">
        <v>3110</v>
      </c>
      <c r="S9" s="17">
        <v>3132</v>
      </c>
      <c r="T9" s="17">
        <v>2282</v>
      </c>
      <c r="U9" s="38" t="s">
        <v>4</v>
      </c>
      <c r="V9" s="46"/>
      <c r="W9" s="47"/>
    </row>
    <row r="10" spans="1:21" ht="13.5" thickBot="1">
      <c r="A10" s="19"/>
      <c r="B10" s="30"/>
      <c r="C10" s="19" t="s">
        <v>8</v>
      </c>
      <c r="D10" s="19" t="s">
        <v>8</v>
      </c>
      <c r="E10" s="19" t="s">
        <v>9</v>
      </c>
      <c r="F10" s="19" t="s">
        <v>9</v>
      </c>
      <c r="G10" s="19"/>
      <c r="H10" s="19" t="s">
        <v>31</v>
      </c>
      <c r="I10" s="19" t="s">
        <v>30</v>
      </c>
      <c r="J10" s="19"/>
      <c r="K10" s="19" t="s">
        <v>11</v>
      </c>
      <c r="L10" s="19" t="s">
        <v>10</v>
      </c>
      <c r="M10" s="19"/>
      <c r="N10" s="21"/>
      <c r="O10" s="21"/>
      <c r="P10" s="21"/>
      <c r="Q10" s="3"/>
      <c r="R10" s="21"/>
      <c r="S10" s="21"/>
      <c r="T10" s="3"/>
      <c r="U10" s="21"/>
    </row>
    <row r="11" spans="1:21" ht="13.5" thickBot="1">
      <c r="A11" s="32" t="s">
        <v>27</v>
      </c>
      <c r="B11" s="41"/>
      <c r="C11" s="26">
        <v>2172900</v>
      </c>
      <c r="D11" s="26">
        <v>500000</v>
      </c>
      <c r="E11" s="26">
        <v>660000</v>
      </c>
      <c r="F11" s="26">
        <v>148500</v>
      </c>
      <c r="G11" s="40">
        <v>50000</v>
      </c>
      <c r="H11" s="39"/>
      <c r="I11" s="39"/>
      <c r="J11" s="39">
        <v>1000</v>
      </c>
      <c r="K11" s="27">
        <v>122000</v>
      </c>
      <c r="L11" s="26">
        <v>122000</v>
      </c>
      <c r="M11" s="26">
        <v>40000</v>
      </c>
      <c r="N11" s="27">
        <v>5000</v>
      </c>
      <c r="O11" s="27">
        <v>57600</v>
      </c>
      <c r="P11" s="27">
        <v>180000</v>
      </c>
      <c r="Q11" s="37">
        <v>500</v>
      </c>
      <c r="R11" s="39">
        <v>32000</v>
      </c>
      <c r="S11" s="37"/>
      <c r="T11" s="39">
        <v>5000</v>
      </c>
      <c r="U11" s="28">
        <f>SUM(C11+D11+E11+L11+F11+G11+M11+N11+O11+P11+K11+Q11+R11+T11+J11+I11+H11+S11)</f>
        <v>4096500</v>
      </c>
    </row>
    <row r="12" spans="1:23" s="5" customFormat="1" ht="18" customHeight="1" thickBot="1">
      <c r="A12" s="55" t="s">
        <v>12</v>
      </c>
      <c r="B12" s="6">
        <v>5</v>
      </c>
      <c r="C12" s="22">
        <v>147489.12</v>
      </c>
      <c r="D12" s="49">
        <v>32456</v>
      </c>
      <c r="E12" s="23">
        <v>72255.81</v>
      </c>
      <c r="F12" s="49">
        <v>15704.58</v>
      </c>
      <c r="G12" s="22"/>
      <c r="H12" s="22"/>
      <c r="I12" s="22"/>
      <c r="J12" s="22"/>
      <c r="K12" s="22"/>
      <c r="L12" s="24"/>
      <c r="M12" s="22"/>
      <c r="N12" s="22"/>
      <c r="O12" s="22"/>
      <c r="P12" s="25"/>
      <c r="Q12" s="25"/>
      <c r="R12" s="25"/>
      <c r="S12" s="25"/>
      <c r="T12" s="22"/>
      <c r="U12" s="28">
        <f aca="true" t="shared" si="0" ref="U12:U63">SUM(C12+D12+E12+L12+F12+G12+M12+N12+O12+P12+K12+Q12+R12+T12+J12+I12+H12+S12)</f>
        <v>267905.51</v>
      </c>
      <c r="V12" s="16"/>
      <c r="W12" s="16"/>
    </row>
    <row r="13" spans="1:23" s="5" customFormat="1" ht="18" customHeight="1" thickBot="1">
      <c r="A13" s="55"/>
      <c r="B13" s="6">
        <v>6</v>
      </c>
      <c r="C13" s="6"/>
      <c r="D13" s="42"/>
      <c r="E13" s="15"/>
      <c r="F13" s="42"/>
      <c r="G13" s="6"/>
      <c r="H13" s="6"/>
      <c r="I13" s="6"/>
      <c r="J13" s="6"/>
      <c r="K13" s="6"/>
      <c r="L13" s="23">
        <v>378.1</v>
      </c>
      <c r="M13" s="23">
        <v>2166</v>
      </c>
      <c r="N13" s="23"/>
      <c r="O13" s="23"/>
      <c r="P13" s="48">
        <v>11960.07</v>
      </c>
      <c r="Q13" s="7"/>
      <c r="R13" s="7"/>
      <c r="S13" s="7"/>
      <c r="T13" s="6"/>
      <c r="U13" s="28">
        <f t="shared" si="0"/>
        <v>14504.17</v>
      </c>
      <c r="V13" s="16"/>
      <c r="W13" s="16"/>
    </row>
    <row r="14" spans="1:23" s="5" customFormat="1" ht="18" customHeight="1" thickBot="1">
      <c r="A14" s="56"/>
      <c r="B14" s="6">
        <v>8</v>
      </c>
      <c r="C14" s="6"/>
      <c r="D14" s="42"/>
      <c r="E14" s="15"/>
      <c r="F14" s="42"/>
      <c r="G14" s="6"/>
      <c r="H14" s="6"/>
      <c r="I14" s="6"/>
      <c r="J14" s="6"/>
      <c r="K14" s="6"/>
      <c r="L14" s="10"/>
      <c r="M14" s="6"/>
      <c r="N14" s="22"/>
      <c r="O14" s="6"/>
      <c r="P14" s="6"/>
      <c r="Q14" s="7"/>
      <c r="R14" s="7"/>
      <c r="S14" s="7"/>
      <c r="T14" s="6"/>
      <c r="U14" s="28">
        <f t="shared" si="0"/>
        <v>0</v>
      </c>
      <c r="V14" s="16"/>
      <c r="W14" s="16"/>
    </row>
    <row r="15" spans="1:21" ht="18" customHeight="1" thickBot="1">
      <c r="A15" s="61" t="s">
        <v>15</v>
      </c>
      <c r="B15" s="62"/>
      <c r="C15" s="8">
        <f>C12+C13+C14</f>
        <v>147489.12</v>
      </c>
      <c r="D15" s="43">
        <f aca="true" t="shared" si="1" ref="D15:T15">D12+D13+D14</f>
        <v>32456</v>
      </c>
      <c r="E15" s="8">
        <f t="shared" si="1"/>
        <v>72255.81</v>
      </c>
      <c r="F15" s="43">
        <f t="shared" si="1"/>
        <v>15704.58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378.1</v>
      </c>
      <c r="M15" s="8">
        <f t="shared" si="1"/>
        <v>2166</v>
      </c>
      <c r="N15" s="8">
        <f t="shared" si="1"/>
        <v>0</v>
      </c>
      <c r="O15" s="43">
        <f t="shared" si="1"/>
        <v>0</v>
      </c>
      <c r="P15" s="8">
        <f t="shared" si="1"/>
        <v>11960.07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8">
        <f t="shared" si="1"/>
        <v>0</v>
      </c>
      <c r="U15" s="28">
        <f t="shared" si="0"/>
        <v>282409.68</v>
      </c>
    </row>
    <row r="16" spans="1:21" ht="18" customHeight="1" thickBot="1">
      <c r="A16" s="63" t="s">
        <v>5</v>
      </c>
      <c r="B16" s="64"/>
      <c r="C16" s="10">
        <f>SUM(C15)</f>
        <v>147489.12</v>
      </c>
      <c r="D16" s="44">
        <f aca="true" t="shared" si="2" ref="D16:T16">SUM(D15)</f>
        <v>32456</v>
      </c>
      <c r="E16" s="10">
        <f t="shared" si="2"/>
        <v>72255.81</v>
      </c>
      <c r="F16" s="44">
        <f t="shared" si="2"/>
        <v>15704.58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378.1</v>
      </c>
      <c r="M16" s="10">
        <f t="shared" si="2"/>
        <v>2166</v>
      </c>
      <c r="N16" s="10">
        <f t="shared" si="2"/>
        <v>0</v>
      </c>
      <c r="O16" s="44">
        <f t="shared" si="2"/>
        <v>0</v>
      </c>
      <c r="P16" s="10">
        <f t="shared" si="2"/>
        <v>11960.07</v>
      </c>
      <c r="Q16" s="10">
        <f t="shared" si="2"/>
        <v>0</v>
      </c>
      <c r="R16" s="10">
        <f t="shared" si="2"/>
        <v>0</v>
      </c>
      <c r="S16" s="10">
        <f t="shared" si="2"/>
        <v>0</v>
      </c>
      <c r="T16" s="10">
        <f t="shared" si="2"/>
        <v>0</v>
      </c>
      <c r="U16" s="28">
        <f t="shared" si="0"/>
        <v>282409.68</v>
      </c>
    </row>
    <row r="17" spans="1:27" ht="18" customHeight="1" thickBot="1">
      <c r="A17" s="57" t="s">
        <v>13</v>
      </c>
      <c r="B17" s="4">
        <v>5</v>
      </c>
      <c r="C17" s="6">
        <v>197165.63</v>
      </c>
      <c r="D17" s="42">
        <v>42777.12</v>
      </c>
      <c r="E17" s="15">
        <v>71855.7</v>
      </c>
      <c r="F17" s="42">
        <v>16142.37</v>
      </c>
      <c r="G17" s="6"/>
      <c r="H17" s="6"/>
      <c r="I17" s="6"/>
      <c r="J17" s="6"/>
      <c r="K17" s="6"/>
      <c r="L17" s="10"/>
      <c r="M17" s="6"/>
      <c r="N17" s="6"/>
      <c r="O17" s="6"/>
      <c r="P17" s="7"/>
      <c r="Q17" s="45"/>
      <c r="R17" s="7"/>
      <c r="S17" s="7"/>
      <c r="T17" s="6"/>
      <c r="U17" s="28">
        <f t="shared" si="0"/>
        <v>327940.82</v>
      </c>
      <c r="AA17" s="9"/>
    </row>
    <row r="18" spans="1:27" ht="18" customHeight="1" thickBot="1">
      <c r="A18" s="55"/>
      <c r="B18" s="4">
        <v>6</v>
      </c>
      <c r="C18" s="6"/>
      <c r="D18" s="42"/>
      <c r="E18" s="15"/>
      <c r="F18" s="42"/>
      <c r="G18" s="6">
        <v>1226</v>
      </c>
      <c r="H18" s="6"/>
      <c r="I18" s="6"/>
      <c r="J18" s="6"/>
      <c r="K18" s="6"/>
      <c r="L18" s="10">
        <v>3597.9</v>
      </c>
      <c r="M18" s="6">
        <v>4295.67</v>
      </c>
      <c r="N18" s="6"/>
      <c r="O18" s="6"/>
      <c r="P18" s="45">
        <v>17182.54</v>
      </c>
      <c r="Q18" s="45"/>
      <c r="R18" s="7">
        <v>32000</v>
      </c>
      <c r="S18" s="7"/>
      <c r="T18" s="6">
        <v>1575</v>
      </c>
      <c r="U18" s="28">
        <f t="shared" si="0"/>
        <v>59877.11</v>
      </c>
      <c r="AA18" s="9"/>
    </row>
    <row r="19" spans="1:27" ht="18" customHeight="1" thickBot="1">
      <c r="A19" s="56"/>
      <c r="B19" s="4">
        <v>8</v>
      </c>
      <c r="C19" s="6"/>
      <c r="D19" s="42"/>
      <c r="E19" s="15"/>
      <c r="F19" s="42"/>
      <c r="G19" s="6"/>
      <c r="H19" s="6"/>
      <c r="I19" s="6"/>
      <c r="J19" s="6"/>
      <c r="K19" s="6"/>
      <c r="L19" s="10"/>
      <c r="M19" s="6"/>
      <c r="N19" s="6"/>
      <c r="O19" s="6"/>
      <c r="P19" s="45"/>
      <c r="Q19" s="45"/>
      <c r="R19" s="7"/>
      <c r="S19" s="7"/>
      <c r="T19" s="6"/>
      <c r="U19" s="28">
        <f t="shared" si="0"/>
        <v>0</v>
      </c>
      <c r="AA19" s="9"/>
    </row>
    <row r="20" spans="1:21" ht="18" customHeight="1" thickBot="1">
      <c r="A20" s="61" t="s">
        <v>16</v>
      </c>
      <c r="B20" s="62"/>
      <c r="C20" s="10">
        <f>C17+C18+C19</f>
        <v>197165.63</v>
      </c>
      <c r="D20" s="44">
        <f aca="true" t="shared" si="3" ref="D20:T20">D17+D18+D19</f>
        <v>42777.12</v>
      </c>
      <c r="E20" s="10">
        <f t="shared" si="3"/>
        <v>71855.7</v>
      </c>
      <c r="F20" s="44">
        <f t="shared" si="3"/>
        <v>16142.37</v>
      </c>
      <c r="G20" s="10">
        <f t="shared" si="3"/>
        <v>1226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3597.9</v>
      </c>
      <c r="M20" s="10">
        <f t="shared" si="3"/>
        <v>4295.67</v>
      </c>
      <c r="N20" s="10">
        <f t="shared" si="3"/>
        <v>0</v>
      </c>
      <c r="O20" s="10">
        <f t="shared" si="3"/>
        <v>0</v>
      </c>
      <c r="P20" s="44">
        <f t="shared" si="3"/>
        <v>17182.54</v>
      </c>
      <c r="Q20" s="44">
        <f t="shared" si="3"/>
        <v>0</v>
      </c>
      <c r="R20" s="10">
        <f t="shared" si="3"/>
        <v>32000</v>
      </c>
      <c r="S20" s="10">
        <f t="shared" si="3"/>
        <v>0</v>
      </c>
      <c r="T20" s="10">
        <f t="shared" si="3"/>
        <v>1575</v>
      </c>
      <c r="U20" s="28">
        <f t="shared" si="0"/>
        <v>387817.93</v>
      </c>
    </row>
    <row r="21" spans="1:21" ht="18" customHeight="1" thickBot="1">
      <c r="A21" s="53" t="s">
        <v>5</v>
      </c>
      <c r="B21" s="60"/>
      <c r="C21" s="10">
        <f>SUM(C16+C20)</f>
        <v>344654.75</v>
      </c>
      <c r="D21" s="44">
        <f aca="true" t="shared" si="4" ref="D21:T21">SUM(D16+D20)</f>
        <v>75233.12</v>
      </c>
      <c r="E21" s="10">
        <f t="shared" si="4"/>
        <v>144111.51</v>
      </c>
      <c r="F21" s="44">
        <f t="shared" si="4"/>
        <v>31846.95</v>
      </c>
      <c r="G21" s="10">
        <f t="shared" si="4"/>
        <v>1226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10">
        <f t="shared" si="4"/>
        <v>3976</v>
      </c>
      <c r="M21" s="10">
        <f t="shared" si="4"/>
        <v>6461.67</v>
      </c>
      <c r="N21" s="10">
        <f t="shared" si="4"/>
        <v>0</v>
      </c>
      <c r="O21" s="10">
        <f t="shared" si="4"/>
        <v>0</v>
      </c>
      <c r="P21" s="44">
        <f t="shared" si="4"/>
        <v>29142.61</v>
      </c>
      <c r="Q21" s="44">
        <f t="shared" si="4"/>
        <v>0</v>
      </c>
      <c r="R21" s="10">
        <f t="shared" si="4"/>
        <v>32000</v>
      </c>
      <c r="S21" s="10">
        <f t="shared" si="4"/>
        <v>0</v>
      </c>
      <c r="T21" s="10">
        <f t="shared" si="4"/>
        <v>1575</v>
      </c>
      <c r="U21" s="28">
        <f t="shared" si="0"/>
        <v>670227.61</v>
      </c>
    </row>
    <row r="22" spans="1:27" ht="18" customHeight="1" thickBot="1">
      <c r="A22" s="57" t="s">
        <v>14</v>
      </c>
      <c r="B22" s="4">
        <v>5</v>
      </c>
      <c r="C22" s="6">
        <v>199983.45</v>
      </c>
      <c r="D22" s="42">
        <v>42059.99</v>
      </c>
      <c r="E22" s="15">
        <v>70889.32</v>
      </c>
      <c r="F22" s="42">
        <v>15403.97</v>
      </c>
      <c r="G22" s="6"/>
      <c r="H22" s="6"/>
      <c r="I22" s="6"/>
      <c r="J22" s="6"/>
      <c r="K22" s="6"/>
      <c r="L22" s="10"/>
      <c r="M22" s="6"/>
      <c r="N22" s="6"/>
      <c r="O22" s="6"/>
      <c r="P22" s="45"/>
      <c r="Q22" s="45"/>
      <c r="R22" s="7"/>
      <c r="S22" s="7"/>
      <c r="T22" s="6"/>
      <c r="U22" s="28">
        <f t="shared" si="0"/>
        <v>328336.73</v>
      </c>
      <c r="AA22" s="9"/>
    </row>
    <row r="23" spans="1:27" ht="18" customHeight="1" thickBot="1">
      <c r="A23" s="55"/>
      <c r="B23" s="4">
        <v>6</v>
      </c>
      <c r="C23" s="6"/>
      <c r="D23" s="42"/>
      <c r="E23" s="15"/>
      <c r="F23" s="42"/>
      <c r="G23" s="6">
        <v>861</v>
      </c>
      <c r="H23" s="6"/>
      <c r="I23" s="6"/>
      <c r="J23" s="6"/>
      <c r="K23" s="6"/>
      <c r="L23" s="15"/>
      <c r="M23" s="6">
        <v>2307.41</v>
      </c>
      <c r="N23" s="6"/>
      <c r="O23" s="6">
        <v>985.49</v>
      </c>
      <c r="P23" s="45"/>
      <c r="Q23" s="45"/>
      <c r="R23" s="7"/>
      <c r="S23" s="7"/>
      <c r="T23" s="6"/>
      <c r="U23" s="28">
        <f t="shared" si="0"/>
        <v>4153.9</v>
      </c>
      <c r="AA23" s="9"/>
    </row>
    <row r="24" spans="1:27" ht="18" customHeight="1" thickBot="1">
      <c r="A24" s="56"/>
      <c r="B24" s="4">
        <v>8</v>
      </c>
      <c r="C24" s="6"/>
      <c r="D24" s="42"/>
      <c r="E24" s="15"/>
      <c r="F24" s="42"/>
      <c r="G24" s="6"/>
      <c r="H24" s="6"/>
      <c r="I24" s="6"/>
      <c r="J24" s="6"/>
      <c r="K24" s="6"/>
      <c r="L24" s="10"/>
      <c r="M24" s="6"/>
      <c r="N24" s="6"/>
      <c r="O24" s="6"/>
      <c r="P24" s="45"/>
      <c r="Q24" s="45"/>
      <c r="R24" s="7"/>
      <c r="S24" s="7"/>
      <c r="T24" s="6"/>
      <c r="U24" s="28">
        <f t="shared" si="0"/>
        <v>0</v>
      </c>
      <c r="AA24" s="9"/>
    </row>
    <row r="25" spans="1:21" s="20" customFormat="1" ht="18" customHeight="1" thickBot="1">
      <c r="A25" s="53" t="s">
        <v>16</v>
      </c>
      <c r="B25" s="54"/>
      <c r="C25" s="10">
        <f>SUM(C22:C23)</f>
        <v>199983.45</v>
      </c>
      <c r="D25" s="44">
        <f>SUM(D22:D23)</f>
        <v>42059.99</v>
      </c>
      <c r="E25" s="10">
        <f>SUM(E22)</f>
        <v>70889.32</v>
      </c>
      <c r="F25" s="44">
        <f>SUM(F22)</f>
        <v>15403.97</v>
      </c>
      <c r="G25" s="10">
        <f aca="true" t="shared" si="5" ref="G25:T25">SUM(G22:G23)</f>
        <v>861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>K23</f>
        <v>0</v>
      </c>
      <c r="L25" s="10">
        <f t="shared" si="5"/>
        <v>0</v>
      </c>
      <c r="M25" s="10">
        <f t="shared" si="5"/>
        <v>2307.41</v>
      </c>
      <c r="N25" s="10">
        <f>N24</f>
        <v>0</v>
      </c>
      <c r="O25" s="10">
        <f t="shared" si="5"/>
        <v>985.49</v>
      </c>
      <c r="P25" s="44">
        <f t="shared" si="5"/>
        <v>0</v>
      </c>
      <c r="Q25" s="44">
        <f t="shared" si="5"/>
        <v>0</v>
      </c>
      <c r="R25" s="10">
        <f t="shared" si="5"/>
        <v>0</v>
      </c>
      <c r="S25" s="10">
        <f t="shared" si="5"/>
        <v>0</v>
      </c>
      <c r="T25" s="10">
        <f t="shared" si="5"/>
        <v>0</v>
      </c>
      <c r="U25" s="28">
        <f t="shared" si="0"/>
        <v>332490.62999999995</v>
      </c>
    </row>
    <row r="26" spans="1:21" ht="18" customHeight="1" thickBot="1">
      <c r="A26" s="53" t="s">
        <v>5</v>
      </c>
      <c r="B26" s="54"/>
      <c r="C26" s="10">
        <f>SUM(C21+C25)</f>
        <v>544638.2</v>
      </c>
      <c r="D26" s="44">
        <f aca="true" t="shared" si="6" ref="D26:T26">SUM(D21+D25)</f>
        <v>117293.10999999999</v>
      </c>
      <c r="E26" s="10">
        <f t="shared" si="6"/>
        <v>215000.83000000002</v>
      </c>
      <c r="F26" s="44">
        <f t="shared" si="6"/>
        <v>47250.92</v>
      </c>
      <c r="G26" s="10">
        <f t="shared" si="6"/>
        <v>2087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10">
        <f t="shared" si="6"/>
        <v>0</v>
      </c>
      <c r="L26" s="10">
        <f t="shared" si="6"/>
        <v>3976</v>
      </c>
      <c r="M26" s="10">
        <f t="shared" si="6"/>
        <v>8769.08</v>
      </c>
      <c r="N26" s="10">
        <f t="shared" si="6"/>
        <v>0</v>
      </c>
      <c r="O26" s="10">
        <f t="shared" si="6"/>
        <v>985.49</v>
      </c>
      <c r="P26" s="44">
        <f t="shared" si="6"/>
        <v>29142.61</v>
      </c>
      <c r="Q26" s="44">
        <f t="shared" si="6"/>
        <v>0</v>
      </c>
      <c r="R26" s="10">
        <f t="shared" si="6"/>
        <v>32000</v>
      </c>
      <c r="S26" s="10">
        <f t="shared" si="6"/>
        <v>0</v>
      </c>
      <c r="T26" s="10">
        <f t="shared" si="6"/>
        <v>1575</v>
      </c>
      <c r="U26" s="28">
        <f t="shared" si="0"/>
        <v>1002718.2399999999</v>
      </c>
    </row>
    <row r="27" spans="1:21" ht="13.5" thickBot="1">
      <c r="A27" s="57" t="s">
        <v>17</v>
      </c>
      <c r="B27" s="4">
        <v>5</v>
      </c>
      <c r="C27" s="6"/>
      <c r="D27" s="42"/>
      <c r="E27" s="10"/>
      <c r="F27" s="42"/>
      <c r="G27" s="6"/>
      <c r="H27" s="6"/>
      <c r="I27" s="6"/>
      <c r="J27" s="6"/>
      <c r="K27" s="6"/>
      <c r="L27" s="10"/>
      <c r="M27" s="6"/>
      <c r="N27" s="6"/>
      <c r="O27" s="6"/>
      <c r="P27" s="45"/>
      <c r="Q27" s="45"/>
      <c r="R27" s="7"/>
      <c r="S27" s="7"/>
      <c r="T27" s="6"/>
      <c r="U27" s="28">
        <f t="shared" si="0"/>
        <v>0</v>
      </c>
    </row>
    <row r="28" spans="1:21" ht="13.5" thickBot="1">
      <c r="A28" s="56"/>
      <c r="B28" s="4">
        <v>6.8</v>
      </c>
      <c r="C28" s="6"/>
      <c r="D28" s="42"/>
      <c r="E28" s="10"/>
      <c r="F28" s="42"/>
      <c r="G28" s="6"/>
      <c r="H28" s="6"/>
      <c r="I28" s="6"/>
      <c r="J28" s="6"/>
      <c r="K28" s="6"/>
      <c r="L28" s="10"/>
      <c r="M28" s="6"/>
      <c r="N28" s="6"/>
      <c r="O28" s="6"/>
      <c r="P28" s="45"/>
      <c r="Q28" s="45"/>
      <c r="R28" s="7"/>
      <c r="S28" s="7"/>
      <c r="T28" s="6"/>
      <c r="U28" s="28">
        <f t="shared" si="0"/>
        <v>0</v>
      </c>
    </row>
    <row r="29" spans="1:21" ht="13.5" thickBot="1">
      <c r="A29" s="53" t="s">
        <v>16</v>
      </c>
      <c r="B29" s="54"/>
      <c r="C29" s="10">
        <f>SUM(C27:C27)</f>
        <v>0</v>
      </c>
      <c r="D29" s="44">
        <f>SUM(D27:D27)</f>
        <v>0</v>
      </c>
      <c r="E29" s="10">
        <f>SUM(E27)</f>
        <v>0</v>
      </c>
      <c r="F29" s="44">
        <f>SUM(F27)</f>
        <v>0</v>
      </c>
      <c r="G29" s="10">
        <f>G28</f>
        <v>0</v>
      </c>
      <c r="H29" s="10">
        <f>H28</f>
        <v>0</v>
      </c>
      <c r="I29" s="10">
        <f>I28</f>
        <v>0</v>
      </c>
      <c r="J29" s="10">
        <f>J28</f>
        <v>0</v>
      </c>
      <c r="K29" s="10">
        <f aca="true" t="shared" si="7" ref="K29:T29">K28</f>
        <v>0</v>
      </c>
      <c r="L29" s="10">
        <f t="shared" si="7"/>
        <v>0</v>
      </c>
      <c r="M29" s="10">
        <f t="shared" si="7"/>
        <v>0</v>
      </c>
      <c r="N29" s="10">
        <f t="shared" si="7"/>
        <v>0</v>
      </c>
      <c r="O29" s="10">
        <f t="shared" si="7"/>
        <v>0</v>
      </c>
      <c r="P29" s="44">
        <f t="shared" si="7"/>
        <v>0</v>
      </c>
      <c r="Q29" s="44">
        <f t="shared" si="7"/>
        <v>0</v>
      </c>
      <c r="R29" s="10">
        <f t="shared" si="7"/>
        <v>0</v>
      </c>
      <c r="S29" s="10">
        <f t="shared" si="7"/>
        <v>0</v>
      </c>
      <c r="T29" s="10">
        <f t="shared" si="7"/>
        <v>0</v>
      </c>
      <c r="U29" s="28">
        <f t="shared" si="0"/>
        <v>0</v>
      </c>
    </row>
    <row r="30" spans="1:21" ht="13.5" thickBot="1">
      <c r="A30" s="53" t="s">
        <v>5</v>
      </c>
      <c r="B30" s="54"/>
      <c r="C30" s="10">
        <f>SUM(C26+C29)</f>
        <v>544638.2</v>
      </c>
      <c r="D30" s="44">
        <f aca="true" t="shared" si="8" ref="D30:T30">SUM(D26+D29)</f>
        <v>117293.10999999999</v>
      </c>
      <c r="E30" s="10">
        <f t="shared" si="8"/>
        <v>215000.83000000002</v>
      </c>
      <c r="F30" s="44">
        <f t="shared" si="8"/>
        <v>47250.92</v>
      </c>
      <c r="G30" s="10">
        <f t="shared" si="8"/>
        <v>2087</v>
      </c>
      <c r="H30" s="10">
        <f t="shared" si="8"/>
        <v>0</v>
      </c>
      <c r="I30" s="10">
        <f t="shared" si="8"/>
        <v>0</v>
      </c>
      <c r="J30" s="10">
        <f t="shared" si="8"/>
        <v>0</v>
      </c>
      <c r="K30" s="10">
        <f t="shared" si="8"/>
        <v>0</v>
      </c>
      <c r="L30" s="10">
        <f t="shared" si="8"/>
        <v>3976</v>
      </c>
      <c r="M30" s="10">
        <f t="shared" si="8"/>
        <v>8769.08</v>
      </c>
      <c r="N30" s="10">
        <f t="shared" si="8"/>
        <v>0</v>
      </c>
      <c r="O30" s="10">
        <f t="shared" si="8"/>
        <v>985.49</v>
      </c>
      <c r="P30" s="44">
        <f t="shared" si="8"/>
        <v>29142.61</v>
      </c>
      <c r="Q30" s="44">
        <f t="shared" si="8"/>
        <v>0</v>
      </c>
      <c r="R30" s="10">
        <f t="shared" si="8"/>
        <v>32000</v>
      </c>
      <c r="S30" s="10">
        <f t="shared" si="8"/>
        <v>0</v>
      </c>
      <c r="T30" s="10">
        <f t="shared" si="8"/>
        <v>1575</v>
      </c>
      <c r="U30" s="28">
        <f t="shared" si="0"/>
        <v>1002718.2399999999</v>
      </c>
    </row>
    <row r="31" spans="1:21" ht="13.5" thickBot="1">
      <c r="A31" s="57" t="s">
        <v>18</v>
      </c>
      <c r="B31" s="4">
        <v>5</v>
      </c>
      <c r="C31" s="6"/>
      <c r="D31" s="42"/>
      <c r="E31" s="15"/>
      <c r="F31" s="42"/>
      <c r="G31" s="6"/>
      <c r="H31" s="6"/>
      <c r="I31" s="6"/>
      <c r="J31" s="6"/>
      <c r="K31" s="6"/>
      <c r="L31" s="10"/>
      <c r="M31" s="6"/>
      <c r="N31" s="6"/>
      <c r="O31" s="6"/>
      <c r="P31" s="45"/>
      <c r="Q31" s="45"/>
      <c r="R31" s="7"/>
      <c r="S31" s="7"/>
      <c r="T31" s="6"/>
      <c r="U31" s="28">
        <f t="shared" si="0"/>
        <v>0</v>
      </c>
    </row>
    <row r="32" spans="1:21" ht="13.5" thickBot="1">
      <c r="A32" s="56"/>
      <c r="B32" s="4">
        <v>6.8</v>
      </c>
      <c r="C32" s="6"/>
      <c r="D32" s="42"/>
      <c r="E32" s="10"/>
      <c r="F32" s="42"/>
      <c r="G32" s="6"/>
      <c r="H32" s="6"/>
      <c r="I32" s="6"/>
      <c r="J32" s="6"/>
      <c r="K32" s="6"/>
      <c r="L32" s="15"/>
      <c r="M32" s="6"/>
      <c r="N32" s="6"/>
      <c r="O32" s="6"/>
      <c r="P32" s="45"/>
      <c r="Q32" s="45"/>
      <c r="R32" s="7"/>
      <c r="S32" s="7"/>
      <c r="T32" s="6"/>
      <c r="U32" s="28">
        <f t="shared" si="0"/>
        <v>0</v>
      </c>
    </row>
    <row r="33" spans="1:21" ht="13.5" thickBot="1">
      <c r="A33" s="53" t="s">
        <v>16</v>
      </c>
      <c r="B33" s="54"/>
      <c r="C33" s="10">
        <f>C31+C32</f>
        <v>0</v>
      </c>
      <c r="D33" s="44">
        <f aca="true" t="shared" si="9" ref="D33:T33">D31+D32</f>
        <v>0</v>
      </c>
      <c r="E33" s="10">
        <f t="shared" si="9"/>
        <v>0</v>
      </c>
      <c r="F33" s="44">
        <f t="shared" si="9"/>
        <v>0</v>
      </c>
      <c r="G33" s="10">
        <f t="shared" si="9"/>
        <v>0</v>
      </c>
      <c r="H33" s="10">
        <f t="shared" si="9"/>
        <v>0</v>
      </c>
      <c r="I33" s="10">
        <f t="shared" si="9"/>
        <v>0</v>
      </c>
      <c r="J33" s="10">
        <f t="shared" si="9"/>
        <v>0</v>
      </c>
      <c r="K33" s="10">
        <f t="shared" si="9"/>
        <v>0</v>
      </c>
      <c r="L33" s="10">
        <f t="shared" si="9"/>
        <v>0</v>
      </c>
      <c r="M33" s="10">
        <f t="shared" si="9"/>
        <v>0</v>
      </c>
      <c r="N33" s="10">
        <f t="shared" si="9"/>
        <v>0</v>
      </c>
      <c r="O33" s="10">
        <f t="shared" si="9"/>
        <v>0</v>
      </c>
      <c r="P33" s="44">
        <f t="shared" si="9"/>
        <v>0</v>
      </c>
      <c r="Q33" s="44">
        <f t="shared" si="9"/>
        <v>0</v>
      </c>
      <c r="R33" s="10">
        <f t="shared" si="9"/>
        <v>0</v>
      </c>
      <c r="S33" s="10">
        <f t="shared" si="9"/>
        <v>0</v>
      </c>
      <c r="T33" s="10">
        <f t="shared" si="9"/>
        <v>0</v>
      </c>
      <c r="U33" s="28">
        <f t="shared" si="0"/>
        <v>0</v>
      </c>
    </row>
    <row r="34" spans="1:21" ht="13.5" thickBot="1">
      <c r="A34" s="53" t="s">
        <v>5</v>
      </c>
      <c r="B34" s="54"/>
      <c r="C34" s="10">
        <f>SUM(C30+C33)</f>
        <v>544638.2</v>
      </c>
      <c r="D34" s="44">
        <f aca="true" t="shared" si="10" ref="D34:T34">SUM(D30+D33)</f>
        <v>117293.10999999999</v>
      </c>
      <c r="E34" s="10">
        <f t="shared" si="10"/>
        <v>215000.83000000002</v>
      </c>
      <c r="F34" s="44">
        <f t="shared" si="10"/>
        <v>47250.92</v>
      </c>
      <c r="G34" s="10">
        <f t="shared" si="10"/>
        <v>2087</v>
      </c>
      <c r="H34" s="10">
        <f t="shared" si="10"/>
        <v>0</v>
      </c>
      <c r="I34" s="10">
        <f t="shared" si="10"/>
        <v>0</v>
      </c>
      <c r="J34" s="10">
        <f t="shared" si="10"/>
        <v>0</v>
      </c>
      <c r="K34" s="10">
        <f t="shared" si="10"/>
        <v>0</v>
      </c>
      <c r="L34" s="10">
        <f t="shared" si="10"/>
        <v>3976</v>
      </c>
      <c r="M34" s="10">
        <f t="shared" si="10"/>
        <v>8769.08</v>
      </c>
      <c r="N34" s="10">
        <f t="shared" si="10"/>
        <v>0</v>
      </c>
      <c r="O34" s="10">
        <f t="shared" si="10"/>
        <v>985.49</v>
      </c>
      <c r="P34" s="44">
        <f t="shared" si="10"/>
        <v>29142.61</v>
      </c>
      <c r="Q34" s="44">
        <f t="shared" si="10"/>
        <v>0</v>
      </c>
      <c r="R34" s="10">
        <f t="shared" si="10"/>
        <v>32000</v>
      </c>
      <c r="S34" s="10">
        <f t="shared" si="10"/>
        <v>0</v>
      </c>
      <c r="T34" s="10">
        <f t="shared" si="10"/>
        <v>1575</v>
      </c>
      <c r="U34" s="28">
        <f t="shared" si="0"/>
        <v>1002718.2399999999</v>
      </c>
    </row>
    <row r="35" spans="1:21" ht="13.5" thickBot="1">
      <c r="A35" s="57" t="s">
        <v>19</v>
      </c>
      <c r="B35" s="4">
        <v>5</v>
      </c>
      <c r="C35" s="6"/>
      <c r="D35" s="42"/>
      <c r="E35" s="6"/>
      <c r="F35" s="42"/>
      <c r="G35" s="6"/>
      <c r="H35" s="6"/>
      <c r="I35" s="6"/>
      <c r="J35" s="6"/>
      <c r="K35" s="6"/>
      <c r="L35" s="10"/>
      <c r="M35" s="6"/>
      <c r="N35" s="6"/>
      <c r="O35" s="6"/>
      <c r="P35" s="45"/>
      <c r="Q35" s="45"/>
      <c r="R35" s="7"/>
      <c r="S35" s="7"/>
      <c r="T35" s="6"/>
      <c r="U35" s="28">
        <f t="shared" si="0"/>
        <v>0</v>
      </c>
    </row>
    <row r="36" spans="1:21" ht="13.5" thickBot="1">
      <c r="A36" s="56"/>
      <c r="B36" s="4">
        <v>6.8</v>
      </c>
      <c r="C36" s="6"/>
      <c r="D36" s="42"/>
      <c r="E36" s="10"/>
      <c r="F36" s="42"/>
      <c r="G36" s="6"/>
      <c r="H36" s="6"/>
      <c r="I36" s="6"/>
      <c r="J36" s="6"/>
      <c r="K36" s="6"/>
      <c r="L36" s="10"/>
      <c r="M36" s="6"/>
      <c r="N36" s="6"/>
      <c r="O36" s="6"/>
      <c r="P36" s="45"/>
      <c r="Q36" s="45"/>
      <c r="R36" s="7"/>
      <c r="S36" s="7"/>
      <c r="T36" s="6"/>
      <c r="U36" s="28">
        <f t="shared" si="0"/>
        <v>0</v>
      </c>
    </row>
    <row r="37" spans="1:21" ht="13.5" thickBot="1">
      <c r="A37" s="53" t="s">
        <v>16</v>
      </c>
      <c r="B37" s="54"/>
      <c r="C37" s="10">
        <f>C35+C36</f>
        <v>0</v>
      </c>
      <c r="D37" s="44">
        <f aca="true" t="shared" si="11" ref="D37:T37">D35+D36</f>
        <v>0</v>
      </c>
      <c r="E37" s="10">
        <f t="shared" si="11"/>
        <v>0</v>
      </c>
      <c r="F37" s="44">
        <f t="shared" si="11"/>
        <v>0</v>
      </c>
      <c r="G37" s="10">
        <f t="shared" si="11"/>
        <v>0</v>
      </c>
      <c r="H37" s="10">
        <f t="shared" si="11"/>
        <v>0</v>
      </c>
      <c r="I37" s="10">
        <f t="shared" si="11"/>
        <v>0</v>
      </c>
      <c r="J37" s="10">
        <f t="shared" si="11"/>
        <v>0</v>
      </c>
      <c r="K37" s="10">
        <f t="shared" si="11"/>
        <v>0</v>
      </c>
      <c r="L37" s="10">
        <f t="shared" si="11"/>
        <v>0</v>
      </c>
      <c r="M37" s="10">
        <f t="shared" si="11"/>
        <v>0</v>
      </c>
      <c r="N37" s="10">
        <f t="shared" si="11"/>
        <v>0</v>
      </c>
      <c r="O37" s="10">
        <f t="shared" si="11"/>
        <v>0</v>
      </c>
      <c r="P37" s="44">
        <f t="shared" si="11"/>
        <v>0</v>
      </c>
      <c r="Q37" s="44">
        <f t="shared" si="11"/>
        <v>0</v>
      </c>
      <c r="R37" s="10">
        <f t="shared" si="11"/>
        <v>0</v>
      </c>
      <c r="S37" s="10">
        <f t="shared" si="11"/>
        <v>0</v>
      </c>
      <c r="T37" s="10">
        <f t="shared" si="11"/>
        <v>0</v>
      </c>
      <c r="U37" s="28">
        <f t="shared" si="0"/>
        <v>0</v>
      </c>
    </row>
    <row r="38" spans="1:21" ht="13.5" thickBot="1">
      <c r="A38" s="53" t="s">
        <v>5</v>
      </c>
      <c r="B38" s="54"/>
      <c r="C38" s="10">
        <f>SUM(C34+C37)</f>
        <v>544638.2</v>
      </c>
      <c r="D38" s="44">
        <f aca="true" t="shared" si="12" ref="D38:T38">SUM(D34+D37)</f>
        <v>117293.10999999999</v>
      </c>
      <c r="E38" s="10">
        <f t="shared" si="12"/>
        <v>215000.83000000002</v>
      </c>
      <c r="F38" s="44">
        <f t="shared" si="12"/>
        <v>47250.92</v>
      </c>
      <c r="G38" s="10">
        <f t="shared" si="12"/>
        <v>2087</v>
      </c>
      <c r="H38" s="10">
        <f t="shared" si="12"/>
        <v>0</v>
      </c>
      <c r="I38" s="10">
        <f t="shared" si="12"/>
        <v>0</v>
      </c>
      <c r="J38" s="10">
        <f t="shared" si="12"/>
        <v>0</v>
      </c>
      <c r="K38" s="10">
        <f t="shared" si="12"/>
        <v>0</v>
      </c>
      <c r="L38" s="10">
        <f t="shared" si="12"/>
        <v>3976</v>
      </c>
      <c r="M38" s="10">
        <f t="shared" si="12"/>
        <v>8769.08</v>
      </c>
      <c r="N38" s="10">
        <f t="shared" si="12"/>
        <v>0</v>
      </c>
      <c r="O38" s="10">
        <f t="shared" si="12"/>
        <v>985.49</v>
      </c>
      <c r="P38" s="44">
        <f t="shared" si="12"/>
        <v>29142.61</v>
      </c>
      <c r="Q38" s="44">
        <f t="shared" si="12"/>
        <v>0</v>
      </c>
      <c r="R38" s="10">
        <f t="shared" si="12"/>
        <v>32000</v>
      </c>
      <c r="S38" s="10">
        <f t="shared" si="12"/>
        <v>0</v>
      </c>
      <c r="T38" s="10">
        <f t="shared" si="12"/>
        <v>1575</v>
      </c>
      <c r="U38" s="28">
        <f t="shared" si="0"/>
        <v>1002718.2399999999</v>
      </c>
    </row>
    <row r="39" spans="1:21" ht="13.5" thickBot="1">
      <c r="A39" s="57" t="s">
        <v>20</v>
      </c>
      <c r="B39" s="4">
        <v>5</v>
      </c>
      <c r="C39" s="6"/>
      <c r="D39" s="42"/>
      <c r="E39" s="10"/>
      <c r="F39" s="42"/>
      <c r="G39" s="6"/>
      <c r="H39" s="6"/>
      <c r="I39" s="6"/>
      <c r="J39" s="6"/>
      <c r="K39" s="6"/>
      <c r="L39" s="10"/>
      <c r="M39" s="6"/>
      <c r="N39" s="6"/>
      <c r="O39" s="6"/>
      <c r="P39" s="45"/>
      <c r="Q39" s="45"/>
      <c r="R39" s="7"/>
      <c r="S39" s="7"/>
      <c r="T39" s="6"/>
      <c r="U39" s="28">
        <f t="shared" si="0"/>
        <v>0</v>
      </c>
    </row>
    <row r="40" spans="1:21" ht="13.5" thickBot="1">
      <c r="A40" s="56"/>
      <c r="B40" s="4">
        <v>6.8</v>
      </c>
      <c r="C40" s="6"/>
      <c r="D40" s="42"/>
      <c r="E40" s="10"/>
      <c r="F40" s="42"/>
      <c r="G40" s="6"/>
      <c r="H40" s="6"/>
      <c r="I40" s="6"/>
      <c r="J40" s="6"/>
      <c r="K40" s="6"/>
      <c r="L40" s="10"/>
      <c r="M40" s="6"/>
      <c r="N40" s="6"/>
      <c r="O40" s="6"/>
      <c r="P40" s="45"/>
      <c r="Q40" s="45"/>
      <c r="R40" s="45"/>
      <c r="S40" s="7"/>
      <c r="T40" s="6"/>
      <c r="U40" s="28">
        <f t="shared" si="0"/>
        <v>0</v>
      </c>
    </row>
    <row r="41" spans="1:21" ht="13.5" thickBot="1">
      <c r="A41" s="53" t="s">
        <v>16</v>
      </c>
      <c r="B41" s="54"/>
      <c r="C41" s="10">
        <f>SUM(C39:C39)</f>
        <v>0</v>
      </c>
      <c r="D41" s="44">
        <f>SUM(D39:D39)</f>
        <v>0</v>
      </c>
      <c r="E41" s="10">
        <f>SUM(E39)</f>
        <v>0</v>
      </c>
      <c r="F41" s="44">
        <f>SUM(F39)</f>
        <v>0</v>
      </c>
      <c r="G41" s="10">
        <f>G40+G39</f>
        <v>0</v>
      </c>
      <c r="H41" s="10">
        <f>H40+H39</f>
        <v>0</v>
      </c>
      <c r="I41" s="10">
        <f>I40+I39</f>
        <v>0</v>
      </c>
      <c r="J41" s="10">
        <f>J40+J39</f>
        <v>0</v>
      </c>
      <c r="K41" s="10">
        <f aca="true" t="shared" si="13" ref="K41:T41">K40+K39</f>
        <v>0</v>
      </c>
      <c r="L41" s="10">
        <f t="shared" si="13"/>
        <v>0</v>
      </c>
      <c r="M41" s="10">
        <f t="shared" si="13"/>
        <v>0</v>
      </c>
      <c r="N41" s="10">
        <f t="shared" si="13"/>
        <v>0</v>
      </c>
      <c r="O41" s="10">
        <f t="shared" si="13"/>
        <v>0</v>
      </c>
      <c r="P41" s="44">
        <f t="shared" si="13"/>
        <v>0</v>
      </c>
      <c r="Q41" s="44">
        <f t="shared" si="13"/>
        <v>0</v>
      </c>
      <c r="R41" s="10">
        <f t="shared" si="13"/>
        <v>0</v>
      </c>
      <c r="S41" s="10">
        <f t="shared" si="13"/>
        <v>0</v>
      </c>
      <c r="T41" s="10">
        <f t="shared" si="13"/>
        <v>0</v>
      </c>
      <c r="U41" s="28">
        <f t="shared" si="0"/>
        <v>0</v>
      </c>
    </row>
    <row r="42" spans="1:21" ht="13.5" thickBot="1">
      <c r="A42" s="53" t="s">
        <v>5</v>
      </c>
      <c r="B42" s="54"/>
      <c r="C42" s="10">
        <f>SUM(C38+C41)</f>
        <v>544638.2</v>
      </c>
      <c r="D42" s="44">
        <f aca="true" t="shared" si="14" ref="D42:T42">SUM(D38+D41)</f>
        <v>117293.10999999999</v>
      </c>
      <c r="E42" s="10">
        <f t="shared" si="14"/>
        <v>215000.83000000002</v>
      </c>
      <c r="F42" s="44">
        <f t="shared" si="14"/>
        <v>47250.92</v>
      </c>
      <c r="G42" s="10">
        <f t="shared" si="14"/>
        <v>2087</v>
      </c>
      <c r="H42" s="10">
        <f t="shared" si="14"/>
        <v>0</v>
      </c>
      <c r="I42" s="10">
        <f t="shared" si="14"/>
        <v>0</v>
      </c>
      <c r="J42" s="10">
        <f t="shared" si="14"/>
        <v>0</v>
      </c>
      <c r="K42" s="10">
        <f t="shared" si="14"/>
        <v>0</v>
      </c>
      <c r="L42" s="10">
        <f t="shared" si="14"/>
        <v>3976</v>
      </c>
      <c r="M42" s="10">
        <f t="shared" si="14"/>
        <v>8769.08</v>
      </c>
      <c r="N42" s="10">
        <f t="shared" si="14"/>
        <v>0</v>
      </c>
      <c r="O42" s="10">
        <f t="shared" si="14"/>
        <v>985.49</v>
      </c>
      <c r="P42" s="44">
        <f t="shared" si="14"/>
        <v>29142.61</v>
      </c>
      <c r="Q42" s="44">
        <f t="shared" si="14"/>
        <v>0</v>
      </c>
      <c r="R42" s="10">
        <f t="shared" si="14"/>
        <v>32000</v>
      </c>
      <c r="S42" s="10">
        <f t="shared" si="14"/>
        <v>0</v>
      </c>
      <c r="T42" s="10">
        <f t="shared" si="14"/>
        <v>1575</v>
      </c>
      <c r="U42" s="28">
        <f t="shared" si="0"/>
        <v>1002718.2399999999</v>
      </c>
    </row>
    <row r="43" spans="1:21" ht="13.5" thickBot="1">
      <c r="A43" s="58" t="s">
        <v>21</v>
      </c>
      <c r="B43" s="4">
        <v>5</v>
      </c>
      <c r="C43" s="6"/>
      <c r="D43" s="42"/>
      <c r="E43" s="10"/>
      <c r="F43" s="42"/>
      <c r="G43" s="6"/>
      <c r="H43" s="6"/>
      <c r="I43" s="6"/>
      <c r="J43" s="6"/>
      <c r="K43" s="6"/>
      <c r="L43" s="10"/>
      <c r="M43" s="6"/>
      <c r="N43" s="6"/>
      <c r="O43" s="6"/>
      <c r="P43" s="45"/>
      <c r="Q43" s="45"/>
      <c r="R43" s="7"/>
      <c r="S43" s="7"/>
      <c r="T43" s="6"/>
      <c r="U43" s="28">
        <f t="shared" si="0"/>
        <v>0</v>
      </c>
    </row>
    <row r="44" spans="1:21" ht="13.5" thickBot="1">
      <c r="A44" s="59"/>
      <c r="B44" s="4">
        <v>6.8</v>
      </c>
      <c r="C44" s="6"/>
      <c r="D44" s="42"/>
      <c r="E44" s="10"/>
      <c r="F44" s="42"/>
      <c r="G44" s="6"/>
      <c r="H44" s="6"/>
      <c r="I44" s="6"/>
      <c r="J44" s="6"/>
      <c r="K44" s="6"/>
      <c r="L44" s="10"/>
      <c r="M44" s="6"/>
      <c r="N44" s="6"/>
      <c r="O44" s="6"/>
      <c r="P44" s="45"/>
      <c r="Q44" s="45"/>
      <c r="R44" s="7"/>
      <c r="S44" s="7"/>
      <c r="T44" s="6"/>
      <c r="U44" s="28">
        <f t="shared" si="0"/>
        <v>0</v>
      </c>
    </row>
    <row r="45" spans="1:21" ht="13.5" thickBot="1">
      <c r="A45" s="17" t="s">
        <v>16</v>
      </c>
      <c r="B45" s="4"/>
      <c r="C45" s="10">
        <f>C43+C44</f>
        <v>0</v>
      </c>
      <c r="D45" s="44">
        <f aca="true" t="shared" si="15" ref="D45:T45">D43+D44</f>
        <v>0</v>
      </c>
      <c r="E45" s="10">
        <f t="shared" si="15"/>
        <v>0</v>
      </c>
      <c r="F45" s="44">
        <f t="shared" si="15"/>
        <v>0</v>
      </c>
      <c r="G45" s="10">
        <f t="shared" si="15"/>
        <v>0</v>
      </c>
      <c r="H45" s="10">
        <f t="shared" si="15"/>
        <v>0</v>
      </c>
      <c r="I45" s="10">
        <f t="shared" si="15"/>
        <v>0</v>
      </c>
      <c r="J45" s="10">
        <f t="shared" si="15"/>
        <v>0</v>
      </c>
      <c r="K45" s="10">
        <f t="shared" si="15"/>
        <v>0</v>
      </c>
      <c r="L45" s="10">
        <f t="shared" si="15"/>
        <v>0</v>
      </c>
      <c r="M45" s="10">
        <f t="shared" si="15"/>
        <v>0</v>
      </c>
      <c r="N45" s="10">
        <f t="shared" si="15"/>
        <v>0</v>
      </c>
      <c r="O45" s="10">
        <f t="shared" si="15"/>
        <v>0</v>
      </c>
      <c r="P45" s="44">
        <f t="shared" si="15"/>
        <v>0</v>
      </c>
      <c r="Q45" s="44">
        <f t="shared" si="15"/>
        <v>0</v>
      </c>
      <c r="R45" s="10">
        <f t="shared" si="15"/>
        <v>0</v>
      </c>
      <c r="S45" s="10">
        <f t="shared" si="15"/>
        <v>0</v>
      </c>
      <c r="T45" s="10">
        <f t="shared" si="15"/>
        <v>0</v>
      </c>
      <c r="U45" s="28">
        <f t="shared" si="0"/>
        <v>0</v>
      </c>
    </row>
    <row r="46" spans="1:21" ht="13.5" thickBot="1">
      <c r="A46" s="17" t="s">
        <v>5</v>
      </c>
      <c r="B46" s="4"/>
      <c r="C46" s="10">
        <f>SUM(C42+C45)</f>
        <v>544638.2</v>
      </c>
      <c r="D46" s="44">
        <f aca="true" t="shared" si="16" ref="D46:T46">SUM(D42+D45)</f>
        <v>117293.10999999999</v>
      </c>
      <c r="E46" s="10">
        <f t="shared" si="16"/>
        <v>215000.83000000002</v>
      </c>
      <c r="F46" s="44">
        <f t="shared" si="16"/>
        <v>47250.92</v>
      </c>
      <c r="G46" s="10">
        <f t="shared" si="16"/>
        <v>2087</v>
      </c>
      <c r="H46" s="10">
        <f t="shared" si="16"/>
        <v>0</v>
      </c>
      <c r="I46" s="10">
        <f t="shared" si="16"/>
        <v>0</v>
      </c>
      <c r="J46" s="10">
        <f t="shared" si="16"/>
        <v>0</v>
      </c>
      <c r="K46" s="10">
        <f t="shared" si="16"/>
        <v>0</v>
      </c>
      <c r="L46" s="10">
        <f t="shared" si="16"/>
        <v>3976</v>
      </c>
      <c r="M46" s="10">
        <f t="shared" si="16"/>
        <v>8769.08</v>
      </c>
      <c r="N46" s="10">
        <f t="shared" si="16"/>
        <v>0</v>
      </c>
      <c r="O46" s="10">
        <f t="shared" si="16"/>
        <v>985.49</v>
      </c>
      <c r="P46" s="44">
        <f t="shared" si="16"/>
        <v>29142.61</v>
      </c>
      <c r="Q46" s="44">
        <f t="shared" si="16"/>
        <v>0</v>
      </c>
      <c r="R46" s="10">
        <f t="shared" si="16"/>
        <v>32000</v>
      </c>
      <c r="S46" s="10">
        <f t="shared" si="16"/>
        <v>0</v>
      </c>
      <c r="T46" s="10">
        <f t="shared" si="16"/>
        <v>1575</v>
      </c>
      <c r="U46" s="28">
        <f t="shared" si="0"/>
        <v>1002718.2399999999</v>
      </c>
    </row>
    <row r="47" spans="1:21" ht="13.5" thickBot="1">
      <c r="A47" s="58" t="s">
        <v>22</v>
      </c>
      <c r="B47" s="4">
        <v>5</v>
      </c>
      <c r="C47" s="6"/>
      <c r="D47" s="42"/>
      <c r="E47" s="15"/>
      <c r="F47" s="6"/>
      <c r="G47" s="6"/>
      <c r="H47" s="6"/>
      <c r="I47" s="6"/>
      <c r="J47" s="6"/>
      <c r="K47" s="6"/>
      <c r="L47" s="10"/>
      <c r="M47" s="6"/>
      <c r="N47" s="6"/>
      <c r="O47" s="6"/>
      <c r="P47" s="45"/>
      <c r="Q47" s="45"/>
      <c r="R47" s="7"/>
      <c r="S47" s="7"/>
      <c r="T47" s="6"/>
      <c r="U47" s="28">
        <f t="shared" si="0"/>
        <v>0</v>
      </c>
    </row>
    <row r="48" spans="1:21" ht="13.5" thickBot="1">
      <c r="A48" s="59"/>
      <c r="B48" s="4">
        <v>6.8</v>
      </c>
      <c r="C48" s="6"/>
      <c r="D48" s="42"/>
      <c r="E48" s="10"/>
      <c r="F48" s="6"/>
      <c r="G48" s="6"/>
      <c r="H48" s="6"/>
      <c r="I48" s="6"/>
      <c r="J48" s="6"/>
      <c r="K48" s="42"/>
      <c r="L48" s="15"/>
      <c r="M48" s="6"/>
      <c r="N48" s="6"/>
      <c r="O48" s="6"/>
      <c r="P48" s="45"/>
      <c r="Q48" s="45"/>
      <c r="R48" s="7"/>
      <c r="S48" s="7"/>
      <c r="T48" s="6"/>
      <c r="U48" s="28">
        <f t="shared" si="0"/>
        <v>0</v>
      </c>
    </row>
    <row r="49" spans="1:21" ht="13.5" thickBot="1">
      <c r="A49" s="17" t="s">
        <v>16</v>
      </c>
      <c r="B49" s="4"/>
      <c r="C49" s="10">
        <f>C47+C48</f>
        <v>0</v>
      </c>
      <c r="D49" s="44">
        <f aca="true" t="shared" si="17" ref="D49:T49">D47+D48</f>
        <v>0</v>
      </c>
      <c r="E49" s="10">
        <f t="shared" si="17"/>
        <v>0</v>
      </c>
      <c r="F49" s="10">
        <f t="shared" si="17"/>
        <v>0</v>
      </c>
      <c r="G49" s="10">
        <f t="shared" si="17"/>
        <v>0</v>
      </c>
      <c r="H49" s="10">
        <f t="shared" si="17"/>
        <v>0</v>
      </c>
      <c r="I49" s="10">
        <f t="shared" si="17"/>
        <v>0</v>
      </c>
      <c r="J49" s="10">
        <f t="shared" si="17"/>
        <v>0</v>
      </c>
      <c r="K49" s="10">
        <f t="shared" si="17"/>
        <v>0</v>
      </c>
      <c r="L49" s="10">
        <f t="shared" si="17"/>
        <v>0</v>
      </c>
      <c r="M49" s="10">
        <f t="shared" si="17"/>
        <v>0</v>
      </c>
      <c r="N49" s="10">
        <f t="shared" si="17"/>
        <v>0</v>
      </c>
      <c r="O49" s="10">
        <f t="shared" si="17"/>
        <v>0</v>
      </c>
      <c r="P49" s="44">
        <f t="shared" si="17"/>
        <v>0</v>
      </c>
      <c r="Q49" s="44">
        <f t="shared" si="17"/>
        <v>0</v>
      </c>
      <c r="R49" s="10">
        <f t="shared" si="17"/>
        <v>0</v>
      </c>
      <c r="S49" s="10">
        <f t="shared" si="17"/>
        <v>0</v>
      </c>
      <c r="T49" s="10">
        <f t="shared" si="17"/>
        <v>0</v>
      </c>
      <c r="U49" s="28">
        <f t="shared" si="0"/>
        <v>0</v>
      </c>
    </row>
    <row r="50" spans="1:21" ht="13.5" thickBot="1">
      <c r="A50" s="17" t="s">
        <v>5</v>
      </c>
      <c r="B50" s="4"/>
      <c r="C50" s="10">
        <f>SUM(C46+C49)</f>
        <v>544638.2</v>
      </c>
      <c r="D50" s="44">
        <f aca="true" t="shared" si="18" ref="D50:T50">SUM(D46+D49)</f>
        <v>117293.10999999999</v>
      </c>
      <c r="E50" s="10">
        <f t="shared" si="18"/>
        <v>215000.83000000002</v>
      </c>
      <c r="F50" s="10">
        <f t="shared" si="18"/>
        <v>47250.92</v>
      </c>
      <c r="G50" s="10">
        <f t="shared" si="18"/>
        <v>2087</v>
      </c>
      <c r="H50" s="10">
        <f t="shared" si="18"/>
        <v>0</v>
      </c>
      <c r="I50" s="10">
        <f t="shared" si="18"/>
        <v>0</v>
      </c>
      <c r="J50" s="10">
        <f t="shared" si="18"/>
        <v>0</v>
      </c>
      <c r="K50" s="10">
        <f t="shared" si="18"/>
        <v>0</v>
      </c>
      <c r="L50" s="10">
        <f t="shared" si="18"/>
        <v>3976</v>
      </c>
      <c r="M50" s="10">
        <f t="shared" si="18"/>
        <v>8769.08</v>
      </c>
      <c r="N50" s="10">
        <f t="shared" si="18"/>
        <v>0</v>
      </c>
      <c r="O50" s="10">
        <f t="shared" si="18"/>
        <v>985.49</v>
      </c>
      <c r="P50" s="44">
        <f t="shared" si="18"/>
        <v>29142.61</v>
      </c>
      <c r="Q50" s="44">
        <f t="shared" si="18"/>
        <v>0</v>
      </c>
      <c r="R50" s="10">
        <f t="shared" si="18"/>
        <v>32000</v>
      </c>
      <c r="S50" s="10">
        <f t="shared" si="18"/>
        <v>0</v>
      </c>
      <c r="T50" s="10">
        <f t="shared" si="18"/>
        <v>1575</v>
      </c>
      <c r="U50" s="28">
        <f t="shared" si="0"/>
        <v>1002718.2399999999</v>
      </c>
    </row>
    <row r="51" spans="1:21" ht="13.5" thickBot="1">
      <c r="A51" s="58" t="s">
        <v>23</v>
      </c>
      <c r="B51" s="4">
        <v>5</v>
      </c>
      <c r="C51" s="42"/>
      <c r="D51" s="16"/>
      <c r="E51" s="6"/>
      <c r="F51" s="6"/>
      <c r="G51" s="6"/>
      <c r="H51" s="6"/>
      <c r="I51" s="6"/>
      <c r="J51" s="6"/>
      <c r="K51" s="6"/>
      <c r="L51" s="10"/>
      <c r="M51" s="6"/>
      <c r="N51" s="6"/>
      <c r="O51" s="6"/>
      <c r="P51" s="45"/>
      <c r="Q51" s="45"/>
      <c r="R51" s="7"/>
      <c r="S51" s="7"/>
      <c r="T51" s="6"/>
      <c r="U51" s="28">
        <f t="shared" si="0"/>
        <v>0</v>
      </c>
    </row>
    <row r="52" spans="1:21" ht="13.5" thickBot="1">
      <c r="A52" s="59"/>
      <c r="B52" s="4">
        <v>6</v>
      </c>
      <c r="C52" s="42"/>
      <c r="D52" s="42"/>
      <c r="E52" s="10"/>
      <c r="F52" s="6"/>
      <c r="G52" s="6"/>
      <c r="H52" s="6"/>
      <c r="I52" s="6"/>
      <c r="J52" s="6"/>
      <c r="K52" s="6"/>
      <c r="L52" s="15"/>
      <c r="M52" s="6"/>
      <c r="N52" s="6"/>
      <c r="O52" s="6"/>
      <c r="P52" s="45"/>
      <c r="Q52" s="45"/>
      <c r="R52" s="7"/>
      <c r="S52" s="7"/>
      <c r="T52" s="6"/>
      <c r="U52" s="28">
        <f t="shared" si="0"/>
        <v>0</v>
      </c>
    </row>
    <row r="53" spans="1:21" ht="13.5" thickBot="1">
      <c r="A53" s="53" t="s">
        <v>16</v>
      </c>
      <c r="B53" s="54"/>
      <c r="C53" s="44">
        <f>C51+C52</f>
        <v>0</v>
      </c>
      <c r="D53" s="44">
        <f aca="true" t="shared" si="19" ref="D53:T53">D51+D52</f>
        <v>0</v>
      </c>
      <c r="E53" s="10">
        <f t="shared" si="19"/>
        <v>0</v>
      </c>
      <c r="F53" s="10">
        <f t="shared" si="19"/>
        <v>0</v>
      </c>
      <c r="G53" s="10">
        <f t="shared" si="19"/>
        <v>0</v>
      </c>
      <c r="H53" s="10">
        <f t="shared" si="19"/>
        <v>0</v>
      </c>
      <c r="I53" s="10">
        <f t="shared" si="19"/>
        <v>0</v>
      </c>
      <c r="J53" s="10">
        <f t="shared" si="19"/>
        <v>0</v>
      </c>
      <c r="K53" s="10">
        <f t="shared" si="19"/>
        <v>0</v>
      </c>
      <c r="L53" s="10">
        <f t="shared" si="19"/>
        <v>0</v>
      </c>
      <c r="M53" s="10">
        <f t="shared" si="19"/>
        <v>0</v>
      </c>
      <c r="N53" s="10">
        <f t="shared" si="19"/>
        <v>0</v>
      </c>
      <c r="O53" s="10">
        <f>O51+O52</f>
        <v>0</v>
      </c>
      <c r="P53" s="44">
        <f>P51+P52</f>
        <v>0</v>
      </c>
      <c r="Q53" s="44">
        <f t="shared" si="19"/>
        <v>0</v>
      </c>
      <c r="R53" s="10">
        <f t="shared" si="19"/>
        <v>0</v>
      </c>
      <c r="S53" s="10">
        <f t="shared" si="19"/>
        <v>0</v>
      </c>
      <c r="T53" s="10">
        <f t="shared" si="19"/>
        <v>0</v>
      </c>
      <c r="U53" s="28">
        <f t="shared" si="0"/>
        <v>0</v>
      </c>
    </row>
    <row r="54" spans="1:21" ht="13.5" thickBot="1">
      <c r="A54" s="53" t="s">
        <v>5</v>
      </c>
      <c r="B54" s="54"/>
      <c r="C54" s="10">
        <f>SUM(C50+C53)</f>
        <v>544638.2</v>
      </c>
      <c r="D54" s="44">
        <f>SUM(D50+D53)</f>
        <v>117293.10999999999</v>
      </c>
      <c r="E54" s="10">
        <f>SUM(E50+E53)</f>
        <v>215000.83000000002</v>
      </c>
      <c r="F54" s="10">
        <f>SUM(F50+F53)</f>
        <v>47250.92</v>
      </c>
      <c r="G54" s="10">
        <f aca="true" t="shared" si="20" ref="G54:T54">SUM(G50+G53)</f>
        <v>2087</v>
      </c>
      <c r="H54" s="10">
        <f t="shared" si="20"/>
        <v>0</v>
      </c>
      <c r="I54" s="10">
        <f t="shared" si="20"/>
        <v>0</v>
      </c>
      <c r="J54" s="10">
        <f t="shared" si="20"/>
        <v>0</v>
      </c>
      <c r="K54" s="10">
        <f t="shared" si="20"/>
        <v>0</v>
      </c>
      <c r="L54" s="10">
        <f t="shared" si="20"/>
        <v>3976</v>
      </c>
      <c r="M54" s="10">
        <f t="shared" si="20"/>
        <v>8769.08</v>
      </c>
      <c r="N54" s="10">
        <f t="shared" si="20"/>
        <v>0</v>
      </c>
      <c r="O54" s="10">
        <f t="shared" si="20"/>
        <v>985.49</v>
      </c>
      <c r="P54" s="44">
        <f t="shared" si="20"/>
        <v>29142.61</v>
      </c>
      <c r="Q54" s="44">
        <f t="shared" si="20"/>
        <v>0</v>
      </c>
      <c r="R54" s="10">
        <f t="shared" si="20"/>
        <v>32000</v>
      </c>
      <c r="S54" s="10">
        <f t="shared" si="20"/>
        <v>0</v>
      </c>
      <c r="T54" s="10">
        <f t="shared" si="20"/>
        <v>1575</v>
      </c>
      <c r="U54" s="28">
        <f t="shared" si="0"/>
        <v>1002718.2399999999</v>
      </c>
    </row>
    <row r="55" spans="1:27" ht="12" customHeight="1" thickBot="1">
      <c r="A55" s="58" t="s">
        <v>24</v>
      </c>
      <c r="B55" s="4">
        <v>5</v>
      </c>
      <c r="C55" s="6"/>
      <c r="D55" s="42"/>
      <c r="E55" s="15"/>
      <c r="F55" s="42"/>
      <c r="G55" s="6"/>
      <c r="H55" s="6"/>
      <c r="I55" s="6"/>
      <c r="J55" s="6"/>
      <c r="K55" s="6"/>
      <c r="L55" s="10"/>
      <c r="M55" s="6"/>
      <c r="N55" s="6"/>
      <c r="O55" s="6"/>
      <c r="P55" s="45"/>
      <c r="Q55" s="45"/>
      <c r="R55" s="7"/>
      <c r="S55" s="7"/>
      <c r="T55" s="6"/>
      <c r="U55" s="28">
        <f t="shared" si="0"/>
        <v>0</v>
      </c>
      <c r="AA55" s="9"/>
    </row>
    <row r="56" spans="1:27" ht="12.75" customHeight="1" thickBot="1">
      <c r="A56" s="59"/>
      <c r="B56" s="2">
        <v>6</v>
      </c>
      <c r="C56" s="6"/>
      <c r="D56" s="42"/>
      <c r="E56" s="10"/>
      <c r="F56" s="6"/>
      <c r="G56" s="6"/>
      <c r="H56" s="6"/>
      <c r="I56" s="6"/>
      <c r="J56" s="6"/>
      <c r="K56" s="6"/>
      <c r="L56" s="15"/>
      <c r="M56" s="6"/>
      <c r="N56" s="6"/>
      <c r="O56" s="6"/>
      <c r="P56" s="45"/>
      <c r="Q56" s="45"/>
      <c r="R56" s="7"/>
      <c r="S56" s="7"/>
      <c r="T56" s="6"/>
      <c r="U56" s="28">
        <f t="shared" si="0"/>
        <v>0</v>
      </c>
      <c r="AA56" s="9"/>
    </row>
    <row r="57" spans="1:21" ht="12.75" customHeight="1" thickBot="1">
      <c r="A57" s="17" t="s">
        <v>16</v>
      </c>
      <c r="B57" s="4"/>
      <c r="C57" s="10">
        <f>SUM(C55:C56)</f>
        <v>0</v>
      </c>
      <c r="D57" s="44">
        <f>SUM(D55:D56)</f>
        <v>0</v>
      </c>
      <c r="E57" s="10">
        <f>SUM(E55)</f>
        <v>0</v>
      </c>
      <c r="F57" s="10">
        <f>SUM(F55)</f>
        <v>0</v>
      </c>
      <c r="G57" s="10">
        <f aca="true" t="shared" si="21" ref="G57:T57">SUM(G55:G56)</f>
        <v>0</v>
      </c>
      <c r="H57" s="10">
        <f t="shared" si="21"/>
        <v>0</v>
      </c>
      <c r="I57" s="10">
        <f t="shared" si="21"/>
        <v>0</v>
      </c>
      <c r="J57" s="10">
        <f t="shared" si="21"/>
        <v>0</v>
      </c>
      <c r="K57" s="10">
        <f t="shared" si="21"/>
        <v>0</v>
      </c>
      <c r="L57" s="10">
        <f t="shared" si="21"/>
        <v>0</v>
      </c>
      <c r="M57" s="10">
        <f t="shared" si="21"/>
        <v>0</v>
      </c>
      <c r="N57" s="10">
        <f t="shared" si="21"/>
        <v>0</v>
      </c>
      <c r="O57" s="10">
        <f t="shared" si="21"/>
        <v>0</v>
      </c>
      <c r="P57" s="44">
        <f t="shared" si="21"/>
        <v>0</v>
      </c>
      <c r="Q57" s="44">
        <f t="shared" si="21"/>
        <v>0</v>
      </c>
      <c r="R57" s="10">
        <f t="shared" si="21"/>
        <v>0</v>
      </c>
      <c r="S57" s="10">
        <f t="shared" si="21"/>
        <v>0</v>
      </c>
      <c r="T57" s="10">
        <f t="shared" si="21"/>
        <v>0</v>
      </c>
      <c r="U57" s="28">
        <f t="shared" si="0"/>
        <v>0</v>
      </c>
    </row>
    <row r="58" spans="1:21" ht="12" customHeight="1" thickBot="1">
      <c r="A58" s="17" t="s">
        <v>5</v>
      </c>
      <c r="B58" s="4"/>
      <c r="C58" s="10">
        <f>SUM(C54+C57)</f>
        <v>544638.2</v>
      </c>
      <c r="D58" s="44">
        <f aca="true" t="shared" si="22" ref="D58:T58">SUM(D54+D57)</f>
        <v>117293.10999999999</v>
      </c>
      <c r="E58" s="10">
        <f t="shared" si="22"/>
        <v>215000.83000000002</v>
      </c>
      <c r="F58" s="10">
        <f t="shared" si="22"/>
        <v>47250.92</v>
      </c>
      <c r="G58" s="10">
        <f t="shared" si="22"/>
        <v>2087</v>
      </c>
      <c r="H58" s="10">
        <f t="shared" si="22"/>
        <v>0</v>
      </c>
      <c r="I58" s="10">
        <f t="shared" si="22"/>
        <v>0</v>
      </c>
      <c r="J58" s="10">
        <f t="shared" si="22"/>
        <v>0</v>
      </c>
      <c r="K58" s="10">
        <f t="shared" si="22"/>
        <v>0</v>
      </c>
      <c r="L58" s="10">
        <f t="shared" si="22"/>
        <v>3976</v>
      </c>
      <c r="M58" s="10">
        <f t="shared" si="22"/>
        <v>8769.08</v>
      </c>
      <c r="N58" s="10">
        <f t="shared" si="22"/>
        <v>0</v>
      </c>
      <c r="O58" s="10">
        <f t="shared" si="22"/>
        <v>985.49</v>
      </c>
      <c r="P58" s="44">
        <f t="shared" si="22"/>
        <v>29142.61</v>
      </c>
      <c r="Q58" s="44">
        <f t="shared" si="22"/>
        <v>0</v>
      </c>
      <c r="R58" s="10">
        <f t="shared" si="22"/>
        <v>32000</v>
      </c>
      <c r="S58" s="10">
        <f t="shared" si="22"/>
        <v>0</v>
      </c>
      <c r="T58" s="10">
        <f t="shared" si="22"/>
        <v>1575</v>
      </c>
      <c r="U58" s="28">
        <f t="shared" si="0"/>
        <v>1002718.2399999999</v>
      </c>
    </row>
    <row r="59" spans="1:21" ht="13.5" thickBot="1">
      <c r="A59" s="58" t="s">
        <v>25</v>
      </c>
      <c r="B59" s="4">
        <v>5</v>
      </c>
      <c r="C59" s="6"/>
      <c r="D59" s="42"/>
      <c r="E59" s="10"/>
      <c r="F59" s="6"/>
      <c r="G59" s="6"/>
      <c r="H59" s="6"/>
      <c r="I59" s="6"/>
      <c r="J59" s="6"/>
      <c r="K59" s="6"/>
      <c r="L59" s="10"/>
      <c r="M59" s="6"/>
      <c r="N59" s="6"/>
      <c r="O59" s="6"/>
      <c r="P59" s="45"/>
      <c r="Q59" s="45"/>
      <c r="R59" s="7"/>
      <c r="S59" s="7"/>
      <c r="T59" s="6"/>
      <c r="U59" s="28">
        <f t="shared" si="0"/>
        <v>0</v>
      </c>
    </row>
    <row r="60" spans="1:21" ht="13.5" thickBot="1">
      <c r="A60" s="59"/>
      <c r="B60" s="4">
        <v>6</v>
      </c>
      <c r="C60" s="6"/>
      <c r="D60" s="42"/>
      <c r="E60" s="10"/>
      <c r="F60" s="6"/>
      <c r="G60" s="6"/>
      <c r="H60" s="6"/>
      <c r="I60" s="6"/>
      <c r="J60" s="6"/>
      <c r="K60" s="6"/>
      <c r="L60" s="10"/>
      <c r="M60" s="6"/>
      <c r="N60" s="6"/>
      <c r="O60" s="6"/>
      <c r="P60" s="45"/>
      <c r="Q60" s="45"/>
      <c r="R60" s="7"/>
      <c r="S60" s="7"/>
      <c r="T60" s="6"/>
      <c r="U60" s="28">
        <f t="shared" si="0"/>
        <v>0</v>
      </c>
    </row>
    <row r="61" spans="1:21" ht="13.5" thickBot="1">
      <c r="A61" s="17" t="s">
        <v>16</v>
      </c>
      <c r="B61" s="4"/>
      <c r="C61" s="10">
        <f>SUM(C59:C59)</f>
        <v>0</v>
      </c>
      <c r="D61" s="44">
        <f>SUM(D59:D59)</f>
        <v>0</v>
      </c>
      <c r="E61" s="10">
        <f>SUM(E59)</f>
        <v>0</v>
      </c>
      <c r="F61" s="10">
        <f>SUM(F59)</f>
        <v>0</v>
      </c>
      <c r="G61" s="10">
        <f aca="true" t="shared" si="23" ref="G61:L61">G60+G59</f>
        <v>0</v>
      </c>
      <c r="H61" s="10">
        <f t="shared" si="23"/>
        <v>0</v>
      </c>
      <c r="I61" s="10">
        <f t="shared" si="23"/>
        <v>0</v>
      </c>
      <c r="J61" s="10">
        <f t="shared" si="23"/>
        <v>0</v>
      </c>
      <c r="K61" s="10">
        <f t="shared" si="23"/>
        <v>0</v>
      </c>
      <c r="L61" s="10">
        <f t="shared" si="23"/>
        <v>0</v>
      </c>
      <c r="M61" s="10">
        <f aca="true" t="shared" si="24" ref="M61:T61">M60+M59</f>
        <v>0</v>
      </c>
      <c r="N61" s="10">
        <f t="shared" si="24"/>
        <v>0</v>
      </c>
      <c r="O61" s="10">
        <f t="shared" si="24"/>
        <v>0</v>
      </c>
      <c r="P61" s="44">
        <f t="shared" si="24"/>
        <v>0</v>
      </c>
      <c r="Q61" s="44">
        <f t="shared" si="24"/>
        <v>0</v>
      </c>
      <c r="R61" s="10">
        <f t="shared" si="24"/>
        <v>0</v>
      </c>
      <c r="S61" s="10">
        <f t="shared" si="24"/>
        <v>0</v>
      </c>
      <c r="T61" s="10">
        <f t="shared" si="24"/>
        <v>0</v>
      </c>
      <c r="U61" s="28">
        <f t="shared" si="0"/>
        <v>0</v>
      </c>
    </row>
    <row r="62" spans="1:21" ht="13.5" thickBot="1">
      <c r="A62" s="3" t="s">
        <v>5</v>
      </c>
      <c r="B62" s="33"/>
      <c r="C62" s="34">
        <f aca="true" t="shared" si="25" ref="C62:T62">SUM(C58+C61)</f>
        <v>544638.2</v>
      </c>
      <c r="D62" s="50">
        <f t="shared" si="25"/>
        <v>117293.10999999999</v>
      </c>
      <c r="E62" s="34">
        <f t="shared" si="25"/>
        <v>215000.83000000002</v>
      </c>
      <c r="F62" s="34">
        <f t="shared" si="25"/>
        <v>47250.92</v>
      </c>
      <c r="G62" s="34">
        <f t="shared" si="25"/>
        <v>2087</v>
      </c>
      <c r="H62" s="34">
        <f t="shared" si="25"/>
        <v>0</v>
      </c>
      <c r="I62" s="34">
        <f t="shared" si="25"/>
        <v>0</v>
      </c>
      <c r="J62" s="34">
        <f t="shared" si="25"/>
        <v>0</v>
      </c>
      <c r="K62" s="34">
        <f t="shared" si="25"/>
        <v>0</v>
      </c>
      <c r="L62" s="34">
        <f t="shared" si="25"/>
        <v>3976</v>
      </c>
      <c r="M62" s="34">
        <f t="shared" si="25"/>
        <v>8769.08</v>
      </c>
      <c r="N62" s="34">
        <f t="shared" si="25"/>
        <v>0</v>
      </c>
      <c r="O62" s="34">
        <f t="shared" si="25"/>
        <v>985.49</v>
      </c>
      <c r="P62" s="50">
        <f t="shared" si="25"/>
        <v>29142.61</v>
      </c>
      <c r="Q62" s="50">
        <f t="shared" si="25"/>
        <v>0</v>
      </c>
      <c r="R62" s="34">
        <f t="shared" si="25"/>
        <v>32000</v>
      </c>
      <c r="S62" s="34">
        <f t="shared" si="25"/>
        <v>0</v>
      </c>
      <c r="T62" s="34">
        <f t="shared" si="25"/>
        <v>1575</v>
      </c>
      <c r="U62" s="28">
        <f t="shared" si="0"/>
        <v>1002718.2399999999</v>
      </c>
    </row>
    <row r="63" spans="1:21" s="20" customFormat="1" ht="13.5" thickBot="1">
      <c r="A63" s="35" t="s">
        <v>28</v>
      </c>
      <c r="B63" s="26"/>
      <c r="C63" s="26">
        <f aca="true" t="shared" si="26" ref="C63:J63">C11-C15-C20-C25-C29-C33-C37-C41-C45-C49-C53-C57-C61</f>
        <v>1628261.8</v>
      </c>
      <c r="D63" s="26">
        <f t="shared" si="26"/>
        <v>382706.89</v>
      </c>
      <c r="E63" s="26">
        <f t="shared" si="26"/>
        <v>444999.1699999999</v>
      </c>
      <c r="F63" s="26">
        <f t="shared" si="26"/>
        <v>101249.08000000002</v>
      </c>
      <c r="G63" s="26">
        <f t="shared" si="26"/>
        <v>47913</v>
      </c>
      <c r="H63" s="26">
        <f t="shared" si="26"/>
        <v>0</v>
      </c>
      <c r="I63" s="26">
        <f t="shared" si="26"/>
        <v>0</v>
      </c>
      <c r="J63" s="26">
        <f t="shared" si="26"/>
        <v>1000</v>
      </c>
      <c r="K63" s="26">
        <f aca="true" t="shared" si="27" ref="K63:T63">K11-K15-K20-K25-K29-K33-K37-K41-K45-K49-K53-K57-K61</f>
        <v>122000</v>
      </c>
      <c r="L63" s="26">
        <f t="shared" si="27"/>
        <v>118024</v>
      </c>
      <c r="M63" s="26">
        <f t="shared" si="27"/>
        <v>31230.920000000002</v>
      </c>
      <c r="N63" s="26">
        <f t="shared" si="27"/>
        <v>5000</v>
      </c>
      <c r="O63" s="26">
        <f t="shared" si="27"/>
        <v>56614.51</v>
      </c>
      <c r="P63" s="51">
        <f t="shared" si="27"/>
        <v>150857.38999999998</v>
      </c>
      <c r="Q63" s="51">
        <f t="shared" si="27"/>
        <v>500</v>
      </c>
      <c r="R63" s="26">
        <f t="shared" si="27"/>
        <v>0</v>
      </c>
      <c r="S63" s="40">
        <f t="shared" si="27"/>
        <v>0</v>
      </c>
      <c r="T63" s="40">
        <f t="shared" si="27"/>
        <v>3425</v>
      </c>
      <c r="U63" s="28">
        <f t="shared" si="0"/>
        <v>3093781.76</v>
      </c>
    </row>
  </sheetData>
  <sheetProtection/>
  <mergeCells count="30">
    <mergeCell ref="A55:A56"/>
    <mergeCell ref="A59:A60"/>
    <mergeCell ref="A47:A48"/>
    <mergeCell ref="A26:B26"/>
    <mergeCell ref="A43:A44"/>
    <mergeCell ref="A27:A28"/>
    <mergeCell ref="A38:B38"/>
    <mergeCell ref="A35:A36"/>
    <mergeCell ref="A31:A32"/>
    <mergeCell ref="A34:B34"/>
    <mergeCell ref="A29:B29"/>
    <mergeCell ref="A30:B30"/>
    <mergeCell ref="A37:B37"/>
    <mergeCell ref="C8:S8"/>
    <mergeCell ref="A15:B15"/>
    <mergeCell ref="A16:B16"/>
    <mergeCell ref="A20:B20"/>
    <mergeCell ref="A21:B21"/>
    <mergeCell ref="A33:B33"/>
    <mergeCell ref="H9:I9"/>
    <mergeCell ref="A54:B54"/>
    <mergeCell ref="A12:A14"/>
    <mergeCell ref="A17:A19"/>
    <mergeCell ref="A22:A24"/>
    <mergeCell ref="A25:B25"/>
    <mergeCell ref="A51:A52"/>
    <mergeCell ref="A53:B53"/>
    <mergeCell ref="A39:A40"/>
    <mergeCell ref="A42:B42"/>
    <mergeCell ref="A41:B41"/>
  </mergeCells>
  <printOptions/>
  <pageMargins left="0.75" right="0.75" top="1" bottom="1" header="0.5" footer="0.5"/>
  <pageSetup horizontalDpi="600" verticalDpi="600" orientation="landscape" paperSize="9" scale="58" r:id="rId1"/>
  <rowBreaks count="1" manualBreakCount="1">
    <brk id="5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2021-02-16T10:51:46Z</cp:lastPrinted>
  <dcterms:created xsi:type="dcterms:W3CDTF">2014-02-13T09:35:37Z</dcterms:created>
  <dcterms:modified xsi:type="dcterms:W3CDTF">2021-04-26T11:51:01Z</dcterms:modified>
  <cp:category/>
  <cp:version/>
  <cp:contentType/>
  <cp:contentStatus/>
</cp:coreProperties>
</file>