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76" windowWidth="11340" windowHeight="6495" tabRatio="722" activeTab="0"/>
  </bookViews>
  <sheets>
    <sheet name="коштор" sheetId="1" r:id="rId1"/>
    <sheet name="план" sheetId="2" r:id="rId2"/>
    <sheet name="помісяч" sheetId="3" r:id="rId3"/>
  </sheets>
  <definedNames>
    <definedName name="_xlnm.Print_Titles" localSheetId="0">'коштор'!$27:$27</definedName>
    <definedName name="_xlnm.Print_Area" localSheetId="0">'коштор'!$A$1:$E$107</definedName>
    <definedName name="_xlnm.Print_Area" localSheetId="2">'помісяч'!$A$1:$N$28</definedName>
  </definedNames>
  <calcPr fullCalcOnLoad="1"/>
</workbook>
</file>

<file path=xl/sharedStrings.xml><?xml version="1.0" encoding="utf-8"?>
<sst xmlns="http://schemas.openxmlformats.org/spreadsheetml/2006/main" count="205" uniqueCount="160">
  <si>
    <t>М.П.</t>
  </si>
  <si>
    <t>КЕК</t>
  </si>
  <si>
    <t>разом на рік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</si>
  <si>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</si>
  <si>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</si>
  <si>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</si>
  <si>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</si>
  <si>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</si>
  <si>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</si>
  <si>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</si>
  <si>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</si>
  <si>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</si>
  <si>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</si>
  <si>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</si>
  <si>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</si>
  <si>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</si>
  <si>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</si>
  <si>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</si>
  <si>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5000*</t>
  </si>
  <si>
    <t>Інші видатки</t>
  </si>
  <si>
    <t>УСЬОГО</t>
  </si>
  <si>
    <t>Начальник Управління державного бюджету та бюджетної політики</t>
  </si>
  <si>
    <t>(грн.)</t>
  </si>
  <si>
    <t>(ініціали і прізвище)</t>
  </si>
  <si>
    <t xml:space="preserve">                   </t>
  </si>
  <si>
    <t xml:space="preserve"> (сума літерами і цифрами)</t>
  </si>
  <si>
    <t xml:space="preserve">(посада)                      </t>
  </si>
  <si>
    <t>(підпис)</t>
  </si>
  <si>
    <t xml:space="preserve">  (число, місяць, рік)</t>
  </si>
  <si>
    <t>_______________________________________</t>
  </si>
  <si>
    <t>(індивідуальний, зведений)</t>
  </si>
  <si>
    <t>(код та назва бюджетної установи)</t>
  </si>
  <si>
    <t>(найменування міста, району, області)</t>
  </si>
  <si>
    <t>Показники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</si>
  <si>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</si>
  <si>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</si>
  <si>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</si>
  <si>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</si>
  <si>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</si>
  <si>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Залишок коштів на початок року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</si>
  <si>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</si>
  <si>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</si>
  <si>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</si>
  <si>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(розписати за підгрупами)</t>
  </si>
  <si>
    <t xml:space="preserve"> Поточні видатки</t>
  </si>
  <si>
    <t xml:space="preserve">         Заробітна плата</t>
  </si>
  <si>
    <t xml:space="preserve">         Медикаменти та перев’язувальні матеріали</t>
  </si>
  <si>
    <t xml:space="preserve">         Продукти харчування</t>
  </si>
  <si>
    <t>Видатки на відрядження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</si>
  <si>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</si>
  <si>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</si>
  <si>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</si>
  <si>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</si>
  <si>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</si>
  <si>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</si>
  <si>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</si>
  <si>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        Виплата пенсій і допомоги</t>
  </si>
  <si>
    <t xml:space="preserve">         Стипендії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</si>
  <si>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</si>
  <si>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</si>
  <si>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</si>
  <si>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</si>
  <si>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</si>
  <si>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</si>
  <si>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</si>
  <si>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</si>
  <si>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</si>
  <si>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</si>
  <si>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 xml:space="preserve"> Нерозподілені видатки</t>
  </si>
  <si>
    <t>Головний бухгалтер
(начальник планово-фінансового відділу)</t>
  </si>
  <si>
    <t xml:space="preserve">                                       (число, місяць, рік)</t>
  </si>
  <si>
    <t>С.Л.Фещук</t>
  </si>
  <si>
    <t>бюджету та бюджетної політики</t>
  </si>
  <si>
    <t xml:space="preserve"> - інші  джерела власних надходжень бюджетних установ</t>
  </si>
  <si>
    <t>__________________________________________________________</t>
  </si>
  <si>
    <t xml:space="preserve">Головний бухгалтер
</t>
  </si>
  <si>
    <t>(начальник планово-фінансового відділу)</t>
  </si>
  <si>
    <t>Начальник управління державного</t>
  </si>
  <si>
    <t>* Це технічний код, який включає в себе всі коди економічної класифікації видатків бюджету, крім тих, що виділені окремо.</t>
  </si>
  <si>
    <t>НАДХОДЖЕННЯ - усього</t>
  </si>
  <si>
    <t xml:space="preserve">                     </t>
  </si>
  <si>
    <t>- плата за послуги що надаються бюджетними установами</t>
  </si>
  <si>
    <t xml:space="preserve"> - інші надходження, у т.ч.</t>
  </si>
  <si>
    <t>- інші доходи (розписати за кодами класифікації доходів)</t>
  </si>
  <si>
    <r>
      <t>повернення кредитів до бюджету (</t>
    </r>
    <r>
      <rPr>
        <sz val="10"/>
        <rFont val="Times New Roman Cyr"/>
        <family val="0"/>
      </rPr>
      <t>розписати за кодами програмної класифікації видатків та кредитування, класифікації кредитування)</t>
    </r>
  </si>
  <si>
    <t>ВИДАТКИ ТА НАДАННЯ КРЕДИТІВ-усього</t>
  </si>
  <si>
    <r>
      <t>- фінансування (</t>
    </r>
    <r>
      <rPr>
        <sz val="10"/>
        <rFont val="Times New Roman Cyr"/>
        <family val="0"/>
      </rPr>
      <t>розписати за кодами класифікації фінансування за типом боргового зобов"язання )</t>
    </r>
  </si>
  <si>
    <t>(сума літерами і цифрами)</t>
  </si>
  <si>
    <t>(посада)</t>
  </si>
  <si>
    <t xml:space="preserve">код та назва відомчої класифікації видатків та кредитування      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</si>
  <si>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</si>
  <si>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віднесених до заходів розвитку</t>
  </si>
  <si>
    <t xml:space="preserve">Помісячна розбивка </t>
  </si>
  <si>
    <t>Установа-</t>
  </si>
  <si>
    <t>місяці</t>
  </si>
  <si>
    <t>КЕКВ</t>
  </si>
  <si>
    <t>РАЗОМ</t>
  </si>
  <si>
    <t>Всього</t>
  </si>
  <si>
    <t>Реконструкція та реставрація</t>
  </si>
  <si>
    <t xml:space="preserve">         Реставрація пам"яток культури, історії та архітектури </t>
  </si>
  <si>
    <t xml:space="preserve">    Плата за послуги, що надаються бюд. установами згідно з функціональними повнов.</t>
  </si>
  <si>
    <t xml:space="preserve">     Плата за оренду майна бюджетних установ</t>
  </si>
  <si>
    <t xml:space="preserve">Капітальний ремонт </t>
  </si>
  <si>
    <t xml:space="preserve">         Капітальний ремонт  інших об’єктів</t>
  </si>
  <si>
    <t xml:space="preserve"> (підпис)                                           (ініціали і прізвище)</t>
  </si>
  <si>
    <t xml:space="preserve">М.П.                              </t>
  </si>
  <si>
    <t xml:space="preserve">                               (число, місяць, рік)</t>
  </si>
  <si>
    <t>Затверджений у сумі</t>
  </si>
  <si>
    <r>
      <t>Затверджений у сумі</t>
    </r>
    <r>
      <rPr>
        <b/>
        <sz val="10"/>
        <rFont val="Times New Roman Cyr"/>
        <family val="1"/>
      </rPr>
      <t xml:space="preserve"> </t>
    </r>
  </si>
  <si>
    <t xml:space="preserve">         Оплата послуг (крім комунальних)</t>
  </si>
  <si>
    <t xml:space="preserve">Оплата праці </t>
  </si>
  <si>
    <t xml:space="preserve">         Грошове забезпечення військовослужбовців         </t>
  </si>
  <si>
    <t>Нарахування на оплату праці</t>
  </si>
  <si>
    <t xml:space="preserve">Використання товарів і послуг </t>
  </si>
  <si>
    <t>Видатки та заходи спеціального призначення</t>
  </si>
  <si>
    <t>Дослідження і розробки,окремі заходи по реалізації державних (регіональних) програм</t>
  </si>
  <si>
    <r>
      <t>Обслуговування боргових зобов</t>
    </r>
    <r>
      <rPr>
        <b/>
        <sz val="11"/>
        <rFont val="Arial Cyr"/>
        <family val="0"/>
      </rPr>
      <t>’</t>
    </r>
    <r>
      <rPr>
        <b/>
        <sz val="11"/>
        <rFont val="Times New Roman Cyr"/>
        <family val="1"/>
      </rPr>
      <t>язань</t>
    </r>
  </si>
  <si>
    <r>
      <t>Обслуговування внутрішніх боргових зобов</t>
    </r>
    <r>
      <rPr>
        <b/>
        <sz val="11"/>
        <rFont val="Arial Cyr"/>
        <family val="0"/>
      </rPr>
      <t>’</t>
    </r>
    <r>
      <rPr>
        <b/>
        <sz val="11"/>
        <rFont val="Times New Roman Cyr"/>
        <family val="1"/>
      </rPr>
      <t>язань</t>
    </r>
  </si>
  <si>
    <r>
      <t>Обслуговування зовнішніх боргових зобов</t>
    </r>
    <r>
      <rPr>
        <b/>
        <sz val="11"/>
        <rFont val="Arial Cyr"/>
        <family val="0"/>
      </rPr>
      <t>’</t>
    </r>
    <r>
      <rPr>
        <b/>
        <sz val="11"/>
        <rFont val="Times New Roman Cyr"/>
        <family val="1"/>
      </rPr>
      <t>язань</t>
    </r>
  </si>
  <si>
    <t>Поточні трансферти</t>
  </si>
  <si>
    <t>Соціальне забезпечення</t>
  </si>
  <si>
    <t xml:space="preserve">         Інші виплати населенню</t>
  </si>
  <si>
    <t>Інші поточні видатки</t>
  </si>
  <si>
    <t xml:space="preserve">         Капітальне будівництво (придбання) житла</t>
  </si>
  <si>
    <r>
      <t xml:space="preserve">         Капітальне будівництво (придбання) інших об</t>
    </r>
    <r>
      <rPr>
        <sz val="11"/>
        <rFont val="Arial Cyr"/>
        <family val="0"/>
      </rPr>
      <t>’</t>
    </r>
    <r>
      <rPr>
        <sz val="11"/>
        <rFont val="Times New Roman Cyr"/>
        <family val="1"/>
      </rPr>
      <t>єктів</t>
    </r>
  </si>
  <si>
    <t xml:space="preserve">         Капітальний ремонт   житлового фонду (приміщень)</t>
  </si>
  <si>
    <t xml:space="preserve">         Реконструкція житлового фонду (приміщень)</t>
  </si>
  <si>
    <t xml:space="preserve">         Реконструкція та реставрація інших об"ектів</t>
  </si>
  <si>
    <t>Капітальні трансферти урядам іноземних держав та міжнародним організаціям</t>
  </si>
  <si>
    <t>Оплата праці і нарахування на заробітну плату</t>
  </si>
  <si>
    <t xml:space="preserve">         Предмети, матеріали, обладнання та інвентар</t>
  </si>
  <si>
    <t>КПКВК</t>
  </si>
  <si>
    <t>0611020</t>
  </si>
  <si>
    <t>код та назва відомчої класифікації видатків та кредитування_______________ 06 __________________,</t>
  </si>
  <si>
    <t>код та назва програмної класифікації видатків та кредитування державного бюджету______ 0611020__________,</t>
  </si>
  <si>
    <t>06</t>
  </si>
  <si>
    <t>Начальник відділу освіти</t>
  </si>
  <si>
    <t>Л.Ю.Капула</t>
  </si>
  <si>
    <t>09.01.2019р.</t>
  </si>
  <si>
    <t xml:space="preserve">  КОШТОРИС  на 2019 рік</t>
  </si>
  <si>
    <t>42447923 Комунальна установа "Гніванський центр з обслуговування закладів освіти"</t>
  </si>
  <si>
    <t>23310 Вінницька обл., Тиврівський р-н, м. Гнівань вул. Соборна,56</t>
  </si>
  <si>
    <t>вид бюджету      __________________міський__________________________________________,</t>
  </si>
  <si>
    <t>Директор</t>
  </si>
  <si>
    <t>А.О.Каперіс</t>
  </si>
  <si>
    <t xml:space="preserve">                       ______________09.01.2019____________</t>
  </si>
  <si>
    <t xml:space="preserve"> ПЛАН  АСИГНУВАНЬ (ЗА ВИНЯТКОМ НАДАННЯ КРЕДИТІВ З БЮДЖЕТУ)  ЗАГАЛЬНОГО ФОНДУ БЮДЖЕТУ на 2019 рік</t>
  </si>
  <si>
    <t>вид бюджету  ____міський__________________________________________________________________________________________________________</t>
  </si>
  <si>
    <t>Оплата послуг (крім комунальних)</t>
  </si>
  <si>
    <t xml:space="preserve"> Предмети, матеріали, обладнання та інвентар</t>
  </si>
  <si>
    <t>Інші виплати населенню</t>
  </si>
  <si>
    <t xml:space="preserve"> </t>
  </si>
  <si>
    <t>Демидівка ЗОШ</t>
  </si>
  <si>
    <t>1666572   Один млн. шістсот</t>
  </si>
  <si>
    <t>шістдесят шість тис. пятсот сімдесят дві грн.</t>
  </si>
  <si>
    <t>Демидівська ЗОШ І-ІІст.</t>
  </si>
  <si>
    <t>Н.О. Дембовська</t>
  </si>
  <si>
    <t>1666572  Один млн. шістсот</t>
  </si>
  <si>
    <t>шістдесят шість тис.пятсот сімдесят дві грн.</t>
  </si>
  <si>
    <t>Н.О.Дембовська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</si>
</sst>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&quot;a?i.&quot;#,##0_);\(&quot;a?i.&quot;#,##0\)"/>
    <numFmt numFmtId="205" formatCode="&quot;a?i.&quot;#,##0_);[Red]\(&quot;a?i.&quot;#,##0\)"/>
    <numFmt numFmtId="206" formatCode="&quot;a?i.&quot;#,##0.00_);\(&quot;a?i.&quot;#,##0.00\)"/>
    <numFmt numFmtId="207" formatCode="&quot;a?i.&quot;#,##0.00_);[Red]\(&quot;a?i.&quot;#,##0.00\)"/>
    <numFmt numFmtId="208" formatCode="_(&quot;a?i.&quot;* #,##0_);_(&quot;a?i.&quot;* \(#,##0\);_(&quot;a?i.&quot;* &quot;-&quot;_);_(@_)"/>
    <numFmt numFmtId="209" formatCode="_(&quot;a?i.&quot;* #,##0.00_);_(&quot;a?i.&quot;* \(#,##0.00\);_(&quot;a?i.&quot;* &quot;-&quot;??_);_(@_)"/>
    <numFmt numFmtId="210" formatCode="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</numFmts>
  <fonts count="60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u val="single"/>
      <sz val="11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b/>
      <sz val="13"/>
      <name val="Times New Roman Cyr"/>
      <family val="1"/>
    </font>
    <font>
      <sz val="11"/>
      <color indexed="8"/>
      <name val="Times New Roman Cyr"/>
      <family val="1"/>
    </font>
    <font>
      <b/>
      <sz val="9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u val="single"/>
      <sz val="10"/>
      <name val="Times New Roman Cyr"/>
      <family val="1"/>
    </font>
    <font>
      <u val="single"/>
      <sz val="8"/>
      <name val="Times New Roman Cyr"/>
      <family val="1"/>
    </font>
    <font>
      <b/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4" fillId="0" borderId="0" xfId="54" applyFont="1" applyAlignment="1">
      <alignment/>
      <protection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left"/>
      <protection/>
    </xf>
    <xf numFmtId="0" fontId="7" fillId="0" borderId="0" xfId="54" applyFont="1">
      <alignment/>
      <protection/>
    </xf>
    <xf numFmtId="0" fontId="8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left"/>
      <protection/>
    </xf>
    <xf numFmtId="0" fontId="7" fillId="0" borderId="0" xfId="54" applyFont="1" applyBorder="1">
      <alignment/>
      <protection/>
    </xf>
    <xf numFmtId="0" fontId="4" fillId="0" borderId="0" xfId="54" applyFont="1" applyFill="1" applyAlignment="1">
      <alignment/>
      <protection/>
    </xf>
    <xf numFmtId="0" fontId="7" fillId="0" borderId="10" xfId="54" applyFont="1" applyBorder="1" applyAlignment="1">
      <alignment horizontal="center" vertical="top" wrapText="1"/>
      <protection/>
    </xf>
    <xf numFmtId="0" fontId="4" fillId="0" borderId="10" xfId="54" applyFont="1" applyFill="1" applyBorder="1" applyAlignment="1">
      <alignment horizontal="center" vertical="top"/>
      <protection/>
    </xf>
    <xf numFmtId="0" fontId="4" fillId="0" borderId="10" xfId="54" applyFont="1" applyFill="1" applyBorder="1" applyAlignment="1">
      <alignment horizontal="center"/>
      <protection/>
    </xf>
    <xf numFmtId="0" fontId="4" fillId="0" borderId="10" xfId="54" applyFont="1" applyFill="1" applyBorder="1" applyAlignment="1">
      <alignment wrapText="1"/>
      <protection/>
    </xf>
    <xf numFmtId="0" fontId="4" fillId="0" borderId="0" xfId="54" applyFont="1" applyFill="1" applyBorder="1" applyAlignment="1">
      <alignment horizontal="center" vertical="top"/>
      <protection/>
    </xf>
    <xf numFmtId="0" fontId="6" fillId="0" borderId="0" xfId="54" applyFont="1">
      <alignment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 applyAlignment="1">
      <alignment/>
      <protection/>
    </xf>
    <xf numFmtId="0" fontId="6" fillId="0" borderId="0" xfId="54" applyFont="1" applyBorder="1">
      <alignment/>
      <protection/>
    </xf>
    <xf numFmtId="0" fontId="6" fillId="0" borderId="0" xfId="54" applyFont="1" applyAlignment="1">
      <alignment horizontal="center" vertical="top"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6" fillId="0" borderId="0" xfId="54" applyFont="1" applyFill="1" applyBorder="1">
      <alignment/>
      <protection/>
    </xf>
    <xf numFmtId="0" fontId="6" fillId="0" borderId="0" xfId="54" applyFont="1" applyFill="1">
      <alignment/>
      <protection/>
    </xf>
    <xf numFmtId="0" fontId="6" fillId="0" borderId="0" xfId="54" applyFont="1" applyFill="1" applyAlignment="1">
      <alignment horizontal="right"/>
      <protection/>
    </xf>
    <xf numFmtId="0" fontId="0" fillId="0" borderId="0" xfId="54">
      <alignment/>
      <protection/>
    </xf>
    <xf numFmtId="0" fontId="8" fillId="0" borderId="0" xfId="54" applyFont="1" applyAlignment="1">
      <alignment horizontal="center"/>
      <protection/>
    </xf>
    <xf numFmtId="0" fontId="4" fillId="0" borderId="0" xfId="54" applyFont="1" applyBorder="1" applyAlignment="1">
      <alignment/>
      <protection/>
    </xf>
    <xf numFmtId="0" fontId="11" fillId="0" borderId="0" xfId="54" applyFont="1" applyAlignment="1">
      <alignment horizontal="center"/>
      <protection/>
    </xf>
    <xf numFmtId="0" fontId="6" fillId="0" borderId="0" xfId="54" applyFont="1" applyBorder="1" applyAlignment="1">
      <alignment horizontal="centerContinuous"/>
      <protection/>
    </xf>
    <xf numFmtId="0" fontId="6" fillId="0" borderId="11" xfId="54" applyFont="1" applyBorder="1" applyAlignment="1">
      <alignment horizontal="left"/>
      <protection/>
    </xf>
    <xf numFmtId="0" fontId="6" fillId="0" borderId="11" xfId="54" applyFont="1" applyBorder="1" applyAlignment="1">
      <alignment/>
      <protection/>
    </xf>
    <xf numFmtId="0" fontId="12" fillId="0" borderId="0" xfId="54" applyFont="1" applyAlignment="1">
      <alignment horizontal="center"/>
      <protection/>
    </xf>
    <xf numFmtId="0" fontId="6" fillId="0" borderId="12" xfId="54" applyFont="1" applyBorder="1" applyAlignment="1">
      <alignment horizontal="centerContinuous"/>
      <protection/>
    </xf>
    <xf numFmtId="0" fontId="11" fillId="0" borderId="11" xfId="54" applyFont="1" applyBorder="1" applyAlignment="1">
      <alignment horizontal="left"/>
      <protection/>
    </xf>
    <xf numFmtId="0" fontId="6" fillId="0" borderId="11" xfId="54" applyFont="1" applyBorder="1" applyAlignment="1">
      <alignment horizontal="center"/>
      <protection/>
    </xf>
    <xf numFmtId="0" fontId="6" fillId="0" borderId="0" xfId="54" applyFont="1" applyBorder="1" applyAlignment="1">
      <alignment/>
      <protection/>
    </xf>
    <xf numFmtId="0" fontId="6" fillId="0" borderId="12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Continuous"/>
      <protection/>
    </xf>
    <xf numFmtId="0" fontId="12" fillId="0" borderId="0" xfId="54" applyFont="1" applyFill="1" applyBorder="1" applyAlignment="1">
      <alignment horizontal="centerContinuous"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4" fillId="0" borderId="0" xfId="54" applyFont="1" applyFill="1" applyAlignment="1">
      <alignment horizontal="centerContinuous"/>
      <protection/>
    </xf>
    <xf numFmtId="0" fontId="4" fillId="0" borderId="11" xfId="54" applyFont="1" applyFill="1" applyBorder="1" applyAlignment="1">
      <alignment horizontal="center"/>
      <protection/>
    </xf>
    <xf numFmtId="0" fontId="4" fillId="0" borderId="12" xfId="54" applyFont="1" applyFill="1" applyBorder="1" applyAlignment="1">
      <alignment horizontal="centerContinuous"/>
      <protection/>
    </xf>
    <xf numFmtId="0" fontId="4" fillId="0" borderId="0" xfId="54" applyFont="1" applyFill="1" applyAlignment="1">
      <alignment horizontal="left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horizontal="centerContinuous" vertical="center" wrapText="1"/>
      <protection/>
    </xf>
    <xf numFmtId="0" fontId="6" fillId="0" borderId="13" xfId="54" applyFont="1" applyFill="1" applyBorder="1" applyAlignment="1">
      <alignment horizontal="centerContinuous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Continuous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top"/>
      <protection/>
    </xf>
    <xf numFmtId="0" fontId="6" fillId="0" borderId="0" xfId="54" applyFont="1" applyFill="1" applyBorder="1" applyAlignment="1">
      <alignment horizontal="center" vertical="top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0" xfId="54" applyFont="1" applyFill="1" applyBorder="1">
      <alignment/>
      <protection/>
    </xf>
    <xf numFmtId="0" fontId="4" fillId="0" borderId="16" xfId="54" applyFont="1" applyFill="1" applyBorder="1" applyAlignment="1">
      <alignment horizontal="center" vertical="top"/>
      <protection/>
    </xf>
    <xf numFmtId="0" fontId="4" fillId="0" borderId="16" xfId="54" applyFont="1" applyFill="1" applyBorder="1">
      <alignment/>
      <protection/>
    </xf>
    <xf numFmtId="0" fontId="12" fillId="0" borderId="10" xfId="54" applyFont="1" applyFill="1" applyBorder="1" applyAlignment="1">
      <alignment wrapText="1"/>
      <protection/>
    </xf>
    <xf numFmtId="0" fontId="8" fillId="0" borderId="10" xfId="54" applyFont="1" applyFill="1" applyBorder="1" applyAlignment="1">
      <alignment horizontal="center" wrapText="1"/>
      <protection/>
    </xf>
    <xf numFmtId="0" fontId="8" fillId="0" borderId="10" xfId="54" applyFont="1" applyFill="1" applyBorder="1" applyAlignment="1">
      <alignment horizontal="center" vertical="top"/>
      <protection/>
    </xf>
    <xf numFmtId="0" fontId="12" fillId="0" borderId="10" xfId="54" applyFont="1" applyFill="1" applyBorder="1" applyAlignment="1">
      <alignment horizontal="center" vertical="top"/>
      <protection/>
    </xf>
    <xf numFmtId="0" fontId="12" fillId="0" borderId="10" xfId="54" applyFont="1" applyFill="1" applyBorder="1">
      <alignment/>
      <protection/>
    </xf>
    <xf numFmtId="0" fontId="12" fillId="0" borderId="0" xfId="54" applyFont="1" applyFill="1" applyBorder="1">
      <alignment/>
      <protection/>
    </xf>
    <xf numFmtId="0" fontId="12" fillId="0" borderId="0" xfId="54" applyFont="1" applyFill="1">
      <alignment/>
      <protection/>
    </xf>
    <xf numFmtId="0" fontId="8" fillId="0" borderId="10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8" fillId="0" borderId="0" xfId="54" applyFont="1" applyFill="1">
      <alignment/>
      <protection/>
    </xf>
    <xf numFmtId="0" fontId="12" fillId="0" borderId="10" xfId="54" applyFont="1" applyFill="1" applyBorder="1" applyAlignment="1">
      <alignment vertical="top" wrapText="1"/>
      <protection/>
    </xf>
    <xf numFmtId="0" fontId="8" fillId="0" borderId="10" xfId="54" applyFont="1" applyFill="1" applyBorder="1" applyAlignment="1">
      <alignment wrapText="1"/>
      <protection/>
    </xf>
    <xf numFmtId="0" fontId="12" fillId="0" borderId="10" xfId="54" applyFont="1" applyFill="1" applyBorder="1" applyAlignment="1">
      <alignment horizontal="left" vertical="top" wrapText="1"/>
      <protection/>
    </xf>
    <xf numFmtId="0" fontId="4" fillId="0" borderId="10" xfId="54" applyFont="1" applyFill="1" applyBorder="1" applyAlignment="1">
      <alignment vertical="top" wrapText="1"/>
      <protection/>
    </xf>
    <xf numFmtId="0" fontId="10" fillId="0" borderId="10" xfId="54" applyFont="1" applyFill="1" applyBorder="1">
      <alignment/>
      <protection/>
    </xf>
    <xf numFmtId="0" fontId="10" fillId="0" borderId="0" xfId="54" applyFont="1" applyFill="1" applyBorder="1">
      <alignment/>
      <protection/>
    </xf>
    <xf numFmtId="0" fontId="10" fillId="0" borderId="0" xfId="54" applyFont="1" applyFill="1">
      <alignment/>
      <protection/>
    </xf>
    <xf numFmtId="0" fontId="12" fillId="0" borderId="0" xfId="54" applyFont="1" applyFill="1" applyBorder="1" applyAlignment="1">
      <alignment wrapText="1"/>
      <protection/>
    </xf>
    <xf numFmtId="0" fontId="12" fillId="0" borderId="0" xfId="54" applyFont="1" applyBorder="1" applyAlignment="1">
      <alignment horizontal="center" wrapText="1"/>
      <protection/>
    </xf>
    <xf numFmtId="0" fontId="14" fillId="0" borderId="0" xfId="54" applyFont="1" applyFill="1" applyBorder="1" applyAlignment="1">
      <alignment horizontal="center" wrapText="1"/>
      <protection/>
    </xf>
    <xf numFmtId="0" fontId="6" fillId="0" borderId="0" xfId="54" applyFont="1" applyFill="1" applyBorder="1" applyAlignment="1">
      <alignment/>
      <protection/>
    </xf>
    <xf numFmtId="0" fontId="6" fillId="0" borderId="0" xfId="54" applyFont="1" applyFill="1" applyBorder="1" applyAlignment="1">
      <alignment horizontal="center" wrapText="1"/>
      <protection/>
    </xf>
    <xf numFmtId="0" fontId="6" fillId="0" borderId="0" xfId="54" applyFont="1" applyFill="1" applyBorder="1" applyAlignment="1">
      <alignment wrapText="1"/>
      <protection/>
    </xf>
    <xf numFmtId="0" fontId="6" fillId="0" borderId="0" xfId="54" applyFont="1" applyFill="1" applyBorder="1" applyAlignment="1">
      <alignment horizontal="left" wrapText="1"/>
      <protection/>
    </xf>
    <xf numFmtId="0" fontId="4" fillId="0" borderId="0" xfId="54" applyFont="1" applyFill="1" applyAlignment="1">
      <alignment wrapText="1"/>
      <protection/>
    </xf>
    <xf numFmtId="0" fontId="4" fillId="0" borderId="11" xfId="54" applyFont="1" applyFill="1" applyBorder="1" applyAlignment="1">
      <alignment horizontal="centerContinuous"/>
      <protection/>
    </xf>
    <xf numFmtId="0" fontId="4" fillId="0" borderId="0" xfId="54" applyFont="1" applyFill="1" applyAlignment="1">
      <alignment horizontal="left" wrapText="1"/>
      <protection/>
    </xf>
    <xf numFmtId="0" fontId="4" fillId="0" borderId="0" xfId="54" applyFont="1" applyFill="1" applyAlignment="1">
      <alignment horizontal="center" wrapText="1"/>
      <protection/>
    </xf>
    <xf numFmtId="0" fontId="9" fillId="0" borderId="0" xfId="54" applyFont="1" applyFill="1">
      <alignment/>
      <protection/>
    </xf>
    <xf numFmtId="0" fontId="8" fillId="0" borderId="0" xfId="54" applyFont="1" applyFill="1" applyAlignment="1">
      <alignment/>
      <protection/>
    </xf>
    <xf numFmtId="0" fontId="4" fillId="0" borderId="0" xfId="54" applyFont="1" applyFill="1" applyBorder="1" applyAlignment="1">
      <alignment horizontal="center"/>
      <protection/>
    </xf>
    <xf numFmtId="0" fontId="9" fillId="0" borderId="0" xfId="54" applyFont="1" applyFill="1" applyBorder="1">
      <alignment/>
      <protection/>
    </xf>
    <xf numFmtId="0" fontId="12" fillId="0" borderId="10" xfId="54" applyFont="1" applyFill="1" applyBorder="1" applyAlignment="1">
      <alignment horizontal="center"/>
      <protection/>
    </xf>
    <xf numFmtId="0" fontId="5" fillId="0" borderId="0" xfId="54" applyFont="1" applyBorder="1" applyAlignment="1">
      <alignment/>
      <protection/>
    </xf>
    <xf numFmtId="0" fontId="6" fillId="0" borderId="0" xfId="54" applyFont="1" applyBorder="1" applyAlignment="1">
      <alignment horizontal="centerContinuous" vertical="top"/>
      <protection/>
    </xf>
    <xf numFmtId="0" fontId="5" fillId="0" borderId="0" xfId="54" applyFont="1" applyBorder="1" applyAlignment="1">
      <alignment horizontal="center"/>
      <protection/>
    </xf>
    <xf numFmtId="0" fontId="15" fillId="0" borderId="0" xfId="54" applyFont="1" applyAlignment="1">
      <alignment horizontal="centerContinuous" wrapText="1"/>
      <protection/>
    </xf>
    <xf numFmtId="0" fontId="4" fillId="0" borderId="11" xfId="54" applyFont="1" applyFill="1" applyBorder="1" applyAlignment="1">
      <alignment horizontal="left"/>
      <protection/>
    </xf>
    <xf numFmtId="0" fontId="4" fillId="0" borderId="11" xfId="54" applyFont="1" applyFill="1" applyBorder="1" applyAlignment="1">
      <alignment/>
      <protection/>
    </xf>
    <xf numFmtId="0" fontId="12" fillId="0" borderId="0" xfId="54" applyFont="1" applyFill="1" applyBorder="1" applyAlignment="1">
      <alignment horizontal="left"/>
      <protection/>
    </xf>
    <xf numFmtId="0" fontId="4" fillId="0" borderId="17" xfId="54" applyFont="1" applyFill="1" applyBorder="1" applyAlignment="1">
      <alignment horizontal="centerContinuous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0" xfId="54" applyFont="1" applyFill="1" applyAlignment="1">
      <alignment horizontal="center"/>
      <protection/>
    </xf>
    <xf numFmtId="0" fontId="5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16" fillId="0" borderId="10" xfId="54" applyFont="1" applyFill="1" applyBorder="1" applyAlignment="1">
      <alignment horizontal="left" wrapText="1"/>
      <protection/>
    </xf>
    <xf numFmtId="0" fontId="4" fillId="0" borderId="10" xfId="54" applyFont="1" applyBorder="1" applyAlignment="1">
      <alignment horizontal="center"/>
      <protection/>
    </xf>
    <xf numFmtId="0" fontId="4" fillId="0" borderId="10" xfId="54" applyFont="1" applyBorder="1">
      <alignment/>
      <protection/>
    </xf>
    <xf numFmtId="0" fontId="7" fillId="0" borderId="0" xfId="54" applyFont="1" applyBorder="1" applyAlignment="1">
      <alignment horizontal="center"/>
      <protection/>
    </xf>
    <xf numFmtId="0" fontId="17" fillId="0" borderId="0" xfId="54" applyFont="1" applyBorder="1">
      <alignment/>
      <protection/>
    </xf>
    <xf numFmtId="0" fontId="4" fillId="0" borderId="0" xfId="54" applyFont="1" applyFill="1" applyAlignment="1">
      <alignment horizontal="left" vertical="top" wrapText="1"/>
      <protection/>
    </xf>
    <xf numFmtId="0" fontId="4" fillId="0" borderId="0" xfId="54" applyFont="1" applyFill="1" applyAlignment="1">
      <alignment vertical="top"/>
      <protection/>
    </xf>
    <xf numFmtId="0" fontId="4" fillId="0" borderId="12" xfId="54" applyFont="1" applyBorder="1" applyAlignment="1">
      <alignment horizontal="centerContinuous"/>
      <protection/>
    </xf>
    <xf numFmtId="0" fontId="5" fillId="0" borderId="0" xfId="54" applyFont="1" applyFill="1">
      <alignment/>
      <protection/>
    </xf>
    <xf numFmtId="0" fontId="5" fillId="0" borderId="0" xfId="54" applyFont="1" applyFill="1" applyAlignment="1">
      <alignment horizontal="centerContinuous"/>
      <protection/>
    </xf>
    <xf numFmtId="0" fontId="5" fillId="0" borderId="0" xfId="54" applyFont="1" applyFill="1" applyBorder="1" applyAlignment="1">
      <alignment horizontal="centerContinuous"/>
      <protection/>
    </xf>
    <xf numFmtId="0" fontId="4" fillId="0" borderId="10" xfId="54" applyFont="1" applyFill="1" applyBorder="1" applyAlignment="1">
      <alignment horizontal="left" wrapText="1"/>
      <protection/>
    </xf>
    <xf numFmtId="0" fontId="4" fillId="0" borderId="10" xfId="54" applyFont="1" applyBorder="1" applyAlignment="1">
      <alignment horizontal="center" vertical="top"/>
      <protection/>
    </xf>
    <xf numFmtId="0" fontId="5" fillId="0" borderId="12" xfId="54" applyFont="1" applyBorder="1" applyAlignment="1">
      <alignment horizontal="center"/>
      <protection/>
    </xf>
    <xf numFmtId="49" fontId="12" fillId="0" borderId="10" xfId="54" applyNumberFormat="1" applyFont="1" applyFill="1" applyBorder="1" applyAlignment="1">
      <alignment wrapText="1"/>
      <protection/>
    </xf>
    <xf numFmtId="49" fontId="4" fillId="0" borderId="10" xfId="54" applyNumberFormat="1" applyFont="1" applyFill="1" applyBorder="1" applyAlignment="1">
      <alignment horizontal="left" wrapText="1"/>
      <protection/>
    </xf>
    <xf numFmtId="49" fontId="6" fillId="0" borderId="10" xfId="54" applyNumberFormat="1" applyFont="1" applyFill="1" applyBorder="1" applyAlignment="1">
      <alignment horizontal="center" vertical="top"/>
      <protection/>
    </xf>
    <xf numFmtId="49" fontId="4" fillId="0" borderId="10" xfId="54" applyNumberFormat="1" applyFont="1" applyFill="1" applyBorder="1" applyAlignment="1">
      <alignment wrapText="1"/>
      <protection/>
    </xf>
    <xf numFmtId="49" fontId="8" fillId="0" borderId="16" xfId="54" applyNumberFormat="1" applyFont="1" applyFill="1" applyBorder="1" applyAlignment="1">
      <alignment horizontal="center" wrapText="1"/>
      <protection/>
    </xf>
    <xf numFmtId="49" fontId="12" fillId="0" borderId="10" xfId="54" applyNumberFormat="1" applyFont="1" applyFill="1" applyBorder="1" applyAlignment="1">
      <alignment horizontal="left"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center" vertical="top"/>
      <protection/>
    </xf>
    <xf numFmtId="0" fontId="4" fillId="0" borderId="10" xfId="54" applyFont="1" applyFill="1" applyBorder="1" applyAlignment="1">
      <alignment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49" fontId="4" fillId="0" borderId="11" xfId="54" applyNumberFormat="1" applyFont="1" applyFill="1" applyBorder="1" applyAlignment="1">
      <alignment horizontal="left"/>
      <protection/>
    </xf>
    <xf numFmtId="0" fontId="21" fillId="0" borderId="0" xfId="54" applyFont="1">
      <alignment/>
      <protection/>
    </xf>
    <xf numFmtId="0" fontId="4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horizontal="center"/>
      <protection/>
    </xf>
    <xf numFmtId="49" fontId="5" fillId="0" borderId="10" xfId="54" applyNumberFormat="1" applyFont="1" applyFill="1" applyBorder="1" applyAlignment="1">
      <alignment wrapText="1"/>
      <protection/>
    </xf>
    <xf numFmtId="49" fontId="5" fillId="0" borderId="10" xfId="54" applyNumberFormat="1" applyFont="1" applyFill="1" applyBorder="1" applyAlignment="1">
      <alignment wrapText="1"/>
      <protection/>
    </xf>
    <xf numFmtId="14" fontId="6" fillId="0" borderId="11" xfId="54" applyNumberFormat="1" applyFont="1" applyBorder="1" applyAlignment="1">
      <alignment/>
      <protection/>
    </xf>
    <xf numFmtId="0" fontId="5" fillId="0" borderId="0" xfId="54" applyFont="1" applyBorder="1" applyAlignment="1">
      <alignment horizontal="centerContinuous"/>
      <protection/>
    </xf>
    <xf numFmtId="0" fontId="5" fillId="0" borderId="12" xfId="54" applyFont="1" applyBorder="1" applyAlignment="1">
      <alignment horizontal="centerContinuous"/>
      <protection/>
    </xf>
    <xf numFmtId="0" fontId="5" fillId="0" borderId="12" xfId="54" applyFont="1" applyFill="1" applyBorder="1" applyAlignment="1">
      <alignment horizontal="centerContinuous"/>
      <protection/>
    </xf>
    <xf numFmtId="0" fontId="7" fillId="0" borderId="0" xfId="54" applyFont="1" applyFill="1" applyAlignment="1">
      <alignment wrapText="1"/>
      <protection/>
    </xf>
    <xf numFmtId="0" fontId="22" fillId="0" borderId="0" xfId="54" applyFont="1" applyBorder="1" applyAlignment="1">
      <alignment horizontal="centerContinuous" vertical="top"/>
      <protection/>
    </xf>
    <xf numFmtId="0" fontId="5" fillId="0" borderId="0" xfId="54" applyFont="1" applyFill="1" applyAlignment="1">
      <alignment vertical="top"/>
      <protection/>
    </xf>
    <xf numFmtId="0" fontId="5" fillId="0" borderId="0" xfId="54" applyFont="1" applyFill="1" applyBorder="1" applyAlignment="1">
      <alignment horizontal="center" vertical="top"/>
      <protection/>
    </xf>
    <xf numFmtId="14" fontId="6" fillId="0" borderId="0" xfId="54" applyNumberFormat="1" applyFont="1" applyFill="1" applyBorder="1" applyAlignment="1">
      <alignment/>
      <protection/>
    </xf>
    <xf numFmtId="0" fontId="5" fillId="0" borderId="0" xfId="54" applyFont="1" applyFill="1" applyAlignment="1">
      <alignment horizontal="center" wrapText="1"/>
      <protection/>
    </xf>
    <xf numFmtId="0" fontId="4" fillId="0" borderId="0" xfId="54" applyFont="1" applyFill="1" applyAlignment="1">
      <alignment horizontal="center"/>
      <protection/>
    </xf>
    <xf numFmtId="0" fontId="4" fillId="0" borderId="0" xfId="54" applyFont="1" applyFill="1" applyBorder="1" applyAlignment="1">
      <alignment/>
      <protection/>
    </xf>
    <xf numFmtId="173" fontId="20" fillId="0" borderId="0" xfId="0" applyNumberFormat="1" applyFont="1" applyAlignment="1">
      <alignment/>
    </xf>
    <xf numFmtId="0" fontId="4" fillId="0" borderId="10" xfId="54" applyFont="1" applyFill="1" applyBorder="1">
      <alignment/>
      <protection/>
    </xf>
    <xf numFmtId="0" fontId="12" fillId="0" borderId="10" xfId="54" applyFont="1" applyFill="1" applyBorder="1" applyAlignment="1">
      <alignment horizontal="center" vertical="top"/>
      <protection/>
    </xf>
    <xf numFmtId="0" fontId="4" fillId="0" borderId="17" xfId="54" applyFont="1" applyFill="1" applyBorder="1" applyAlignment="1">
      <alignment/>
      <protection/>
    </xf>
    <xf numFmtId="0" fontId="25" fillId="0" borderId="24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4" applyFont="1">
      <alignment/>
      <protection/>
    </xf>
    <xf numFmtId="0" fontId="25" fillId="0" borderId="20" xfId="0" applyFont="1" applyBorder="1" applyAlignment="1">
      <alignment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5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30" xfId="0" applyFont="1" applyBorder="1" applyAlignment="1">
      <alignment/>
    </xf>
    <xf numFmtId="0" fontId="24" fillId="0" borderId="20" xfId="0" applyFont="1" applyBorder="1" applyAlignment="1">
      <alignment/>
    </xf>
    <xf numFmtId="0" fontId="13" fillId="0" borderId="0" xfId="54" applyFont="1" applyFill="1" applyAlignment="1">
      <alignment horizontal="center"/>
      <protection/>
    </xf>
    <xf numFmtId="0" fontId="4" fillId="0" borderId="0" xfId="54" applyFont="1" applyFill="1" applyBorder="1" applyAlignment="1">
      <alignment horizontal="left"/>
      <protection/>
    </xf>
    <xf numFmtId="0" fontId="6" fillId="0" borderId="11" xfId="54" applyFont="1" applyBorder="1" applyAlignment="1">
      <alignment horizontal="left"/>
      <protection/>
    </xf>
    <xf numFmtId="0" fontId="6" fillId="0" borderId="11" xfId="54" applyFont="1" applyBorder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6" fillId="0" borderId="11" xfId="54" applyFont="1" applyBorder="1" applyAlignment="1">
      <alignment horizontal="center"/>
      <protection/>
    </xf>
    <xf numFmtId="0" fontId="4" fillId="0" borderId="11" xfId="54" applyFont="1" applyFill="1" applyBorder="1" applyAlignment="1">
      <alignment horizontal="center"/>
      <protection/>
    </xf>
    <xf numFmtId="49" fontId="4" fillId="0" borderId="11" xfId="54" applyNumberFormat="1" applyFont="1" applyFill="1" applyBorder="1" applyAlignment="1">
      <alignment horizontal="center"/>
      <protection/>
    </xf>
    <xf numFmtId="49" fontId="2" fillId="0" borderId="11" xfId="53" applyNumberFormat="1" applyBorder="1" applyAlignment="1">
      <alignment/>
      <protection/>
    </xf>
    <xf numFmtId="0" fontId="2" fillId="0" borderId="11" xfId="53" applyBorder="1" applyAlignment="1">
      <alignment/>
      <protection/>
    </xf>
    <xf numFmtId="0" fontId="4" fillId="0" borderId="0" xfId="54" applyFont="1" applyFill="1" applyAlignment="1">
      <alignment horizontal="left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2" fillId="0" borderId="16" xfId="53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/>
      <protection/>
    </xf>
    <xf numFmtId="0" fontId="5" fillId="0" borderId="0" xfId="54" applyFont="1" applyAlignment="1">
      <alignment horizontal="center" wrapText="1"/>
      <protection/>
    </xf>
    <xf numFmtId="14" fontId="6" fillId="0" borderId="11" xfId="54" applyNumberFormat="1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23" fillId="0" borderId="0" xfId="54" applyFont="1" applyBorder="1" applyAlignment="1">
      <alignment horizontal="left" vertical="top"/>
      <protection/>
    </xf>
    <xf numFmtId="0" fontId="4" fillId="0" borderId="0" xfId="54" applyFont="1" applyAlignment="1">
      <alignment horizontal="left" vertical="top" wrapText="1"/>
      <protection/>
    </xf>
    <xf numFmtId="0" fontId="6" fillId="0" borderId="0" xfId="54" applyFont="1" applyAlignment="1">
      <alignment/>
      <protection/>
    </xf>
    <xf numFmtId="0" fontId="0" fillId="0" borderId="0" xfId="54" applyAlignment="1">
      <alignment/>
      <protection/>
    </xf>
    <xf numFmtId="0" fontId="2" fillId="0" borderId="0" xfId="53" applyAlignment="1">
      <alignment/>
      <protection/>
    </xf>
    <xf numFmtId="0" fontId="5" fillId="0" borderId="0" xfId="54" applyFont="1" applyFill="1" applyAlignment="1">
      <alignment horizontal="center"/>
      <protection/>
    </xf>
    <xf numFmtId="49" fontId="18" fillId="0" borderId="31" xfId="0" applyNumberFormat="1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53</xdr:row>
      <xdr:rowOff>0</xdr:rowOff>
    </xdr:from>
    <xdr:to>
      <xdr:col>2</xdr:col>
      <xdr:colOff>457200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1571625" y="1105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6"/>
  <sheetViews>
    <sheetView tabSelected="1" zoomScaleSheetLayoutView="75" zoomScalePageLayoutView="0" workbookViewId="0" topLeftCell="A10">
      <selection activeCell="D101" sqref="D101:E101"/>
    </sheetView>
  </sheetViews>
  <sheetFormatPr defaultColWidth="9.00390625" defaultRowHeight="12.75"/>
  <cols>
    <col min="1" max="1" width="60.375" style="23" customWidth="1"/>
    <col min="2" max="2" width="8.75390625" style="23" customWidth="1"/>
    <col min="3" max="3" width="11.625" style="23" customWidth="1"/>
    <col min="4" max="4" width="13.625" style="23" customWidth="1"/>
    <col min="5" max="5" width="12.875" style="23" customWidth="1"/>
    <col min="6" max="6" width="7.75390625" style="22" customWidth="1"/>
    <col min="7" max="66" width="9.125" style="25" customWidth="1"/>
    <col min="67" max="16384" width="9.125" style="23" customWidth="1"/>
  </cols>
  <sheetData>
    <row r="1" spans="1:5" ht="12.75">
      <c r="A1" s="22"/>
      <c r="E1" s="24"/>
    </row>
    <row r="2" spans="1:66" s="3" customFormat="1" ht="15">
      <c r="A2" s="26"/>
      <c r="B2" s="184" t="s">
        <v>108</v>
      </c>
      <c r="C2" s="184"/>
      <c r="D2" s="184" t="s">
        <v>153</v>
      </c>
      <c r="E2" s="184"/>
      <c r="F2" s="18"/>
      <c r="G2" s="1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</row>
    <row r="3" spans="2:66" s="3" customFormat="1" ht="15.75" customHeight="1">
      <c r="B3" s="185" t="s">
        <v>154</v>
      </c>
      <c r="C3" s="185"/>
      <c r="D3" s="185"/>
      <c r="E3" s="185"/>
      <c r="F3" s="27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</row>
    <row r="4" spans="1:66" s="3" customFormat="1" ht="12.75" customHeight="1">
      <c r="A4" s="28" t="s">
        <v>24</v>
      </c>
      <c r="B4" s="29"/>
      <c r="C4" s="143" t="s">
        <v>25</v>
      </c>
      <c r="D4" s="29"/>
      <c r="E4" s="29"/>
      <c r="F4" s="27"/>
      <c r="G4" s="161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</row>
    <row r="5" spans="1:66" s="3" customFormat="1" ht="12.75" customHeight="1">
      <c r="A5" s="7"/>
      <c r="B5" s="182" t="s">
        <v>136</v>
      </c>
      <c r="C5" s="182"/>
      <c r="D5" s="182"/>
      <c r="E5" s="182"/>
      <c r="F5" s="182"/>
      <c r="G5" s="182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</row>
    <row r="6" spans="1:66" s="3" customFormat="1" ht="12.75" customHeight="1">
      <c r="A6" s="32"/>
      <c r="B6" s="144" t="s">
        <v>26</v>
      </c>
      <c r="C6" s="33"/>
      <c r="D6" s="33"/>
      <c r="E6" s="33"/>
      <c r="F6" s="27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s="3" customFormat="1" ht="12.75" customHeight="1">
      <c r="A7" s="26"/>
      <c r="B7" s="34"/>
      <c r="C7" s="35"/>
      <c r="D7" s="183" t="s">
        <v>137</v>
      </c>
      <c r="E7" s="183"/>
      <c r="F7" s="183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</row>
    <row r="8" spans="1:66" s="3" customFormat="1" ht="12.75" customHeight="1">
      <c r="A8" s="26"/>
      <c r="B8" s="144" t="s">
        <v>27</v>
      </c>
      <c r="C8" s="33"/>
      <c r="D8" s="144" t="s">
        <v>23</v>
      </c>
      <c r="E8" s="33"/>
      <c r="F8" s="27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</row>
    <row r="9" spans="1:66" s="3" customFormat="1" ht="12.75" customHeight="1">
      <c r="A9" s="26"/>
      <c r="B9" s="30"/>
      <c r="C9" s="142" t="s">
        <v>138</v>
      </c>
      <c r="D9" s="31"/>
      <c r="E9" s="36"/>
      <c r="F9" s="27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</row>
    <row r="10" spans="1:66" s="3" customFormat="1" ht="12.75" customHeight="1">
      <c r="A10" s="7"/>
      <c r="B10" s="17"/>
      <c r="C10" s="117" t="s">
        <v>28</v>
      </c>
      <c r="D10" s="37"/>
      <c r="E10" s="38" t="s">
        <v>0</v>
      </c>
      <c r="F10" s="27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</row>
    <row r="11" spans="1:66" s="3" customFormat="1" ht="12.75" customHeight="1">
      <c r="A11" s="7"/>
      <c r="B11" s="17"/>
      <c r="C11" s="38"/>
      <c r="D11" s="38"/>
      <c r="E11" s="38"/>
      <c r="F11" s="27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</row>
    <row r="12" spans="1:66" s="3" customFormat="1" ht="12.75" customHeight="1">
      <c r="A12" s="7"/>
      <c r="B12" s="5"/>
      <c r="C12" s="4"/>
      <c r="D12" s="4"/>
      <c r="E12" s="4"/>
      <c r="F12" s="27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</row>
    <row r="13" spans="1:5" ht="23.25" customHeight="1">
      <c r="A13" s="180" t="s">
        <v>139</v>
      </c>
      <c r="B13" s="180"/>
      <c r="C13" s="180"/>
      <c r="D13" s="180"/>
      <c r="E13" s="180"/>
    </row>
    <row r="14" spans="1:66" s="42" customFormat="1" ht="19.5" customHeight="1" hidden="1">
      <c r="A14" s="39" t="s">
        <v>29</v>
      </c>
      <c r="B14" s="40"/>
      <c r="C14" s="40"/>
      <c r="D14" s="40"/>
      <c r="E14" s="40"/>
      <c r="F14" s="4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</row>
    <row r="15" spans="1:66" s="42" customFormat="1" ht="12.75" customHeight="1" hidden="1">
      <c r="A15" s="43" t="s">
        <v>30</v>
      </c>
      <c r="B15" s="43"/>
      <c r="C15" s="43"/>
      <c r="D15" s="43"/>
      <c r="E15" s="43"/>
      <c r="F15" s="41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</row>
    <row r="16" spans="1:66" s="42" customFormat="1" ht="12" customHeight="1">
      <c r="A16" s="187" t="s">
        <v>140</v>
      </c>
      <c r="B16" s="188"/>
      <c r="C16" s="188"/>
      <c r="D16" s="188"/>
      <c r="E16" s="188"/>
      <c r="F16" s="41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</row>
    <row r="17" spans="1:66" s="42" customFormat="1" ht="12.75" customHeight="1">
      <c r="A17" s="145" t="s">
        <v>31</v>
      </c>
      <c r="B17" s="45"/>
      <c r="C17" s="45"/>
      <c r="D17" s="45"/>
      <c r="E17" s="45"/>
      <c r="F17" s="41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</row>
    <row r="18" spans="1:66" s="42" customFormat="1" ht="11.25" customHeight="1">
      <c r="A18" s="186" t="s">
        <v>141</v>
      </c>
      <c r="B18" s="189"/>
      <c r="C18" s="189"/>
      <c r="D18" s="189"/>
      <c r="E18" s="189"/>
      <c r="F18" s="41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</row>
    <row r="19" spans="1:66" s="42" customFormat="1" ht="12.75" customHeight="1">
      <c r="A19" s="114" t="s">
        <v>32</v>
      </c>
      <c r="B19" s="39"/>
      <c r="C19" s="39"/>
      <c r="D19" s="39"/>
      <c r="E19" s="39"/>
      <c r="F19" s="41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</row>
    <row r="20" spans="1:66" s="42" customFormat="1" ht="12.75" customHeight="1">
      <c r="A20" s="190" t="s">
        <v>142</v>
      </c>
      <c r="B20" s="190"/>
      <c r="C20" s="190"/>
      <c r="D20" s="190"/>
      <c r="E20" s="190"/>
      <c r="F20" s="41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</row>
    <row r="21" spans="1:66" s="46" customFormat="1" ht="19.5" customHeight="1">
      <c r="A21" s="181" t="s">
        <v>133</v>
      </c>
      <c r="B21" s="181"/>
      <c r="C21" s="181"/>
      <c r="D21" s="181"/>
      <c r="E21" s="181"/>
      <c r="F21" s="8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</row>
    <row r="22" spans="1:66" s="46" customFormat="1" ht="19.5" customHeight="1">
      <c r="A22" s="181" t="s">
        <v>134</v>
      </c>
      <c r="B22" s="181"/>
      <c r="C22" s="181"/>
      <c r="D22" s="181"/>
      <c r="E22" s="181"/>
      <c r="F22" s="8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</row>
    <row r="23" spans="1:66" s="46" customFormat="1" ht="19.5" customHeight="1">
      <c r="A23" s="181" t="s">
        <v>155</v>
      </c>
      <c r="B23" s="181"/>
      <c r="C23" s="181"/>
      <c r="D23" s="181"/>
      <c r="E23" s="181"/>
      <c r="F23" s="8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</row>
    <row r="24" spans="1:5" ht="12.75" customHeight="1">
      <c r="A24" s="47"/>
      <c r="B24" s="47"/>
      <c r="C24" s="47"/>
      <c r="D24" s="47"/>
      <c r="E24" s="47" t="s">
        <v>22</v>
      </c>
    </row>
    <row r="25" spans="1:66" s="22" customFormat="1" ht="12.75" customHeight="1">
      <c r="A25" s="48" t="s">
        <v>33</v>
      </c>
      <c r="B25" s="48" t="s">
        <v>34</v>
      </c>
      <c r="C25" s="48" t="s">
        <v>35</v>
      </c>
      <c r="D25" s="49"/>
      <c r="E25" s="191" t="s">
        <v>36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</row>
    <row r="26" spans="1:66" s="22" customFormat="1" ht="33" customHeight="1">
      <c r="A26" s="51"/>
      <c r="B26" s="51"/>
      <c r="C26" s="50" t="s">
        <v>37</v>
      </c>
      <c r="D26" s="52" t="s">
        <v>38</v>
      </c>
      <c r="E26" s="192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</row>
    <row r="27" spans="1:66" s="53" customFormat="1" ht="15" customHeight="1">
      <c r="A27" s="120">
        <v>1</v>
      </c>
      <c r="B27" s="53">
        <v>2</v>
      </c>
      <c r="C27" s="53">
        <v>3</v>
      </c>
      <c r="D27" s="53">
        <v>4</v>
      </c>
      <c r="E27" s="53">
        <v>5</v>
      </c>
      <c r="F27" s="5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</row>
    <row r="28" spans="1:66" s="56" customFormat="1" ht="15" hidden="1">
      <c r="A28" s="121" t="s">
        <v>39</v>
      </c>
      <c r="B28" s="12" t="s">
        <v>40</v>
      </c>
      <c r="C28" s="13" t="s">
        <v>40</v>
      </c>
      <c r="D28" s="55" t="s">
        <v>40</v>
      </c>
      <c r="E28" s="13" t="s">
        <v>40</v>
      </c>
      <c r="F28" s="41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</row>
    <row r="29" spans="1:66" s="42" customFormat="1" ht="15">
      <c r="A29" s="122" t="s">
        <v>79</v>
      </c>
      <c r="B29" s="57" t="s">
        <v>40</v>
      </c>
      <c r="C29" s="58">
        <f>C42</f>
        <v>1666572</v>
      </c>
      <c r="D29" s="58">
        <f>D42</f>
        <v>0</v>
      </c>
      <c r="E29" s="56">
        <f>SUM(C29:D29)</f>
        <v>1666572</v>
      </c>
      <c r="F29" s="41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</row>
    <row r="30" spans="1:66" s="42" customFormat="1" ht="15" customHeight="1">
      <c r="A30" s="121" t="s">
        <v>41</v>
      </c>
      <c r="B30" s="12" t="s">
        <v>40</v>
      </c>
      <c r="C30" s="56">
        <f>C29</f>
        <v>1666572</v>
      </c>
      <c r="D30" s="12"/>
      <c r="E30" s="56">
        <f aca="true" t="shared" si="0" ref="E30:E88">SUM(C30:D30)</f>
        <v>1666572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</row>
    <row r="31" spans="1:66" s="42" customFormat="1" ht="15">
      <c r="A31" s="121" t="s">
        <v>42</v>
      </c>
      <c r="B31" s="12" t="s">
        <v>40</v>
      </c>
      <c r="C31" s="56"/>
      <c r="D31" s="56">
        <f>D29</f>
        <v>0</v>
      </c>
      <c r="E31" s="56">
        <f t="shared" si="0"/>
        <v>0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</row>
    <row r="32" spans="1:66" s="42" customFormat="1" ht="16.5" customHeight="1">
      <c r="A32" s="118" t="s">
        <v>81</v>
      </c>
      <c r="B32" s="91">
        <v>250100</v>
      </c>
      <c r="C32" s="12" t="s">
        <v>40</v>
      </c>
      <c r="D32" s="56">
        <f>D29</f>
        <v>0</v>
      </c>
      <c r="E32" s="56">
        <f t="shared" si="0"/>
        <v>0</v>
      </c>
      <c r="F32" s="4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</row>
    <row r="33" spans="1:66" s="42" customFormat="1" ht="15" customHeight="1">
      <c r="A33" s="141" t="s">
        <v>100</v>
      </c>
      <c r="B33" s="139">
        <v>25010100</v>
      </c>
      <c r="C33" s="12"/>
      <c r="D33" s="56"/>
      <c r="E33" s="56">
        <f t="shared" si="0"/>
        <v>0</v>
      </c>
      <c r="F33" s="4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</row>
    <row r="34" spans="1:66" s="42" customFormat="1" ht="14.25" customHeight="1">
      <c r="A34" s="140" t="s">
        <v>101</v>
      </c>
      <c r="B34" s="139">
        <v>25010300</v>
      </c>
      <c r="C34" s="12"/>
      <c r="D34" s="56"/>
      <c r="E34" s="56">
        <f t="shared" si="0"/>
        <v>0</v>
      </c>
      <c r="F34" s="4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</row>
    <row r="35" spans="1:66" s="42" customFormat="1" ht="14.25" customHeight="1">
      <c r="A35" s="123" t="s">
        <v>73</v>
      </c>
      <c r="B35" s="91">
        <v>250200</v>
      </c>
      <c r="C35" s="12" t="s">
        <v>40</v>
      </c>
      <c r="D35" s="56"/>
      <c r="E35" s="56">
        <f t="shared" si="0"/>
        <v>0</v>
      </c>
      <c r="F35" s="4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</row>
    <row r="36" spans="1:66" s="42" customFormat="1" ht="14.25" customHeight="1">
      <c r="A36" s="121" t="s">
        <v>43</v>
      </c>
      <c r="B36" s="91"/>
      <c r="C36" s="12"/>
      <c r="D36" s="56"/>
      <c r="E36" s="56">
        <f t="shared" si="0"/>
        <v>0</v>
      </c>
      <c r="F36" s="4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</row>
    <row r="37" spans="1:66" s="42" customFormat="1" ht="15">
      <c r="A37" s="118" t="s">
        <v>82</v>
      </c>
      <c r="B37" s="12"/>
      <c r="C37" s="12" t="s">
        <v>40</v>
      </c>
      <c r="D37" s="56"/>
      <c r="E37" s="56">
        <f t="shared" si="0"/>
        <v>0</v>
      </c>
      <c r="F37" s="4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</row>
    <row r="38" spans="1:66" s="42" customFormat="1" ht="15">
      <c r="A38" s="119" t="s">
        <v>83</v>
      </c>
      <c r="B38" s="12"/>
      <c r="C38" s="12"/>
      <c r="D38" s="56"/>
      <c r="E38" s="56">
        <f t="shared" si="0"/>
        <v>0</v>
      </c>
      <c r="F38" s="4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66" s="42" customFormat="1" ht="15" hidden="1">
      <c r="A39" s="119"/>
      <c r="B39" s="12"/>
      <c r="C39" s="12"/>
      <c r="D39" s="56"/>
      <c r="E39" s="56">
        <f t="shared" si="0"/>
        <v>0</v>
      </c>
      <c r="F39" s="4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</row>
    <row r="40" spans="1:66" s="42" customFormat="1" ht="15" customHeight="1">
      <c r="A40" s="119" t="s">
        <v>86</v>
      </c>
      <c r="B40" s="12"/>
      <c r="C40" s="12"/>
      <c r="D40" s="56"/>
      <c r="E40" s="56">
        <f t="shared" si="0"/>
        <v>0</v>
      </c>
      <c r="F40" s="4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</row>
    <row r="41" spans="1:66" s="42" customFormat="1" ht="13.5" customHeight="1">
      <c r="A41" s="119" t="s">
        <v>84</v>
      </c>
      <c r="B41" s="12"/>
      <c r="C41" s="12"/>
      <c r="D41" s="56"/>
      <c r="E41" s="56">
        <f t="shared" si="0"/>
        <v>0</v>
      </c>
      <c r="F41" s="4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</row>
    <row r="42" spans="1:66" s="42" customFormat="1" ht="15">
      <c r="A42" s="124" t="s">
        <v>85</v>
      </c>
      <c r="B42" s="12" t="s">
        <v>40</v>
      </c>
      <c r="C42" s="56">
        <f>C43+C76</f>
        <v>1666572</v>
      </c>
      <c r="D42" s="56">
        <f>D43+D76</f>
        <v>0</v>
      </c>
      <c r="E42" s="56">
        <f t="shared" si="0"/>
        <v>1666572</v>
      </c>
      <c r="F42" s="4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</row>
    <row r="43" spans="1:66" s="42" customFormat="1" ht="15">
      <c r="A43" s="124" t="s">
        <v>44</v>
      </c>
      <c r="B43" s="61">
        <v>2000</v>
      </c>
      <c r="C43" s="56">
        <f>C44+C49+C65+C68+C71+C75</f>
        <v>1666572</v>
      </c>
      <c r="D43" s="56">
        <f>D44+D49+D65+D68+D71+D75</f>
        <v>0</v>
      </c>
      <c r="E43" s="56">
        <f t="shared" si="0"/>
        <v>1666572</v>
      </c>
      <c r="F43" s="41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</row>
    <row r="44" spans="1:66" s="42" customFormat="1" ht="15">
      <c r="A44" s="118" t="s">
        <v>129</v>
      </c>
      <c r="B44" s="156">
        <v>2100</v>
      </c>
      <c r="C44" s="56">
        <f>C45+C48</f>
        <v>1367168</v>
      </c>
      <c r="D44" s="56"/>
      <c r="E44" s="56">
        <f t="shared" si="0"/>
        <v>1367168</v>
      </c>
      <c r="F44" s="41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</row>
    <row r="45" spans="1:66" s="65" customFormat="1" ht="15">
      <c r="A45" s="118" t="s">
        <v>110</v>
      </c>
      <c r="B45" s="62">
        <v>2110</v>
      </c>
      <c r="C45" s="63">
        <f>C46+C47</f>
        <v>1121022</v>
      </c>
      <c r="D45" s="63"/>
      <c r="E45" s="56">
        <f t="shared" si="0"/>
        <v>1121022</v>
      </c>
      <c r="F45" s="64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</row>
    <row r="46" spans="1:66" s="68" customFormat="1" ht="15">
      <c r="A46" s="121" t="s">
        <v>45</v>
      </c>
      <c r="B46" s="12">
        <v>2111</v>
      </c>
      <c r="C46" s="155">
        <f>помісяч!N5</f>
        <v>1121022</v>
      </c>
      <c r="D46" s="66"/>
      <c r="E46" s="56">
        <f t="shared" si="0"/>
        <v>1121022</v>
      </c>
      <c r="F46" s="67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</row>
    <row r="47" spans="1:66" s="42" customFormat="1" ht="15">
      <c r="A47" s="121" t="s">
        <v>111</v>
      </c>
      <c r="B47" s="12">
        <v>2112</v>
      </c>
      <c r="C47" s="56"/>
      <c r="D47" s="56"/>
      <c r="E47" s="56">
        <f t="shared" si="0"/>
        <v>0</v>
      </c>
      <c r="F47" s="41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</row>
    <row r="48" spans="1:66" s="42" customFormat="1" ht="15">
      <c r="A48" s="118" t="s">
        <v>112</v>
      </c>
      <c r="B48" s="62">
        <v>2120</v>
      </c>
      <c r="C48" s="56">
        <f>помісяч!N6</f>
        <v>246146</v>
      </c>
      <c r="D48" s="56"/>
      <c r="E48" s="56">
        <f t="shared" si="0"/>
        <v>246146</v>
      </c>
      <c r="F48" s="41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</row>
    <row r="49" spans="1:66" s="68" customFormat="1" ht="15">
      <c r="A49" s="118" t="s">
        <v>113</v>
      </c>
      <c r="B49" s="62">
        <v>2200</v>
      </c>
      <c r="C49" s="155">
        <f>C50+C51+C52+C53+C54+C55+C56+C62</f>
        <v>298304</v>
      </c>
      <c r="D49" s="155">
        <f>D50+D51+D52+D53+D54+D55+D56+D62</f>
        <v>0</v>
      </c>
      <c r="E49" s="56">
        <f t="shared" si="0"/>
        <v>298304</v>
      </c>
      <c r="F49" s="67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</row>
    <row r="50" spans="1:66" s="42" customFormat="1" ht="15">
      <c r="A50" s="119" t="s">
        <v>130</v>
      </c>
      <c r="B50" s="12">
        <v>2210</v>
      </c>
      <c r="C50" s="56">
        <f>помісяч!N7</f>
        <v>19500</v>
      </c>
      <c r="D50" s="56"/>
      <c r="E50" s="56">
        <f t="shared" si="0"/>
        <v>19500</v>
      </c>
      <c r="F50" s="41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</row>
    <row r="51" spans="1:66" s="42" customFormat="1" ht="15">
      <c r="A51" s="121" t="s">
        <v>46</v>
      </c>
      <c r="B51" s="12">
        <v>2220</v>
      </c>
      <c r="C51" s="56">
        <f>помісяч!N8</f>
        <v>0</v>
      </c>
      <c r="D51" s="56"/>
      <c r="E51" s="56">
        <f t="shared" si="0"/>
        <v>0</v>
      </c>
      <c r="F51" s="41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</row>
    <row r="52" spans="1:66" s="65" customFormat="1" ht="15">
      <c r="A52" s="121" t="s">
        <v>47</v>
      </c>
      <c r="B52" s="12">
        <v>2230</v>
      </c>
      <c r="C52" s="56">
        <f>помісяч!N9</f>
        <v>44820</v>
      </c>
      <c r="D52" s="63"/>
      <c r="E52" s="56">
        <f t="shared" si="0"/>
        <v>44820</v>
      </c>
      <c r="F52" s="6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</row>
    <row r="53" spans="1:66" s="42" customFormat="1" ht="15">
      <c r="A53" s="121" t="s">
        <v>109</v>
      </c>
      <c r="B53" s="12">
        <v>2240</v>
      </c>
      <c r="C53" s="56">
        <f>помісяч!N10</f>
        <v>28511</v>
      </c>
      <c r="D53" s="56"/>
      <c r="E53" s="56">
        <f t="shared" si="0"/>
        <v>28511</v>
      </c>
      <c r="F53" s="41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</row>
    <row r="54" spans="1:66" s="42" customFormat="1" ht="15">
      <c r="A54" s="59" t="s">
        <v>48</v>
      </c>
      <c r="B54" s="62">
        <v>2250</v>
      </c>
      <c r="C54" s="56">
        <f>помісяч!N11</f>
        <v>5000</v>
      </c>
      <c r="D54" s="56"/>
      <c r="E54" s="56">
        <f t="shared" si="0"/>
        <v>5000</v>
      </c>
      <c r="F54" s="41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</row>
    <row r="55" spans="1:66" s="42" customFormat="1" ht="14.25" customHeight="1">
      <c r="A55" s="69" t="s">
        <v>114</v>
      </c>
      <c r="B55" s="62">
        <v>2260</v>
      </c>
      <c r="C55" s="56"/>
      <c r="D55" s="56"/>
      <c r="E55" s="56">
        <f t="shared" si="0"/>
        <v>0</v>
      </c>
      <c r="F55" s="41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</row>
    <row r="56" spans="1:66" s="42" customFormat="1" ht="15">
      <c r="A56" s="59" t="s">
        <v>17</v>
      </c>
      <c r="B56" s="62">
        <v>2270</v>
      </c>
      <c r="C56" s="56">
        <f>C57+C58+C59+C60+C61</f>
        <v>199623</v>
      </c>
      <c r="D56" s="56"/>
      <c r="E56" s="56">
        <f t="shared" si="0"/>
        <v>199623</v>
      </c>
      <c r="F56" s="41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</row>
    <row r="57" spans="1:66" s="65" customFormat="1" ht="15">
      <c r="A57" s="14" t="s">
        <v>49</v>
      </c>
      <c r="B57" s="12">
        <v>2271</v>
      </c>
      <c r="C57" s="63"/>
      <c r="D57" s="63" t="s">
        <v>151</v>
      </c>
      <c r="E57" s="56">
        <f t="shared" si="0"/>
        <v>0</v>
      </c>
      <c r="F57" s="6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</row>
    <row r="58" spans="1:66" s="65" customFormat="1" ht="15">
      <c r="A58" s="14" t="s">
        <v>50</v>
      </c>
      <c r="B58" s="12">
        <v>2272</v>
      </c>
      <c r="C58" s="155">
        <f>помісяч!N12</f>
        <v>2081</v>
      </c>
      <c r="D58" s="63"/>
      <c r="E58" s="56">
        <f t="shared" si="0"/>
        <v>2081</v>
      </c>
      <c r="F58" s="6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</row>
    <row r="59" spans="1:66" s="65" customFormat="1" ht="15">
      <c r="A59" s="14" t="s">
        <v>51</v>
      </c>
      <c r="B59" s="12">
        <v>2273</v>
      </c>
      <c r="C59" s="155">
        <f>помісяч!N13</f>
        <v>25522</v>
      </c>
      <c r="D59" s="63"/>
      <c r="E59" s="56">
        <f t="shared" si="0"/>
        <v>25522</v>
      </c>
      <c r="F59" s="6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</row>
    <row r="60" spans="1:66" s="42" customFormat="1" ht="15">
      <c r="A60" s="14" t="s">
        <v>52</v>
      </c>
      <c r="B60" s="12">
        <v>2274</v>
      </c>
      <c r="C60" s="155">
        <f>помісяч!N14</f>
        <v>0</v>
      </c>
      <c r="D60" s="56"/>
      <c r="E60" s="56">
        <f t="shared" si="0"/>
        <v>0</v>
      </c>
      <c r="F60" s="41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</row>
    <row r="61" spans="1:66" s="42" customFormat="1" ht="15">
      <c r="A61" s="14" t="s">
        <v>53</v>
      </c>
      <c r="B61" s="12">
        <v>2275</v>
      </c>
      <c r="C61" s="155">
        <f>помісяч!N15</f>
        <v>172020</v>
      </c>
      <c r="D61" s="56"/>
      <c r="E61" s="56">
        <f t="shared" si="0"/>
        <v>172020</v>
      </c>
      <c r="F61" s="41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</row>
    <row r="62" spans="1:66" s="42" customFormat="1" ht="30">
      <c r="A62" s="59" t="s">
        <v>115</v>
      </c>
      <c r="B62" s="12">
        <v>2280</v>
      </c>
      <c r="C62" s="56">
        <f>C63+C64</f>
        <v>850</v>
      </c>
      <c r="D62" s="56"/>
      <c r="E62" s="56">
        <f t="shared" si="0"/>
        <v>850</v>
      </c>
      <c r="F62" s="41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</row>
    <row r="63" spans="1:66" s="42" customFormat="1" ht="30">
      <c r="A63" s="59" t="s">
        <v>90</v>
      </c>
      <c r="B63" s="62">
        <v>2281</v>
      </c>
      <c r="C63" s="56"/>
      <c r="D63" s="56"/>
      <c r="E63" s="56">
        <f t="shared" si="0"/>
        <v>0</v>
      </c>
      <c r="F63" s="41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</row>
    <row r="64" spans="1:66" s="42" customFormat="1" ht="30">
      <c r="A64" s="59" t="s">
        <v>91</v>
      </c>
      <c r="B64" s="62">
        <v>2282</v>
      </c>
      <c r="C64" s="56">
        <f>помісяч!N16</f>
        <v>850</v>
      </c>
      <c r="D64" s="56"/>
      <c r="E64" s="56">
        <f t="shared" si="0"/>
        <v>850</v>
      </c>
      <c r="F64" s="41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</row>
    <row r="65" spans="1:66" s="42" customFormat="1" ht="15">
      <c r="A65" s="70" t="s">
        <v>116</v>
      </c>
      <c r="B65" s="61">
        <v>2400</v>
      </c>
      <c r="C65" s="56"/>
      <c r="D65" s="56"/>
      <c r="E65" s="56">
        <f t="shared" si="0"/>
        <v>0</v>
      </c>
      <c r="F65" s="41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</row>
    <row r="66" spans="1:66" s="42" customFormat="1" ht="15">
      <c r="A66" s="70" t="s">
        <v>117</v>
      </c>
      <c r="B66" s="61">
        <v>2410</v>
      </c>
      <c r="C66" s="56"/>
      <c r="D66" s="56"/>
      <c r="E66" s="56">
        <f t="shared" si="0"/>
        <v>0</v>
      </c>
      <c r="F66" s="41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</row>
    <row r="67" spans="1:66" s="42" customFormat="1" ht="15">
      <c r="A67" s="70" t="s">
        <v>118</v>
      </c>
      <c r="B67" s="61">
        <v>2420</v>
      </c>
      <c r="C67" s="56"/>
      <c r="D67" s="56"/>
      <c r="E67" s="56">
        <f t="shared" si="0"/>
        <v>0</v>
      </c>
      <c r="F67" s="41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</row>
    <row r="68" spans="1:66" s="65" customFormat="1" ht="15">
      <c r="A68" s="70" t="s">
        <v>119</v>
      </c>
      <c r="B68" s="61">
        <v>2600</v>
      </c>
      <c r="C68" s="56"/>
      <c r="D68" s="63"/>
      <c r="E68" s="56">
        <f t="shared" si="0"/>
        <v>0</v>
      </c>
      <c r="F68" s="64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</row>
    <row r="69" spans="1:66" s="68" customFormat="1" ht="30">
      <c r="A69" s="59" t="s">
        <v>54</v>
      </c>
      <c r="B69" s="62">
        <v>2610</v>
      </c>
      <c r="C69" s="66"/>
      <c r="D69" s="66"/>
      <c r="E69" s="56">
        <f t="shared" si="0"/>
        <v>0</v>
      </c>
      <c r="F69" s="67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</row>
    <row r="70" spans="1:66" s="68" customFormat="1" ht="30">
      <c r="A70" s="69" t="s">
        <v>55</v>
      </c>
      <c r="B70" s="62">
        <v>2620</v>
      </c>
      <c r="C70" s="56"/>
      <c r="D70" s="66"/>
      <c r="E70" s="56">
        <f t="shared" si="0"/>
        <v>0</v>
      </c>
      <c r="F70" s="67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</row>
    <row r="71" spans="1:66" s="65" customFormat="1" ht="15">
      <c r="A71" s="69" t="s">
        <v>120</v>
      </c>
      <c r="B71" s="62">
        <v>2700</v>
      </c>
      <c r="C71" s="155">
        <f>C72+C73+C74</f>
        <v>600</v>
      </c>
      <c r="D71" s="63"/>
      <c r="E71" s="56">
        <f t="shared" si="0"/>
        <v>600</v>
      </c>
      <c r="F71" s="64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</row>
    <row r="72" spans="1:66" s="65" customFormat="1" ht="15" customHeight="1">
      <c r="A72" s="14" t="s">
        <v>56</v>
      </c>
      <c r="B72" s="12">
        <v>2710</v>
      </c>
      <c r="C72" s="63"/>
      <c r="D72" s="63"/>
      <c r="E72" s="56">
        <f t="shared" si="0"/>
        <v>0</v>
      </c>
      <c r="F72" s="64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</row>
    <row r="73" spans="1:66" s="65" customFormat="1" ht="15">
      <c r="A73" s="14" t="s">
        <v>57</v>
      </c>
      <c r="B73" s="12">
        <v>2720</v>
      </c>
      <c r="C73" s="63"/>
      <c r="D73" s="63"/>
      <c r="E73" s="56">
        <f t="shared" si="0"/>
        <v>0</v>
      </c>
      <c r="F73" s="64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</row>
    <row r="74" spans="1:66" s="42" customFormat="1" ht="15">
      <c r="A74" s="14" t="s">
        <v>121</v>
      </c>
      <c r="B74" s="12">
        <v>2730</v>
      </c>
      <c r="C74" s="56">
        <f>помісяч!N17</f>
        <v>600</v>
      </c>
      <c r="D74" s="56"/>
      <c r="E74" s="56">
        <f t="shared" si="0"/>
        <v>600</v>
      </c>
      <c r="F74" s="41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</row>
    <row r="75" spans="1:66" s="42" customFormat="1" ht="15">
      <c r="A75" s="59" t="s">
        <v>122</v>
      </c>
      <c r="B75" s="62">
        <v>2800</v>
      </c>
      <c r="C75" s="56">
        <f>помісяч!N18</f>
        <v>500</v>
      </c>
      <c r="D75" s="56"/>
      <c r="E75" s="56">
        <f t="shared" si="0"/>
        <v>500</v>
      </c>
      <c r="F75" s="41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</row>
    <row r="76" spans="1:66" s="42" customFormat="1" ht="15" customHeight="1">
      <c r="A76" s="60" t="s">
        <v>58</v>
      </c>
      <c r="B76" s="61">
        <v>3000</v>
      </c>
      <c r="C76" s="56">
        <f>C77</f>
        <v>0</v>
      </c>
      <c r="D76" s="56"/>
      <c r="E76" s="56">
        <f t="shared" si="0"/>
        <v>0</v>
      </c>
      <c r="F76" s="41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</row>
    <row r="77" spans="1:66" s="42" customFormat="1" ht="15">
      <c r="A77" s="70" t="s">
        <v>59</v>
      </c>
      <c r="B77" s="61">
        <v>3100</v>
      </c>
      <c r="C77" s="56">
        <f>C78+C79+C82+C85</f>
        <v>0</v>
      </c>
      <c r="D77" s="56"/>
      <c r="E77" s="56">
        <f t="shared" si="0"/>
        <v>0</v>
      </c>
      <c r="F77" s="41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</row>
    <row r="78" spans="1:66" s="65" customFormat="1" ht="30" customHeight="1">
      <c r="A78" s="71" t="s">
        <v>60</v>
      </c>
      <c r="B78" s="62">
        <v>3110</v>
      </c>
      <c r="C78" s="155">
        <f>помісяч!N19</f>
        <v>0</v>
      </c>
      <c r="D78" s="63"/>
      <c r="E78" s="56">
        <f t="shared" si="0"/>
        <v>0</v>
      </c>
      <c r="F78" s="64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</row>
    <row r="79" spans="1:66" s="68" customFormat="1" ht="15">
      <c r="A79" s="59" t="s">
        <v>61</v>
      </c>
      <c r="B79" s="62">
        <v>3120</v>
      </c>
      <c r="C79" s="155">
        <f>C80+C81</f>
        <v>0</v>
      </c>
      <c r="D79" s="66"/>
      <c r="E79" s="56">
        <f t="shared" si="0"/>
        <v>0</v>
      </c>
      <c r="F79" s="67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</row>
    <row r="80" spans="1:66" s="75" customFormat="1" ht="15">
      <c r="A80" s="72" t="s">
        <v>123</v>
      </c>
      <c r="B80" s="12">
        <v>3121</v>
      </c>
      <c r="C80" s="155">
        <f>помісяч!N20</f>
        <v>0</v>
      </c>
      <c r="D80" s="73"/>
      <c r="E80" s="56">
        <f t="shared" si="0"/>
        <v>0</v>
      </c>
      <c r="F80" s="74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</row>
    <row r="81" spans="1:66" s="42" customFormat="1" ht="15">
      <c r="A81" s="72" t="s">
        <v>124</v>
      </c>
      <c r="B81" s="12">
        <v>3122</v>
      </c>
      <c r="C81" s="155">
        <f>помісяч!N21</f>
        <v>0</v>
      </c>
      <c r="D81" s="56"/>
      <c r="E81" s="56">
        <f t="shared" si="0"/>
        <v>0</v>
      </c>
      <c r="F81" s="41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</row>
    <row r="82" spans="1:66" s="42" customFormat="1" ht="15">
      <c r="A82" s="59" t="s">
        <v>102</v>
      </c>
      <c r="B82" s="62">
        <v>3130</v>
      </c>
      <c r="C82" s="56">
        <f>C83+C84</f>
        <v>0</v>
      </c>
      <c r="D82" s="56"/>
      <c r="E82" s="56">
        <f t="shared" si="0"/>
        <v>0</v>
      </c>
      <c r="F82" s="41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</row>
    <row r="83" spans="1:66" s="65" customFormat="1" ht="15">
      <c r="A83" s="14" t="s">
        <v>125</v>
      </c>
      <c r="B83" s="12">
        <v>3131</v>
      </c>
      <c r="C83" s="155">
        <f>помісяч!N22</f>
        <v>0</v>
      </c>
      <c r="D83" s="63"/>
      <c r="E83" s="56">
        <f t="shared" si="0"/>
        <v>0</v>
      </c>
      <c r="F83" s="64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</row>
    <row r="84" spans="1:66" s="42" customFormat="1" ht="15">
      <c r="A84" s="138" t="s">
        <v>103</v>
      </c>
      <c r="B84" s="12">
        <v>3132</v>
      </c>
      <c r="C84" s="155">
        <f>помісяч!N23</f>
        <v>0</v>
      </c>
      <c r="D84" s="56"/>
      <c r="E84" s="56">
        <f t="shared" si="0"/>
        <v>0</v>
      </c>
      <c r="F84" s="41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</row>
    <row r="85" spans="1:66" s="42" customFormat="1" ht="15">
      <c r="A85" s="71" t="s">
        <v>98</v>
      </c>
      <c r="B85" s="12">
        <v>3140</v>
      </c>
      <c r="C85" s="56">
        <f>C86+C87+C88</f>
        <v>0</v>
      </c>
      <c r="D85" s="56"/>
      <c r="E85" s="56">
        <f t="shared" si="0"/>
        <v>0</v>
      </c>
      <c r="F85" s="41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</row>
    <row r="86" spans="1:66" s="42" customFormat="1" ht="15">
      <c r="A86" s="138" t="s">
        <v>126</v>
      </c>
      <c r="B86" s="12">
        <v>3141</v>
      </c>
      <c r="C86" s="56">
        <f>помісяч!N24</f>
        <v>0</v>
      </c>
      <c r="D86" s="56"/>
      <c r="E86" s="56">
        <f t="shared" si="0"/>
        <v>0</v>
      </c>
      <c r="F86" s="41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</row>
    <row r="87" spans="1:66" s="42" customFormat="1" ht="15">
      <c r="A87" s="138" t="s">
        <v>127</v>
      </c>
      <c r="B87" s="12">
        <v>3142</v>
      </c>
      <c r="C87" s="56">
        <f>помісяч!N25</f>
        <v>0</v>
      </c>
      <c r="D87" s="56"/>
      <c r="E87" s="56">
        <f t="shared" si="0"/>
        <v>0</v>
      </c>
      <c r="F87" s="41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</row>
    <row r="88" spans="1:66" s="42" customFormat="1" ht="15">
      <c r="A88" s="138" t="s">
        <v>99</v>
      </c>
      <c r="B88" s="12">
        <v>3143</v>
      </c>
      <c r="C88" s="56">
        <f>помісяч!N26</f>
        <v>0</v>
      </c>
      <c r="D88" s="56"/>
      <c r="E88" s="56">
        <f t="shared" si="0"/>
        <v>0</v>
      </c>
      <c r="F88" s="41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</row>
    <row r="89" spans="1:66" s="42" customFormat="1" ht="15">
      <c r="A89" s="70" t="s">
        <v>62</v>
      </c>
      <c r="B89" s="61">
        <v>3150</v>
      </c>
      <c r="C89" s="56"/>
      <c r="D89" s="56"/>
      <c r="E89" s="56"/>
      <c r="F89" s="41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</row>
    <row r="90" spans="1:66" s="42" customFormat="1" ht="15">
      <c r="A90" s="70" t="s">
        <v>63</v>
      </c>
      <c r="B90" s="61">
        <v>3160</v>
      </c>
      <c r="C90" s="56"/>
      <c r="D90" s="56"/>
      <c r="E90" s="56"/>
      <c r="F90" s="41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</row>
    <row r="91" spans="1:66" s="65" customFormat="1" ht="15">
      <c r="A91" s="70" t="s">
        <v>64</v>
      </c>
      <c r="B91" s="61">
        <v>3200</v>
      </c>
      <c r="C91" s="63"/>
      <c r="D91" s="63"/>
      <c r="E91" s="56"/>
      <c r="F91" s="64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</row>
    <row r="92" spans="1:66" s="42" customFormat="1" ht="14.25" customHeight="1">
      <c r="A92" s="14" t="s">
        <v>65</v>
      </c>
      <c r="B92" s="12">
        <v>3210</v>
      </c>
      <c r="C92" s="56"/>
      <c r="D92" s="56"/>
      <c r="E92" s="56"/>
      <c r="F92" s="41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</row>
    <row r="93" spans="1:66" s="42" customFormat="1" ht="14.25" customHeight="1">
      <c r="A93" s="72" t="s">
        <v>66</v>
      </c>
      <c r="B93" s="12">
        <v>3220</v>
      </c>
      <c r="C93" s="56"/>
      <c r="D93" s="56"/>
      <c r="E93" s="56"/>
      <c r="F93" s="41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</row>
    <row r="94" spans="1:66" s="42" customFormat="1" ht="14.25" customHeight="1">
      <c r="A94" s="14" t="s">
        <v>128</v>
      </c>
      <c r="B94" s="12">
        <v>3230</v>
      </c>
      <c r="C94" s="56"/>
      <c r="D94" s="56"/>
      <c r="E94" s="56"/>
      <c r="F94" s="41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</row>
    <row r="95" spans="1:66" s="42" customFormat="1" ht="14.25" customHeight="1">
      <c r="A95" s="14" t="s">
        <v>67</v>
      </c>
      <c r="B95" s="12">
        <v>3240</v>
      </c>
      <c r="C95" s="56"/>
      <c r="D95" s="56"/>
      <c r="E95" s="56"/>
      <c r="F95" s="41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</row>
    <row r="96" spans="1:66" s="42" customFormat="1" ht="14.25" customHeight="1">
      <c r="A96" s="14"/>
      <c r="B96" s="12"/>
      <c r="C96" s="56"/>
      <c r="D96" s="56"/>
      <c r="E96" s="56"/>
      <c r="F96" s="41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</row>
    <row r="97" spans="1:66" s="42" customFormat="1" ht="15">
      <c r="A97" s="60" t="s">
        <v>68</v>
      </c>
      <c r="B97" s="61">
        <v>9000</v>
      </c>
      <c r="C97" s="56"/>
      <c r="D97" s="56"/>
      <c r="E97" s="56"/>
      <c r="F97" s="41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</row>
    <row r="98" spans="1:66" s="75" customFormat="1" ht="15">
      <c r="A98" s="76"/>
      <c r="B98" s="77"/>
      <c r="C98" s="78"/>
      <c r="D98" s="74"/>
      <c r="E98" s="74"/>
      <c r="F98" s="74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</row>
    <row r="99" spans="1:5" ht="13.5" customHeight="1">
      <c r="A99" s="79"/>
      <c r="B99" s="22"/>
      <c r="C99" s="80"/>
      <c r="D99" s="81"/>
      <c r="E99" s="22"/>
    </row>
    <row r="100" spans="1:66" s="16" customFormat="1" ht="12.75">
      <c r="A100" s="82"/>
      <c r="B100" s="82"/>
      <c r="F100" s="19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</row>
    <row r="101" spans="1:5" ht="13.5" customHeight="1">
      <c r="A101" s="83" t="s">
        <v>143</v>
      </c>
      <c r="B101" s="84"/>
      <c r="C101" s="84"/>
      <c r="D101" s="186" t="s">
        <v>156</v>
      </c>
      <c r="E101" s="186"/>
    </row>
    <row r="102" spans="1:5" ht="13.5" customHeight="1">
      <c r="A102" s="83"/>
      <c r="B102" s="145" t="s">
        <v>27</v>
      </c>
      <c r="C102" s="45"/>
      <c r="D102" s="145" t="s">
        <v>23</v>
      </c>
      <c r="E102" s="45"/>
    </row>
    <row r="103" spans="1:66" s="42" customFormat="1" ht="30">
      <c r="A103" s="85" t="s">
        <v>69</v>
      </c>
      <c r="B103" s="84"/>
      <c r="C103" s="84"/>
      <c r="D103" s="186" t="s">
        <v>144</v>
      </c>
      <c r="E103" s="186"/>
      <c r="F103" s="41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</row>
    <row r="104" spans="1:66" s="42" customFormat="1" ht="11.25" customHeight="1">
      <c r="A104" s="86"/>
      <c r="B104" s="145" t="s">
        <v>27</v>
      </c>
      <c r="C104" s="45"/>
      <c r="D104" s="145" t="s">
        <v>23</v>
      </c>
      <c r="E104" s="45"/>
      <c r="F104" s="41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</row>
    <row r="105" spans="1:66" s="42" customFormat="1" ht="17.25" customHeight="1">
      <c r="A105" s="152" t="s">
        <v>145</v>
      </c>
      <c r="F105" s="41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</row>
    <row r="106" spans="1:66" s="42" customFormat="1" ht="15">
      <c r="A106" s="151" t="s">
        <v>70</v>
      </c>
      <c r="F106" s="41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</row>
    <row r="107" spans="1:66" s="42" customFormat="1" ht="15">
      <c r="A107" s="146" t="s">
        <v>0</v>
      </c>
      <c r="F107" s="41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</row>
    <row r="108" spans="1:66" s="42" customFormat="1" ht="15">
      <c r="A108" s="83"/>
      <c r="F108" s="41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</row>
    <row r="109" spans="1:66" s="42" customFormat="1" ht="15">
      <c r="A109" s="83"/>
      <c r="F109" s="41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</row>
    <row r="110" spans="1:66" s="42" customFormat="1" ht="15.75">
      <c r="A110" s="87"/>
      <c r="F110" s="41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</row>
    <row r="111" spans="2:66" s="42" customFormat="1" ht="21.75" customHeight="1">
      <c r="B111" s="68"/>
      <c r="C111" s="41"/>
      <c r="D111" s="43"/>
      <c r="E111" s="43"/>
      <c r="F111" s="41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</row>
    <row r="112" spans="1:66" s="42" customFormat="1" ht="15">
      <c r="A112" s="88"/>
      <c r="C112" s="89"/>
      <c r="D112" s="89"/>
      <c r="F112" s="41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</row>
    <row r="113" spans="1:66" s="42" customFormat="1" ht="15">
      <c r="A113" s="23"/>
      <c r="B113" s="23"/>
      <c r="F113" s="41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</row>
    <row r="115" spans="6:66" s="87" customFormat="1" ht="15.75">
      <c r="F115" s="90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</row>
    <row r="116" spans="6:66" s="87" customFormat="1" ht="15.75">
      <c r="F116" s="90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</row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="25" customFormat="1" ht="12.75"/>
    <row r="256" s="25" customFormat="1" ht="12.75"/>
    <row r="257" s="25" customFormat="1" ht="12.75"/>
    <row r="258" s="25" customFormat="1" ht="12.75"/>
    <row r="259" s="25" customFormat="1" ht="12.75"/>
    <row r="260" s="25" customFormat="1" ht="12.75"/>
    <row r="261" s="25" customFormat="1" ht="12.75"/>
    <row r="262" s="25" customFormat="1" ht="12.75"/>
    <row r="263" s="25" customFormat="1" ht="12.75"/>
    <row r="264" s="25" customFormat="1" ht="12.75"/>
    <row r="265" s="25" customFormat="1" ht="12.75"/>
    <row r="266" s="25" customFormat="1" ht="12.75"/>
    <row r="267" s="25" customFormat="1" ht="12.75"/>
    <row r="268" s="25" customFormat="1" ht="12.75"/>
    <row r="269" s="25" customFormat="1" ht="12.75"/>
    <row r="270" s="25" customFormat="1" ht="12.75"/>
    <row r="271" s="25" customFormat="1" ht="12.75"/>
    <row r="272" s="25" customFormat="1" ht="12.75"/>
    <row r="273" s="25" customFormat="1" ht="12.75"/>
    <row r="274" s="25" customFormat="1" ht="12.75"/>
    <row r="275" s="25" customFormat="1" ht="12.75"/>
    <row r="276" s="25" customFormat="1" ht="12.75"/>
    <row r="277" s="25" customFormat="1" ht="12.75"/>
    <row r="278" s="25" customFormat="1" ht="12.75"/>
    <row r="279" s="25" customFormat="1" ht="12.75"/>
    <row r="280" s="25" customFormat="1" ht="12.75"/>
    <row r="281" s="25" customFormat="1" ht="12.75"/>
    <row r="282" s="25" customFormat="1" ht="12.75"/>
    <row r="283" s="25" customFormat="1" ht="12.75"/>
    <row r="284" s="25" customFormat="1" ht="12.75"/>
    <row r="285" s="25" customFormat="1" ht="12.75"/>
    <row r="286" s="25" customFormat="1" ht="12.75"/>
    <row r="287" s="25" customFormat="1" ht="12.75"/>
    <row r="288" s="25" customFormat="1" ht="12.75"/>
    <row r="289" s="25" customFormat="1" ht="12.75"/>
    <row r="290" s="25" customFormat="1" ht="12.75"/>
    <row r="291" s="25" customFormat="1" ht="12.75"/>
    <row r="292" s="25" customFormat="1" ht="12.75"/>
    <row r="293" s="25" customFormat="1" ht="12.75"/>
    <row r="294" s="25" customFormat="1" ht="12.75"/>
  </sheetData>
  <sheetProtection/>
  <mergeCells count="15">
    <mergeCell ref="D103:E103"/>
    <mergeCell ref="A16:E16"/>
    <mergeCell ref="A18:E18"/>
    <mergeCell ref="A20:E20"/>
    <mergeCell ref="E25:E26"/>
    <mergeCell ref="A21:E21"/>
    <mergeCell ref="D101:E101"/>
    <mergeCell ref="A13:E13"/>
    <mergeCell ref="A22:E22"/>
    <mergeCell ref="A23:E23"/>
    <mergeCell ref="B5:G5"/>
    <mergeCell ref="D7:F7"/>
    <mergeCell ref="B2:C2"/>
    <mergeCell ref="D2:E2"/>
    <mergeCell ref="B3:E3"/>
  </mergeCells>
  <printOptions horizontalCentered="1"/>
  <pageMargins left="0.31496062992125984" right="0.1968503937007874" top="0.3937007874015748" bottom="0.07874015748031496" header="0.15748031496062992" footer="0.31496062992125984"/>
  <pageSetup horizontalDpi="600" verticalDpi="600" orientation="portrait" paperSize="9" scale="79" r:id="rId1"/>
  <rowBreaks count="1" manualBreakCount="1">
    <brk id="64" max="4" man="1"/>
  </rowBreaks>
  <ignoredErrors>
    <ignoredError sqref="E33:E43 E89:E9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70"/>
  <sheetViews>
    <sheetView zoomScalePageLayoutView="0" workbookViewId="0" topLeftCell="A42">
      <selection activeCell="H65" sqref="H65"/>
    </sheetView>
  </sheetViews>
  <sheetFormatPr defaultColWidth="9.00390625" defaultRowHeight="12.75"/>
  <cols>
    <col min="1" max="1" width="31.875" style="16" customWidth="1"/>
    <col min="2" max="2" width="6.00390625" style="2" customWidth="1"/>
    <col min="3" max="3" width="8.875" style="16" customWidth="1"/>
    <col min="4" max="4" width="10.00390625" style="16" customWidth="1"/>
    <col min="5" max="5" width="9.625" style="16" customWidth="1"/>
    <col min="6" max="6" width="8.625" style="16" customWidth="1"/>
    <col min="7" max="7" width="8.375" style="16" customWidth="1"/>
    <col min="8" max="8" width="9.875" style="16" customWidth="1"/>
    <col min="9" max="9" width="8.75390625" style="16" customWidth="1"/>
    <col min="10" max="10" width="8.375" style="16" customWidth="1"/>
    <col min="11" max="11" width="8.125" style="16" customWidth="1"/>
    <col min="12" max="12" width="9.625" style="16" customWidth="1"/>
    <col min="13" max="13" width="8.125" style="16" customWidth="1"/>
    <col min="14" max="14" width="7.75390625" style="16" customWidth="1"/>
    <col min="15" max="15" width="9.375" style="16" customWidth="1"/>
    <col min="16" max="16" width="7.625" style="16" customWidth="1"/>
    <col min="17" max="16384" width="9.125" style="16" customWidth="1"/>
  </cols>
  <sheetData>
    <row r="1" ht="12.75" hidden="1"/>
    <row r="2" ht="12.75" hidden="1"/>
    <row r="3" spans="12:15" ht="12.75" hidden="1">
      <c r="L3" s="194"/>
      <c r="M3" s="194"/>
      <c r="N3" s="194"/>
      <c r="O3" s="194"/>
    </row>
    <row r="4" spans="12:15" ht="12.75">
      <c r="L4" s="194"/>
      <c r="M4" s="194"/>
      <c r="N4" s="194"/>
      <c r="O4" s="194"/>
    </row>
    <row r="5" spans="12:15" ht="12.75">
      <c r="L5" s="194"/>
      <c r="M5" s="194"/>
      <c r="N5" s="194"/>
      <c r="O5" s="194"/>
    </row>
    <row r="6" spans="1:15" s="3" customFormat="1" ht="15">
      <c r="A6" s="5"/>
      <c r="B6" s="26"/>
      <c r="C6" s="27"/>
      <c r="D6" s="27"/>
      <c r="F6" s="26"/>
      <c r="G6" s="26"/>
      <c r="H6" s="184" t="s">
        <v>107</v>
      </c>
      <c r="I6" s="184"/>
      <c r="J6" s="184" t="s">
        <v>157</v>
      </c>
      <c r="K6" s="184"/>
      <c r="L6" s="184"/>
      <c r="M6" s="184"/>
      <c r="N6" s="18"/>
      <c r="O6" s="92"/>
    </row>
    <row r="7" spans="1:15" s="3" customFormat="1" ht="15">
      <c r="A7" s="5"/>
      <c r="B7" s="26"/>
      <c r="C7" s="27"/>
      <c r="D7" s="27"/>
      <c r="F7" s="26"/>
      <c r="G7" s="26"/>
      <c r="H7" s="183" t="s">
        <v>158</v>
      </c>
      <c r="I7" s="183"/>
      <c r="J7" s="183"/>
      <c r="K7" s="183"/>
      <c r="L7" s="183"/>
      <c r="M7" s="183"/>
      <c r="N7" s="18"/>
      <c r="O7" s="92"/>
    </row>
    <row r="8" spans="1:15" s="3" customFormat="1" ht="12.75" customHeight="1">
      <c r="A8" s="4"/>
      <c r="B8" s="26"/>
      <c r="C8" s="4"/>
      <c r="D8" s="4"/>
      <c r="E8" s="4"/>
      <c r="F8" s="26"/>
      <c r="G8" s="26"/>
      <c r="H8" s="143" t="s">
        <v>87</v>
      </c>
      <c r="I8" s="93"/>
      <c r="J8" s="93"/>
      <c r="K8" s="93"/>
      <c r="L8" s="93"/>
      <c r="M8" s="93"/>
      <c r="N8" s="29"/>
      <c r="O8" s="94"/>
    </row>
    <row r="9" spans="1:15" s="3" customFormat="1" ht="12.75" customHeight="1">
      <c r="A9" s="4"/>
      <c r="B9" s="26"/>
      <c r="C9" s="4"/>
      <c r="D9" s="4"/>
      <c r="E9" s="4"/>
      <c r="F9" s="26"/>
      <c r="G9" s="26"/>
      <c r="H9" s="183" t="s">
        <v>136</v>
      </c>
      <c r="I9" s="183"/>
      <c r="J9" s="183"/>
      <c r="K9" s="183"/>
      <c r="L9" s="183"/>
      <c r="M9" s="183"/>
      <c r="N9" s="29"/>
      <c r="O9" s="94"/>
    </row>
    <row r="10" spans="1:15" s="3" customFormat="1" ht="12.75" customHeight="1">
      <c r="A10" s="4"/>
      <c r="B10" s="32"/>
      <c r="C10" s="4"/>
      <c r="D10" s="4"/>
      <c r="E10" s="4"/>
      <c r="F10" s="32"/>
      <c r="G10" s="32"/>
      <c r="H10" s="93" t="s">
        <v>80</v>
      </c>
      <c r="I10" s="93"/>
      <c r="J10" s="147"/>
      <c r="K10" s="197" t="s">
        <v>88</v>
      </c>
      <c r="L10" s="197"/>
      <c r="M10" s="197"/>
      <c r="N10" s="18"/>
      <c r="O10" s="94"/>
    </row>
    <row r="11" spans="1:15" s="3" customFormat="1" ht="27" customHeight="1">
      <c r="A11" s="4"/>
      <c r="B11" s="32"/>
      <c r="C11" s="4"/>
      <c r="D11" s="4"/>
      <c r="E11" s="4"/>
      <c r="F11" s="32"/>
      <c r="G11" s="32"/>
      <c r="H11" s="93"/>
      <c r="I11" s="93"/>
      <c r="J11" s="93"/>
      <c r="K11" s="183" t="s">
        <v>137</v>
      </c>
      <c r="L11" s="183"/>
      <c r="M11" s="183"/>
      <c r="N11" s="18"/>
      <c r="O11" s="94"/>
    </row>
    <row r="12" spans="1:15" s="3" customFormat="1" ht="12.75" customHeight="1">
      <c r="A12" s="4"/>
      <c r="B12" s="26"/>
      <c r="C12" s="4"/>
      <c r="D12" s="4"/>
      <c r="F12" s="26"/>
      <c r="G12" s="26"/>
      <c r="H12" s="196" t="s">
        <v>104</v>
      </c>
      <c r="I12" s="196"/>
      <c r="J12" s="196"/>
      <c r="K12" s="196"/>
      <c r="L12" s="196"/>
      <c r="M12" s="196"/>
      <c r="N12" s="18"/>
      <c r="O12" s="94"/>
    </row>
    <row r="13" spans="1:15" s="3" customFormat="1" ht="12.75" customHeight="1">
      <c r="A13" s="5"/>
      <c r="B13" s="26"/>
      <c r="C13" s="27"/>
      <c r="D13" s="27"/>
      <c r="E13" s="27"/>
      <c r="F13" s="26"/>
      <c r="G13" s="26"/>
      <c r="H13" s="30"/>
      <c r="I13" s="30"/>
      <c r="J13" s="195" t="s">
        <v>138</v>
      </c>
      <c r="K13" s="183"/>
      <c r="L13" s="31"/>
      <c r="M13" s="31"/>
      <c r="N13" s="18"/>
      <c r="O13" s="92"/>
    </row>
    <row r="14" spans="1:15" s="3" customFormat="1" ht="12.75" customHeight="1">
      <c r="A14" s="5"/>
      <c r="B14" s="7"/>
      <c r="C14" s="4"/>
      <c r="D14" s="4"/>
      <c r="E14" s="4"/>
      <c r="F14" s="7"/>
      <c r="G14" s="7"/>
      <c r="H14" s="33" t="s">
        <v>28</v>
      </c>
      <c r="I14" s="33"/>
      <c r="J14" s="33"/>
      <c r="K14" s="33"/>
      <c r="L14" s="33"/>
      <c r="M14" s="33"/>
      <c r="N14" s="38" t="s">
        <v>0</v>
      </c>
      <c r="O14" s="94"/>
    </row>
    <row r="15" spans="1:15" s="18" customFormat="1" ht="16.5">
      <c r="A15" s="95" t="s">
        <v>146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</row>
    <row r="16" spans="1:15" s="10" customFormat="1" ht="15.75" customHeight="1" hidden="1">
      <c r="A16" s="39" t="s">
        <v>74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s="10" customFormat="1" ht="12.75" customHeight="1" hidden="1">
      <c r="A17" s="43" t="s">
        <v>30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s="10" customFormat="1" ht="15" customHeight="1">
      <c r="A18" s="187" t="str">
        <f>коштор!A16</f>
        <v>42447923 Комунальна установа "Гніванський центр з обслуговування закладів освіти"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</row>
    <row r="19" spans="1:15" s="10" customFormat="1" ht="12.75" customHeight="1">
      <c r="A19" s="45" t="s">
        <v>31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s="10" customFormat="1" ht="15">
      <c r="A20" s="186" t="str">
        <f>коштор!A18</f>
        <v>23310 Вінницька обл., Тиврівський р-н, м. Гнівань вул. Соборна,56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</row>
    <row r="21" spans="1:15" s="10" customFormat="1" ht="12.75" customHeight="1">
      <c r="A21" s="45" t="s">
        <v>32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s="10" customFormat="1" ht="12.75" customHeight="1">
      <c r="A22" s="46" t="s">
        <v>147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6" s="46" customFormat="1" ht="19.5" customHeight="1">
      <c r="A23" s="8" t="s">
        <v>89</v>
      </c>
      <c r="B23" s="8"/>
      <c r="C23" s="98"/>
      <c r="D23" s="98"/>
      <c r="F23" s="136"/>
      <c r="G23" s="84"/>
      <c r="H23" s="187" t="s">
        <v>135</v>
      </c>
      <c r="I23" s="187"/>
      <c r="J23" s="187"/>
      <c r="K23" s="97"/>
      <c r="L23" s="97"/>
      <c r="M23" s="84"/>
      <c r="N23" s="84"/>
      <c r="O23" s="84"/>
      <c r="P23" s="8"/>
    </row>
    <row r="24" spans="1:16" s="46" customFormat="1" ht="19.5" customHeight="1">
      <c r="A24" s="8" t="str">
        <f>коштор!A22</f>
        <v>код та назва програмної класифікації видатків та кредитування державного бюджету______ 0611020__________,</v>
      </c>
      <c r="B24" s="8"/>
      <c r="C24" s="98"/>
      <c r="D24" s="98"/>
      <c r="E24" s="96"/>
      <c r="F24" s="84"/>
      <c r="G24" s="96"/>
      <c r="H24" s="157"/>
      <c r="I24" s="157"/>
      <c r="J24" s="157"/>
      <c r="K24" s="84"/>
      <c r="L24" s="99"/>
      <c r="M24" s="99"/>
      <c r="N24" s="99"/>
      <c r="O24" s="99"/>
      <c r="P24" s="8"/>
    </row>
    <row r="25" spans="1:17" s="46" customFormat="1" ht="19.5" customHeight="1">
      <c r="A25" s="193" t="s">
        <v>155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44"/>
      <c r="O25" s="44"/>
      <c r="P25" s="8"/>
      <c r="Q25" s="89"/>
    </row>
    <row r="26" spans="1:15" s="103" customFormat="1" ht="11.25">
      <c r="A26" s="100"/>
      <c r="B26" s="100"/>
      <c r="C26" s="100"/>
      <c r="D26" s="100"/>
      <c r="E26" s="101"/>
      <c r="F26" s="101"/>
      <c r="G26" s="101"/>
      <c r="H26" s="102"/>
      <c r="N26" s="100"/>
      <c r="O26" s="100" t="s">
        <v>22</v>
      </c>
    </row>
    <row r="27" spans="1:15" s="20" customFormat="1" ht="26.25" customHeight="1">
      <c r="A27" s="21" t="s">
        <v>33</v>
      </c>
      <c r="B27" s="21" t="s">
        <v>1</v>
      </c>
      <c r="C27" s="11" t="s">
        <v>3</v>
      </c>
      <c r="D27" s="11" t="s">
        <v>4</v>
      </c>
      <c r="E27" s="11" t="s">
        <v>5</v>
      </c>
      <c r="F27" s="11" t="s">
        <v>6</v>
      </c>
      <c r="G27" s="11" t="s">
        <v>7</v>
      </c>
      <c r="H27" s="11" t="s">
        <v>8</v>
      </c>
      <c r="I27" s="11" t="s">
        <v>9</v>
      </c>
      <c r="J27" s="11" t="s">
        <v>10</v>
      </c>
      <c r="K27" s="11" t="s">
        <v>11</v>
      </c>
      <c r="L27" s="11" t="s">
        <v>12</v>
      </c>
      <c r="M27" s="11" t="s">
        <v>13</v>
      </c>
      <c r="N27" s="11" t="s">
        <v>14</v>
      </c>
      <c r="O27" s="11" t="s">
        <v>2</v>
      </c>
    </row>
    <row r="28" spans="1:15" s="20" customFormat="1" ht="12.75" customHeight="1">
      <c r="A28" s="21">
        <v>1</v>
      </c>
      <c r="B28" s="2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1">
        <v>8</v>
      </c>
      <c r="I28" s="11">
        <v>9</v>
      </c>
      <c r="J28" s="11">
        <v>10</v>
      </c>
      <c r="K28" s="11">
        <v>11</v>
      </c>
      <c r="L28" s="11">
        <v>12</v>
      </c>
      <c r="M28" s="11">
        <v>13</v>
      </c>
      <c r="N28" s="11">
        <v>14</v>
      </c>
      <c r="O28" s="11">
        <v>15</v>
      </c>
    </row>
    <row r="29" spans="1:15" s="1" customFormat="1" ht="27.75" customHeight="1">
      <c r="A29" s="104" t="s">
        <v>110</v>
      </c>
      <c r="B29" s="105">
        <v>2110</v>
      </c>
      <c r="C29" s="106">
        <f>помісяч!B5</f>
        <v>93283</v>
      </c>
      <c r="D29" s="106">
        <f>помісяч!C5</f>
        <v>93283</v>
      </c>
      <c r="E29" s="106">
        <f>помісяч!D5</f>
        <v>93283</v>
      </c>
      <c r="F29" s="106">
        <f>помісяч!E5</f>
        <v>93282</v>
      </c>
      <c r="G29" s="106">
        <f>помісяч!F5</f>
        <v>131022</v>
      </c>
      <c r="H29" s="106">
        <f>помісяч!G5</f>
        <v>157051</v>
      </c>
      <c r="I29" s="106">
        <f>помісяч!H5</f>
        <v>56352</v>
      </c>
      <c r="J29" s="106">
        <f>помісяч!I5</f>
        <v>76281</v>
      </c>
      <c r="K29" s="106">
        <f>помісяч!J5</f>
        <v>62095</v>
      </c>
      <c r="L29" s="106">
        <f>помісяч!K5</f>
        <v>88821</v>
      </c>
      <c r="M29" s="106">
        <f>помісяч!L5</f>
        <v>89465</v>
      </c>
      <c r="N29" s="106">
        <f>помісяч!M5</f>
        <v>86804</v>
      </c>
      <c r="O29" s="106">
        <f>SUM(C29:N29)</f>
        <v>1121022</v>
      </c>
    </row>
    <row r="30" spans="1:15" s="1" customFormat="1" ht="15" customHeight="1">
      <c r="A30" s="104" t="s">
        <v>112</v>
      </c>
      <c r="B30" s="105">
        <v>2120</v>
      </c>
      <c r="C30" s="106">
        <f>помісяч!B6</f>
        <v>13768</v>
      </c>
      <c r="D30" s="106">
        <f>помісяч!C6</f>
        <v>13767</v>
      </c>
      <c r="E30" s="106">
        <f>помісяч!D6</f>
        <v>13767</v>
      </c>
      <c r="F30" s="106">
        <f>помісяч!E6</f>
        <v>13767</v>
      </c>
      <c r="G30" s="106">
        <f>помісяч!F6</f>
        <v>55583</v>
      </c>
      <c r="H30" s="106">
        <f>помісяч!G6</f>
        <v>34647</v>
      </c>
      <c r="I30" s="106">
        <f>помісяч!H6</f>
        <v>12177</v>
      </c>
      <c r="J30" s="106">
        <f>помісяч!I6</f>
        <v>16820</v>
      </c>
      <c r="K30" s="106">
        <f>помісяч!J6</f>
        <v>13690</v>
      </c>
      <c r="L30" s="106">
        <f>помісяч!K6</f>
        <v>19588</v>
      </c>
      <c r="M30" s="106">
        <f>помісяч!L6</f>
        <v>19509</v>
      </c>
      <c r="N30" s="106">
        <f>помісяч!M6</f>
        <v>19063</v>
      </c>
      <c r="O30" s="106">
        <f aca="true" t="shared" si="0" ref="O30:O47">SUM(C30:N30)</f>
        <v>246146</v>
      </c>
    </row>
    <row r="31" spans="1:15" s="1" customFormat="1" ht="27.75" customHeight="1">
      <c r="A31" s="115" t="s">
        <v>15</v>
      </c>
      <c r="B31" s="116">
        <v>2220</v>
      </c>
      <c r="C31" s="106">
        <f>помісяч!B8</f>
        <v>0</v>
      </c>
      <c r="D31" s="106">
        <f>помісяч!C8</f>
        <v>0</v>
      </c>
      <c r="E31" s="106">
        <f>помісяч!D8</f>
        <v>0</v>
      </c>
      <c r="F31" s="106">
        <f>помісяч!E8</f>
        <v>0</v>
      </c>
      <c r="G31" s="106">
        <f>помісяч!F8</f>
        <v>0</v>
      </c>
      <c r="H31" s="106">
        <f>помісяч!G8</f>
        <v>0</v>
      </c>
      <c r="I31" s="106">
        <f>помісяч!H8</f>
        <v>0</v>
      </c>
      <c r="J31" s="106">
        <f>помісяч!I8</f>
        <v>0</v>
      </c>
      <c r="K31" s="106">
        <f>помісяч!J8</f>
        <v>0</v>
      </c>
      <c r="L31" s="106">
        <f>помісяч!K8</f>
        <v>0</v>
      </c>
      <c r="M31" s="106">
        <f>помісяч!L8</f>
        <v>0</v>
      </c>
      <c r="N31" s="106">
        <f>помісяч!M8</f>
        <v>0</v>
      </c>
      <c r="O31" s="106">
        <f t="shared" si="0"/>
        <v>0</v>
      </c>
    </row>
    <row r="32" spans="1:15" s="1" customFormat="1" ht="15" customHeight="1">
      <c r="A32" s="115" t="s">
        <v>16</v>
      </c>
      <c r="B32" s="105">
        <v>2230</v>
      </c>
      <c r="C32" s="106">
        <f>помісяч!B9</f>
        <v>3500</v>
      </c>
      <c r="D32" s="106">
        <f>помісяч!C9</f>
        <v>5000</v>
      </c>
      <c r="E32" s="106">
        <f>помісяч!D9</f>
        <v>3750</v>
      </c>
      <c r="F32" s="106">
        <f>помісяч!E9</f>
        <v>5250</v>
      </c>
      <c r="G32" s="106">
        <f>помісяч!F9</f>
        <v>5250</v>
      </c>
      <c r="H32" s="106">
        <f>помісяч!G9</f>
        <v>1820</v>
      </c>
      <c r="I32" s="106">
        <f>помісяч!H9</f>
        <v>0</v>
      </c>
      <c r="J32" s="106">
        <f>помісяч!I9</f>
        <v>0</v>
      </c>
      <c r="K32" s="106">
        <f>помісяч!J9</f>
        <v>5250</v>
      </c>
      <c r="L32" s="106">
        <f>помісяч!K9</f>
        <v>4500</v>
      </c>
      <c r="M32" s="106">
        <f>помісяч!L9</f>
        <v>5250</v>
      </c>
      <c r="N32" s="106">
        <f>помісяч!M9</f>
        <v>5250</v>
      </c>
      <c r="O32" s="106">
        <f t="shared" si="0"/>
        <v>44820</v>
      </c>
    </row>
    <row r="33" spans="1:15" s="1" customFormat="1" ht="30">
      <c r="A33" s="14" t="s">
        <v>17</v>
      </c>
      <c r="B33" s="12">
        <v>2270</v>
      </c>
      <c r="C33" s="106">
        <f>помісяч!B12+помісяч!B13+помісяч!B14+помісяч!B15</f>
        <v>2662</v>
      </c>
      <c r="D33" s="106">
        <f>помісяч!C12+помісяч!C13+помісяч!C14+помісяч!C15</f>
        <v>38973</v>
      </c>
      <c r="E33" s="106">
        <f>помісяч!D12+помісяч!D13+помісяч!D14+помісяч!D15</f>
        <v>3286</v>
      </c>
      <c r="F33" s="106">
        <f>помісяч!E12+помісяч!E13+помісяч!E14+помісяч!E15</f>
        <v>2352</v>
      </c>
      <c r="G33" s="106">
        <f>помісяч!F12+помісяч!F13+помісяч!F14+помісяч!F15</f>
        <v>2041</v>
      </c>
      <c r="H33" s="106">
        <f>помісяч!G12+помісяч!G13+помісяч!G14+помісяч!G15</f>
        <v>1885</v>
      </c>
      <c r="I33" s="106">
        <f>помісяч!H12+помісяч!H13+помісяч!H14+помісяч!H15</f>
        <v>136660</v>
      </c>
      <c r="J33" s="106">
        <f>помісяч!I12+помісяч!I13+помісяч!I14+помісяч!I15</f>
        <v>486</v>
      </c>
      <c r="K33" s="106">
        <f>помісяч!J12+помісяч!J13+помісяч!J14+помісяч!J15</f>
        <v>2351</v>
      </c>
      <c r="L33" s="106">
        <f>помісяч!K12+помісяч!K13+помісяч!K14+помісяч!K15</f>
        <v>2354</v>
      </c>
      <c r="M33" s="106">
        <f>помісяч!L12+помісяч!L13+помісяч!L14+помісяч!L15</f>
        <v>2665</v>
      </c>
      <c r="N33" s="106">
        <f>помісяч!M12+помісяч!M13+помісяч!M14+помісяч!M15</f>
        <v>3908</v>
      </c>
      <c r="O33" s="106">
        <f t="shared" si="0"/>
        <v>199623</v>
      </c>
    </row>
    <row r="34" spans="1:15" s="1" customFormat="1" ht="30">
      <c r="A34" s="14" t="s">
        <v>50</v>
      </c>
      <c r="B34" s="12">
        <v>2272</v>
      </c>
      <c r="C34" s="106">
        <v>172</v>
      </c>
      <c r="D34" s="106">
        <v>173</v>
      </c>
      <c r="E34" s="106">
        <v>173</v>
      </c>
      <c r="F34" s="106">
        <v>173</v>
      </c>
      <c r="G34" s="106">
        <v>173</v>
      </c>
      <c r="H34" s="106">
        <v>172</v>
      </c>
      <c r="I34" s="106">
        <v>171</v>
      </c>
      <c r="J34" s="106">
        <v>175</v>
      </c>
      <c r="K34" s="106">
        <v>174</v>
      </c>
      <c r="L34" s="106">
        <v>175</v>
      </c>
      <c r="M34" s="106">
        <v>175</v>
      </c>
      <c r="N34" s="106">
        <v>175</v>
      </c>
      <c r="O34" s="106">
        <f>SUM(C34:N34)</f>
        <v>2081</v>
      </c>
    </row>
    <row r="35" spans="1:15" s="1" customFormat="1" ht="15">
      <c r="A35" s="14" t="s">
        <v>51</v>
      </c>
      <c r="B35" s="12">
        <v>2273</v>
      </c>
      <c r="C35" s="106">
        <v>2490</v>
      </c>
      <c r="D35" s="106">
        <v>3113</v>
      </c>
      <c r="E35" s="106">
        <v>3113</v>
      </c>
      <c r="F35" s="106">
        <v>2179</v>
      </c>
      <c r="G35" s="106">
        <v>1868</v>
      </c>
      <c r="H35" s="106">
        <v>1713</v>
      </c>
      <c r="I35" s="106">
        <v>156</v>
      </c>
      <c r="J35" s="106">
        <v>311</v>
      </c>
      <c r="K35" s="106">
        <v>2177</v>
      </c>
      <c r="L35" s="106">
        <v>2179</v>
      </c>
      <c r="M35" s="106">
        <v>2490</v>
      </c>
      <c r="N35" s="106">
        <v>3733</v>
      </c>
      <c r="O35" s="106">
        <f>SUM(C35:N35)</f>
        <v>25522</v>
      </c>
    </row>
    <row r="36" spans="1:15" s="1" customFormat="1" ht="15">
      <c r="A36" s="14" t="s">
        <v>52</v>
      </c>
      <c r="B36" s="12">
        <v>2274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f>SUM(C36:N36)</f>
        <v>0</v>
      </c>
    </row>
    <row r="37" spans="1:15" s="1" customFormat="1" ht="15">
      <c r="A37" s="14" t="s">
        <v>53</v>
      </c>
      <c r="B37" s="12">
        <v>2275</v>
      </c>
      <c r="C37" s="106">
        <v>0</v>
      </c>
      <c r="D37" s="106">
        <v>35687</v>
      </c>
      <c r="E37" s="106">
        <v>0</v>
      </c>
      <c r="F37" s="106">
        <v>0</v>
      </c>
      <c r="G37" s="106">
        <v>0</v>
      </c>
      <c r="H37" s="106">
        <v>0</v>
      </c>
      <c r="I37" s="106">
        <v>136333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f>SUM(C37:N37)</f>
        <v>172020</v>
      </c>
    </row>
    <row r="38" spans="1:15" s="1" customFormat="1" ht="56.25" customHeight="1">
      <c r="A38" s="126" t="s">
        <v>90</v>
      </c>
      <c r="B38" s="12">
        <v>2281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>
        <f t="shared" si="0"/>
        <v>0</v>
      </c>
    </row>
    <row r="39" spans="1:15" s="1" customFormat="1" ht="60">
      <c r="A39" s="126" t="s">
        <v>91</v>
      </c>
      <c r="B39" s="12">
        <v>2282</v>
      </c>
      <c r="C39" s="106">
        <f>помісяч!B16</f>
        <v>0</v>
      </c>
      <c r="D39" s="106">
        <f>помісяч!C16</f>
        <v>600</v>
      </c>
      <c r="E39" s="106">
        <f>помісяч!D16</f>
        <v>0</v>
      </c>
      <c r="F39" s="106">
        <f>помісяч!E16</f>
        <v>0</v>
      </c>
      <c r="G39" s="106">
        <f>помісяч!F16</f>
        <v>0</v>
      </c>
      <c r="H39" s="106">
        <f>помісяч!G16</f>
        <v>0</v>
      </c>
      <c r="I39" s="106">
        <f>помісяч!H16</f>
        <v>0</v>
      </c>
      <c r="J39" s="106">
        <f>помісяч!I16</f>
        <v>250</v>
      </c>
      <c r="K39" s="106">
        <f>помісяч!J16</f>
        <v>0</v>
      </c>
      <c r="L39" s="106">
        <f>помісяч!K16</f>
        <v>0</v>
      </c>
      <c r="M39" s="106">
        <f>помісяч!L16</f>
        <v>0</v>
      </c>
      <c r="N39" s="106">
        <f>помісяч!M16</f>
        <v>0</v>
      </c>
      <c r="O39" s="106">
        <f t="shared" si="0"/>
        <v>850</v>
      </c>
    </row>
    <row r="40" spans="1:15" s="1" customFormat="1" ht="15" customHeight="1">
      <c r="A40" s="104" t="s">
        <v>120</v>
      </c>
      <c r="B40" s="105">
        <v>2700</v>
      </c>
      <c r="C40" s="106">
        <f>помісяч!B17</f>
        <v>300</v>
      </c>
      <c r="D40" s="106">
        <f>помісяч!C17</f>
        <v>0</v>
      </c>
      <c r="E40" s="106">
        <f>помісяч!D17</f>
        <v>0</v>
      </c>
      <c r="F40" s="106">
        <f>помісяч!E17</f>
        <v>0</v>
      </c>
      <c r="G40" s="106">
        <f>помісяч!F17</f>
        <v>300</v>
      </c>
      <c r="H40" s="106">
        <f>помісяч!G17</f>
        <v>0</v>
      </c>
      <c r="I40" s="106">
        <f>помісяч!H17</f>
        <v>0</v>
      </c>
      <c r="J40" s="106">
        <f>помісяч!I17</f>
        <v>0</v>
      </c>
      <c r="K40" s="106">
        <f>помісяч!J17</f>
        <v>0</v>
      </c>
      <c r="L40" s="106">
        <f>помісяч!K17</f>
        <v>0</v>
      </c>
      <c r="M40" s="106">
        <f>помісяч!L17</f>
        <v>0</v>
      </c>
      <c r="N40" s="106">
        <f>помісяч!M17</f>
        <v>0</v>
      </c>
      <c r="O40" s="106">
        <f t="shared" si="0"/>
        <v>600</v>
      </c>
    </row>
    <row r="41" spans="1:15" s="1" customFormat="1" ht="15" customHeight="1">
      <c r="A41" s="138" t="s">
        <v>150</v>
      </c>
      <c r="B41" s="12">
        <v>2730</v>
      </c>
      <c r="C41" s="106">
        <v>300</v>
      </c>
      <c r="D41" s="106">
        <v>0</v>
      </c>
      <c r="E41" s="106">
        <v>0</v>
      </c>
      <c r="F41" s="106">
        <v>0</v>
      </c>
      <c r="G41" s="106">
        <v>300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f>SUM(C41:N41)</f>
        <v>600</v>
      </c>
    </row>
    <row r="42" spans="1:15" s="1" customFormat="1" ht="15" customHeight="1">
      <c r="A42" s="104" t="s">
        <v>19</v>
      </c>
      <c r="B42" s="105" t="s">
        <v>18</v>
      </c>
      <c r="C42" s="106">
        <f>помісяч!B7+помісяч!B10+помісяч!B11+помісяч!B18+помісяч!B19+помісяч!B20+помісяч!B21+помісяч!B22+помісяч!B23+помісяч!B24+помісяч!B25+помісяч!B26</f>
        <v>2186</v>
      </c>
      <c r="D42" s="106">
        <f>помісяч!C7+помісяч!C10+помісяч!C11+помісяч!C18+помісяч!C19+помісяч!C20+помісяч!C21+помісяч!C22+помісяч!C23+помісяч!C24+помісяч!C25+помісяч!C26</f>
        <v>1864</v>
      </c>
      <c r="E42" s="106">
        <f>помісяч!D7+помісяч!D10+помісяч!D11+помісяч!D18+помісяч!D19+помісяч!D20+помісяч!D21+помісяч!D22+помісяч!D23+помісяч!D24+помісяч!D25+помісяч!D26</f>
        <v>7010</v>
      </c>
      <c r="F42" s="106">
        <f>помісяч!E7+помісяч!E10+помісяч!E11+помісяч!E18+помісяч!E19+помісяч!E20+помісяч!E21+помісяч!E22+помісяч!E23+помісяч!E24+помісяч!E25+помісяч!E26</f>
        <v>4591</v>
      </c>
      <c r="G42" s="106">
        <f>помісяч!F7+помісяч!F10+помісяч!F11+помісяч!F18+помісяч!F19+помісяч!F20+помісяч!F21+помісяч!F22+помісяч!F23+помісяч!F24+помісяч!F25+помісяч!F26</f>
        <v>8448</v>
      </c>
      <c r="H42" s="106">
        <f>помісяч!G7+помісяч!G10+помісяч!G11+помісяч!G18+помісяч!G19+помісяч!G20+помісяч!G21+помісяч!G22+помісяч!G23+помісяч!G24+помісяч!G25+помісяч!G26</f>
        <v>12512</v>
      </c>
      <c r="I42" s="106">
        <f>помісяч!H7+помісяч!H10+помісяч!H11+помісяч!H18+помісяч!H19+помісяч!H20+помісяч!H21+помісяч!H22+помісяч!H23+помісяч!H24+помісяч!H25+помісяч!H26</f>
        <v>3040</v>
      </c>
      <c r="J42" s="106">
        <f>помісяч!I7+помісяч!I10+помісяч!I11+помісяч!I18+помісяч!I19+помісяч!I20+помісяч!I21+помісяч!I22+помісяч!I23+помісяч!I24+помісяч!I25+помісяч!I26</f>
        <v>3568</v>
      </c>
      <c r="K42" s="106">
        <f>помісяч!J7+помісяч!J10+помісяч!J11+помісяч!J18+помісяч!J19+помісяч!J20+помісяч!J21+помісяч!J22+помісяч!J23+помісяч!J24+помісяч!J25+помісяч!J26</f>
        <v>3368</v>
      </c>
      <c r="L42" s="106">
        <f>помісяч!K7+помісяч!K10+помісяч!K11+помісяч!K18+помісяч!K19+помісяч!K20+помісяч!K21+помісяч!K22+помісяч!K23+помісяч!K24+помісяч!K25+помісяч!K26</f>
        <v>2960</v>
      </c>
      <c r="M42" s="106">
        <f>помісяч!L7+помісяч!L10+помісяч!L11+помісяч!L18+помісяч!L19+помісяч!L20+помісяч!L21+помісяч!L22+помісяч!L23+помісяч!L24+помісяч!L25+помісяч!L26</f>
        <v>2264</v>
      </c>
      <c r="N42" s="106">
        <f>помісяч!M7+помісяч!M10+помісяч!M11+помісяч!M18+помісяч!M19+помісяч!M20+помісяч!M21+помісяч!M22+помісяч!M23+помісяч!M24+помісяч!M25+помісяч!M26</f>
        <v>1700</v>
      </c>
      <c r="O42" s="106">
        <f t="shared" si="0"/>
        <v>53511</v>
      </c>
    </row>
    <row r="43" spans="1:15" s="1" customFormat="1" ht="29.25" customHeight="1">
      <c r="A43" s="119" t="s">
        <v>149</v>
      </c>
      <c r="B43" s="12">
        <v>2210</v>
      </c>
      <c r="C43" s="106">
        <v>900</v>
      </c>
      <c r="D43" s="106">
        <v>800</v>
      </c>
      <c r="E43" s="106">
        <v>800</v>
      </c>
      <c r="F43" s="106">
        <v>1600</v>
      </c>
      <c r="G43" s="106">
        <v>800</v>
      </c>
      <c r="H43" s="106">
        <v>10200</v>
      </c>
      <c r="I43" s="106">
        <v>800</v>
      </c>
      <c r="J43" s="106">
        <v>800</v>
      </c>
      <c r="K43" s="106">
        <v>1000</v>
      </c>
      <c r="L43" s="106">
        <v>800</v>
      </c>
      <c r="M43" s="106">
        <v>500</v>
      </c>
      <c r="N43" s="106">
        <v>500</v>
      </c>
      <c r="O43" s="106">
        <f>SUM(C43:N43)</f>
        <v>19500</v>
      </c>
    </row>
    <row r="44" spans="1:15" s="1" customFormat="1" ht="15.75" customHeight="1">
      <c r="A44" s="119" t="s">
        <v>148</v>
      </c>
      <c r="B44" s="12">
        <v>2240</v>
      </c>
      <c r="C44" s="106">
        <v>786</v>
      </c>
      <c r="D44" s="106">
        <v>500</v>
      </c>
      <c r="E44" s="106">
        <v>5214</v>
      </c>
      <c r="F44" s="106">
        <v>2511</v>
      </c>
      <c r="G44" s="106">
        <v>7000</v>
      </c>
      <c r="H44" s="106">
        <v>2000</v>
      </c>
      <c r="I44" s="106">
        <v>2000</v>
      </c>
      <c r="J44" s="106">
        <v>2000</v>
      </c>
      <c r="K44" s="106">
        <v>2000</v>
      </c>
      <c r="L44" s="106">
        <v>1800</v>
      </c>
      <c r="M44" s="106">
        <v>1500</v>
      </c>
      <c r="N44" s="106">
        <v>1200</v>
      </c>
      <c r="O44" s="106">
        <f>SUM(C44:N44)</f>
        <v>28511</v>
      </c>
    </row>
    <row r="45" spans="1:15" s="1" customFormat="1" ht="15" customHeight="1">
      <c r="A45" s="126" t="s">
        <v>48</v>
      </c>
      <c r="B45" s="125">
        <v>2250</v>
      </c>
      <c r="C45" s="106">
        <v>500</v>
      </c>
      <c r="D45" s="106">
        <v>64</v>
      </c>
      <c r="E45" s="106">
        <v>996</v>
      </c>
      <c r="F45" s="106">
        <v>480</v>
      </c>
      <c r="G45" s="106">
        <v>648</v>
      </c>
      <c r="H45" s="106">
        <v>312</v>
      </c>
      <c r="I45" s="106">
        <v>240</v>
      </c>
      <c r="J45" s="106">
        <v>768</v>
      </c>
      <c r="K45" s="106">
        <v>368</v>
      </c>
      <c r="L45" s="106">
        <v>360</v>
      </c>
      <c r="M45" s="106">
        <v>264</v>
      </c>
      <c r="N45" s="106">
        <v>0</v>
      </c>
      <c r="O45" s="106">
        <f>SUM(C45:N45)</f>
        <v>5000</v>
      </c>
    </row>
    <row r="46" spans="1:15" s="1" customFormat="1" ht="15" customHeight="1">
      <c r="A46" s="126" t="s">
        <v>122</v>
      </c>
      <c r="B46" s="125">
        <v>2800</v>
      </c>
      <c r="C46" s="106">
        <v>0</v>
      </c>
      <c r="D46" s="106">
        <v>500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f>SUM(C46:N46)</f>
        <v>500</v>
      </c>
    </row>
    <row r="47" spans="1:15" s="1" customFormat="1" ht="15.75" customHeight="1">
      <c r="A47" s="106" t="s">
        <v>20</v>
      </c>
      <c r="B47" s="105"/>
      <c r="C47" s="106">
        <f aca="true" t="shared" si="1" ref="C47:N47">C29+C30+C31+C32+C33+C39+C40+C42</f>
        <v>115699</v>
      </c>
      <c r="D47" s="106">
        <f t="shared" si="1"/>
        <v>153487</v>
      </c>
      <c r="E47" s="106">
        <f t="shared" si="1"/>
        <v>121096</v>
      </c>
      <c r="F47" s="106">
        <f t="shared" si="1"/>
        <v>119242</v>
      </c>
      <c r="G47" s="106">
        <f t="shared" si="1"/>
        <v>202644</v>
      </c>
      <c r="H47" s="106">
        <f t="shared" si="1"/>
        <v>207915</v>
      </c>
      <c r="I47" s="106">
        <f t="shared" si="1"/>
        <v>208229</v>
      </c>
      <c r="J47" s="106">
        <f t="shared" si="1"/>
        <v>97405</v>
      </c>
      <c r="K47" s="106">
        <f t="shared" si="1"/>
        <v>86754</v>
      </c>
      <c r="L47" s="106">
        <f t="shared" si="1"/>
        <v>118223</v>
      </c>
      <c r="M47" s="106">
        <f t="shared" si="1"/>
        <v>119153</v>
      </c>
      <c r="N47" s="106">
        <f t="shared" si="1"/>
        <v>116725</v>
      </c>
      <c r="O47" s="106">
        <f t="shared" si="0"/>
        <v>1666572</v>
      </c>
    </row>
    <row r="48" spans="1:15" s="6" customFormat="1" ht="10.5" customHeight="1">
      <c r="A48" s="9"/>
      <c r="B48" s="107"/>
      <c r="C48" s="108"/>
      <c r="D48" s="108"/>
      <c r="E48" s="108"/>
      <c r="F48" s="9"/>
      <c r="G48" s="9"/>
      <c r="H48" s="9"/>
      <c r="I48" s="9"/>
      <c r="J48" s="9"/>
      <c r="K48" s="9"/>
      <c r="L48" s="9"/>
      <c r="M48" s="9"/>
      <c r="N48" s="9"/>
      <c r="O48" s="108"/>
    </row>
    <row r="49" spans="1:12" s="42" customFormat="1" ht="12.75" customHeight="1">
      <c r="A49" s="83" t="s">
        <v>143</v>
      </c>
      <c r="B49" s="89"/>
      <c r="C49" s="89"/>
      <c r="D49" s="89"/>
      <c r="E49" s="89"/>
      <c r="F49" s="44"/>
      <c r="G49" s="44"/>
      <c r="H49" s="44"/>
      <c r="I49" s="193" t="s">
        <v>159</v>
      </c>
      <c r="J49" s="193"/>
      <c r="K49" s="193"/>
      <c r="L49" s="193"/>
    </row>
    <row r="50" spans="1:11" s="110" customFormat="1" ht="13.5" customHeight="1">
      <c r="A50" s="109" t="s">
        <v>75</v>
      </c>
      <c r="B50" s="15"/>
      <c r="C50" s="15"/>
      <c r="D50" s="15"/>
      <c r="E50" s="15"/>
      <c r="F50" s="148"/>
      <c r="G50" s="144" t="s">
        <v>27</v>
      </c>
      <c r="H50" s="149"/>
      <c r="I50" s="144" t="s">
        <v>23</v>
      </c>
      <c r="J50" s="144"/>
      <c r="K50" s="144"/>
    </row>
    <row r="51" spans="1:12" s="42" customFormat="1" ht="12.75" customHeight="1">
      <c r="A51" s="46" t="s">
        <v>76</v>
      </c>
      <c r="B51" s="89"/>
      <c r="C51" s="89"/>
      <c r="D51" s="89"/>
      <c r="E51" s="89"/>
      <c r="F51" s="44"/>
      <c r="G51" s="44"/>
      <c r="H51" s="44"/>
      <c r="I51" s="193" t="s">
        <v>144</v>
      </c>
      <c r="J51" s="193"/>
      <c r="K51" s="193"/>
      <c r="L51" s="193"/>
    </row>
    <row r="52" spans="1:11" s="42" customFormat="1" ht="13.5" customHeight="1">
      <c r="A52" s="86"/>
      <c r="B52" s="89"/>
      <c r="C52" s="89"/>
      <c r="D52" s="89"/>
      <c r="E52" s="89"/>
      <c r="F52" s="144" t="s">
        <v>27</v>
      </c>
      <c r="G52" s="111"/>
      <c r="H52" s="111"/>
      <c r="I52" s="144" t="s">
        <v>23</v>
      </c>
      <c r="J52" s="111"/>
      <c r="K52" s="111"/>
    </row>
    <row r="53" spans="1:7" s="112" customFormat="1" ht="12.75">
      <c r="A53" s="150">
        <v>43474</v>
      </c>
      <c r="B53" s="79"/>
      <c r="C53" s="79"/>
      <c r="D53" s="113"/>
      <c r="E53" s="113"/>
      <c r="F53" s="114"/>
      <c r="G53" s="114"/>
    </row>
    <row r="54" spans="1:4" s="42" customFormat="1" ht="15">
      <c r="A54" s="202" t="s">
        <v>106</v>
      </c>
      <c r="B54" s="202"/>
      <c r="C54" s="202"/>
      <c r="D54" s="89"/>
    </row>
    <row r="55" spans="1:2" s="42" customFormat="1" ht="15" hidden="1">
      <c r="A55" s="83"/>
      <c r="B55" s="68"/>
    </row>
    <row r="56" spans="1:15" ht="15.75" hidden="1">
      <c r="A56" s="87" t="s">
        <v>77</v>
      </c>
      <c r="B56" s="3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1" ht="15.75" hidden="1">
      <c r="A57" s="87" t="s">
        <v>72</v>
      </c>
      <c r="K57" s="16" t="s">
        <v>71</v>
      </c>
    </row>
    <row r="58" spans="1:11" ht="12.75" hidden="1">
      <c r="A58" s="199" t="s">
        <v>78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1"/>
    </row>
    <row r="59" ht="12.75" hidden="1"/>
    <row r="60" spans="1:11" ht="15" hidden="1">
      <c r="A60" s="198" t="s">
        <v>21</v>
      </c>
      <c r="B60" s="198"/>
      <c r="C60" s="198"/>
      <c r="D60" s="1"/>
      <c r="E60" s="1"/>
      <c r="K60" s="1"/>
    </row>
    <row r="61" spans="1:10" ht="15" hidden="1">
      <c r="A61" s="198"/>
      <c r="B61" s="198"/>
      <c r="C61" s="198"/>
      <c r="J61" s="1" t="s">
        <v>71</v>
      </c>
    </row>
    <row r="62" ht="15">
      <c r="A62" s="10" t="s">
        <v>105</v>
      </c>
    </row>
    <row r="70" spans="10:13" ht="15">
      <c r="J70" s="153"/>
      <c r="K70" s="153"/>
      <c r="L70" s="153"/>
      <c r="M70" s="153"/>
    </row>
  </sheetData>
  <sheetProtection/>
  <mergeCells count="20">
    <mergeCell ref="K11:M11"/>
    <mergeCell ref="H9:M9"/>
    <mergeCell ref="K10:M10"/>
    <mergeCell ref="H6:I6"/>
    <mergeCell ref="H7:M7"/>
    <mergeCell ref="A60:C61"/>
    <mergeCell ref="I51:L51"/>
    <mergeCell ref="A58:K58"/>
    <mergeCell ref="A54:C54"/>
    <mergeCell ref="I49:L49"/>
    <mergeCell ref="H23:J23"/>
    <mergeCell ref="A25:M25"/>
    <mergeCell ref="L3:O3"/>
    <mergeCell ref="A20:O20"/>
    <mergeCell ref="L4:O4"/>
    <mergeCell ref="L5:O5"/>
    <mergeCell ref="J13:K13"/>
    <mergeCell ref="J6:M6"/>
    <mergeCell ref="H12:M12"/>
    <mergeCell ref="A18:O18"/>
  </mergeCells>
  <printOptions horizontalCentered="1"/>
  <pageMargins left="0.31496062992125984" right="0.1968503937007874" top="0.03937007874015748" bottom="0.2755905511811024" header="0.15748031496062992" footer="0.1968503937007874"/>
  <pageSetup fitToHeight="1" fitToWidth="1"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O28"/>
  <sheetViews>
    <sheetView zoomScaleSheetLayoutView="75" zoomScalePageLayoutView="0" workbookViewId="0" topLeftCell="A16">
      <selection activeCell="O30" sqref="O30"/>
    </sheetView>
  </sheetViews>
  <sheetFormatPr defaultColWidth="9.00390625" defaultRowHeight="12.75"/>
  <cols>
    <col min="1" max="1" width="8.875" style="127" customWidth="1"/>
    <col min="2" max="2" width="12.125" style="127" customWidth="1"/>
    <col min="3" max="3" width="9.875" style="127" customWidth="1"/>
    <col min="4" max="4" width="11.375" style="127" customWidth="1"/>
    <col min="5" max="6" width="9.75390625" style="127" customWidth="1"/>
    <col min="7" max="7" width="9.875" style="127" customWidth="1"/>
    <col min="8" max="8" width="9.75390625" style="127" customWidth="1"/>
    <col min="9" max="9" width="9.875" style="127" customWidth="1"/>
    <col min="10" max="10" width="9.75390625" style="127" customWidth="1"/>
    <col min="11" max="11" width="9.375" style="127" customWidth="1"/>
    <col min="12" max="12" width="9.875" style="127" customWidth="1"/>
    <col min="13" max="13" width="9.75390625" style="127" customWidth="1"/>
    <col min="14" max="14" width="11.75390625" style="127" customWidth="1"/>
    <col min="15" max="15" width="10.625" style="160" bestFit="1" customWidth="1"/>
    <col min="16" max="16384" width="9.125" style="127" customWidth="1"/>
  </cols>
  <sheetData>
    <row r="1" ht="20.25">
      <c r="E1" s="128" t="s">
        <v>92</v>
      </c>
    </row>
    <row r="2" spans="3:14" ht="18.75" thickBot="1">
      <c r="C2" s="129" t="s">
        <v>131</v>
      </c>
      <c r="D2" s="203" t="s">
        <v>132</v>
      </c>
      <c r="E2" s="203"/>
      <c r="F2" s="127" t="s">
        <v>93</v>
      </c>
      <c r="H2" s="127" t="s">
        <v>152</v>
      </c>
      <c r="N2" s="154">
        <v>2019</v>
      </c>
    </row>
    <row r="3" spans="1:14" ht="18.75" thickBot="1">
      <c r="A3" s="130"/>
      <c r="B3" s="131"/>
      <c r="C3" s="131"/>
      <c r="D3" s="131"/>
      <c r="E3" s="131"/>
      <c r="F3" s="131" t="s">
        <v>94</v>
      </c>
      <c r="G3" s="131"/>
      <c r="H3" s="131"/>
      <c r="I3" s="131"/>
      <c r="J3" s="131"/>
      <c r="K3" s="131"/>
      <c r="L3" s="131"/>
      <c r="M3" s="131"/>
      <c r="N3" s="130"/>
    </row>
    <row r="4" spans="1:14" ht="18.75" thickBot="1">
      <c r="A4" s="162" t="s">
        <v>95</v>
      </c>
      <c r="B4" s="133">
        <v>1</v>
      </c>
      <c r="C4" s="134">
        <v>2</v>
      </c>
      <c r="D4" s="134">
        <v>3</v>
      </c>
      <c r="E4" s="134">
        <v>4</v>
      </c>
      <c r="F4" s="134">
        <v>5</v>
      </c>
      <c r="G4" s="134">
        <v>6</v>
      </c>
      <c r="H4" s="134">
        <v>7</v>
      </c>
      <c r="I4" s="134">
        <v>8</v>
      </c>
      <c r="J4" s="134">
        <v>9</v>
      </c>
      <c r="K4" s="134">
        <v>10</v>
      </c>
      <c r="L4" s="134">
        <v>11</v>
      </c>
      <c r="M4" s="135">
        <v>12</v>
      </c>
      <c r="N4" s="132" t="s">
        <v>96</v>
      </c>
    </row>
    <row r="5" spans="1:15" ht="18.75" customHeight="1">
      <c r="A5" s="163">
        <v>2111</v>
      </c>
      <c r="B5" s="172">
        <v>93283</v>
      </c>
      <c r="C5" s="172">
        <v>93283</v>
      </c>
      <c r="D5" s="172">
        <v>93283</v>
      </c>
      <c r="E5" s="172">
        <v>93282</v>
      </c>
      <c r="F5" s="173">
        <v>131022</v>
      </c>
      <c r="G5" s="173">
        <v>157051</v>
      </c>
      <c r="H5" s="173">
        <v>56352</v>
      </c>
      <c r="I5" s="173">
        <v>76281</v>
      </c>
      <c r="J5" s="173">
        <v>62095</v>
      </c>
      <c r="K5" s="173">
        <v>88821</v>
      </c>
      <c r="L5" s="173">
        <v>89465</v>
      </c>
      <c r="M5" s="174">
        <v>86804</v>
      </c>
      <c r="N5" s="178">
        <f>SUM(B5:M5)</f>
        <v>1121022</v>
      </c>
      <c r="O5" s="175"/>
    </row>
    <row r="6" spans="1:15" ht="19.5" customHeight="1">
      <c r="A6" s="164">
        <v>2120</v>
      </c>
      <c r="B6" s="165">
        <v>13768</v>
      </c>
      <c r="C6" s="165">
        <v>13767</v>
      </c>
      <c r="D6" s="165">
        <v>13767</v>
      </c>
      <c r="E6" s="165">
        <v>13767</v>
      </c>
      <c r="F6" s="166">
        <v>55583</v>
      </c>
      <c r="G6" s="166">
        <v>34647</v>
      </c>
      <c r="H6" s="166">
        <v>12177</v>
      </c>
      <c r="I6" s="166">
        <v>16820</v>
      </c>
      <c r="J6" s="166">
        <v>13690</v>
      </c>
      <c r="K6" s="166">
        <v>19588</v>
      </c>
      <c r="L6" s="166">
        <v>19509</v>
      </c>
      <c r="M6" s="167">
        <v>19063</v>
      </c>
      <c r="N6" s="171">
        <f aca="true" t="shared" si="0" ref="N6:N26">SUM(B6:M6)</f>
        <v>246146</v>
      </c>
      <c r="O6" s="175"/>
    </row>
    <row r="7" spans="1:15" ht="17.25" customHeight="1">
      <c r="A7" s="164">
        <v>2210</v>
      </c>
      <c r="B7" s="165">
        <v>900</v>
      </c>
      <c r="C7" s="166">
        <v>800</v>
      </c>
      <c r="D7" s="166">
        <v>800</v>
      </c>
      <c r="E7" s="166">
        <v>1600</v>
      </c>
      <c r="F7" s="166">
        <v>800</v>
      </c>
      <c r="G7" s="166">
        <v>10200</v>
      </c>
      <c r="H7" s="166">
        <v>800</v>
      </c>
      <c r="I7" s="166">
        <v>800</v>
      </c>
      <c r="J7" s="166">
        <v>1000</v>
      </c>
      <c r="K7" s="166">
        <v>800</v>
      </c>
      <c r="L7" s="166">
        <v>500</v>
      </c>
      <c r="M7" s="167">
        <v>500</v>
      </c>
      <c r="N7" s="171">
        <f t="shared" si="0"/>
        <v>19500</v>
      </c>
      <c r="O7" s="175"/>
    </row>
    <row r="8" spans="1:15" ht="17.25" customHeight="1">
      <c r="A8" s="164">
        <v>2220</v>
      </c>
      <c r="B8" s="165">
        <v>0</v>
      </c>
      <c r="C8" s="166">
        <v>0</v>
      </c>
      <c r="D8" s="166">
        <v>0</v>
      </c>
      <c r="E8" s="166">
        <v>0</v>
      </c>
      <c r="F8" s="166">
        <v>0</v>
      </c>
      <c r="G8" s="166">
        <v>0</v>
      </c>
      <c r="H8" s="166">
        <v>0</v>
      </c>
      <c r="I8" s="166">
        <v>0</v>
      </c>
      <c r="J8" s="166">
        <v>0</v>
      </c>
      <c r="K8" s="166">
        <v>0</v>
      </c>
      <c r="L8" s="166">
        <v>0</v>
      </c>
      <c r="M8" s="167">
        <v>0</v>
      </c>
      <c r="N8" s="171">
        <f t="shared" si="0"/>
        <v>0</v>
      </c>
      <c r="O8" s="175"/>
    </row>
    <row r="9" spans="1:15" ht="18" customHeight="1">
      <c r="A9" s="164">
        <v>2230</v>
      </c>
      <c r="B9" s="165">
        <v>3500</v>
      </c>
      <c r="C9" s="166">
        <v>5000</v>
      </c>
      <c r="D9" s="166">
        <v>3750</v>
      </c>
      <c r="E9" s="166">
        <v>5250</v>
      </c>
      <c r="F9" s="166">
        <v>5250</v>
      </c>
      <c r="G9" s="166">
        <v>1820</v>
      </c>
      <c r="H9" s="166">
        <v>0</v>
      </c>
      <c r="I9" s="166">
        <v>0</v>
      </c>
      <c r="J9" s="166">
        <v>5250</v>
      </c>
      <c r="K9" s="166">
        <v>4500</v>
      </c>
      <c r="L9" s="166">
        <v>5250</v>
      </c>
      <c r="M9" s="167">
        <v>5250</v>
      </c>
      <c r="N9" s="171">
        <f t="shared" si="0"/>
        <v>44820</v>
      </c>
      <c r="O9" s="176"/>
    </row>
    <row r="10" spans="1:15" ht="18">
      <c r="A10" s="164">
        <v>2240</v>
      </c>
      <c r="B10" s="165">
        <v>786</v>
      </c>
      <c r="C10" s="165">
        <v>500</v>
      </c>
      <c r="D10" s="165">
        <v>5214</v>
      </c>
      <c r="E10" s="165">
        <v>2511</v>
      </c>
      <c r="F10" s="166">
        <v>7000</v>
      </c>
      <c r="G10" s="166">
        <v>2000</v>
      </c>
      <c r="H10" s="166">
        <v>2000</v>
      </c>
      <c r="I10" s="166">
        <v>2000</v>
      </c>
      <c r="J10" s="166">
        <v>2000</v>
      </c>
      <c r="K10" s="166">
        <v>1800</v>
      </c>
      <c r="L10" s="166">
        <v>1500</v>
      </c>
      <c r="M10" s="167">
        <v>1200</v>
      </c>
      <c r="N10" s="171">
        <f t="shared" si="0"/>
        <v>28511</v>
      </c>
      <c r="O10" s="175"/>
    </row>
    <row r="11" spans="1:15" ht="18">
      <c r="A11" s="164">
        <v>2250</v>
      </c>
      <c r="B11" s="165">
        <v>500</v>
      </c>
      <c r="C11" s="165">
        <v>64</v>
      </c>
      <c r="D11" s="165">
        <v>996</v>
      </c>
      <c r="E11" s="165">
        <v>480</v>
      </c>
      <c r="F11" s="165">
        <v>648</v>
      </c>
      <c r="G11" s="165">
        <v>312</v>
      </c>
      <c r="H11" s="165">
        <v>240</v>
      </c>
      <c r="I11" s="165">
        <v>768</v>
      </c>
      <c r="J11" s="165">
        <v>368</v>
      </c>
      <c r="K11" s="165">
        <v>360</v>
      </c>
      <c r="L11" s="165">
        <v>264</v>
      </c>
      <c r="M11" s="167">
        <v>0</v>
      </c>
      <c r="N11" s="171">
        <f t="shared" si="0"/>
        <v>5000</v>
      </c>
      <c r="O11" s="176"/>
    </row>
    <row r="12" spans="1:15" ht="18">
      <c r="A12" s="164">
        <v>2272</v>
      </c>
      <c r="B12" s="165">
        <v>172</v>
      </c>
      <c r="C12" s="165">
        <v>173</v>
      </c>
      <c r="D12" s="165">
        <v>173</v>
      </c>
      <c r="E12" s="165">
        <v>173</v>
      </c>
      <c r="F12" s="165">
        <v>173</v>
      </c>
      <c r="G12" s="165">
        <v>172</v>
      </c>
      <c r="H12" s="165">
        <v>171</v>
      </c>
      <c r="I12" s="165">
        <v>175</v>
      </c>
      <c r="J12" s="165">
        <v>174</v>
      </c>
      <c r="K12" s="165">
        <v>175</v>
      </c>
      <c r="L12" s="165">
        <v>175</v>
      </c>
      <c r="M12" s="167">
        <v>175</v>
      </c>
      <c r="N12" s="171">
        <f t="shared" si="0"/>
        <v>2081</v>
      </c>
      <c r="O12" s="175"/>
    </row>
    <row r="13" spans="1:15" ht="18">
      <c r="A13" s="164">
        <v>2273</v>
      </c>
      <c r="B13" s="165">
        <v>2490</v>
      </c>
      <c r="C13" s="166">
        <v>3113</v>
      </c>
      <c r="D13" s="166">
        <v>3113</v>
      </c>
      <c r="E13" s="166">
        <v>2179</v>
      </c>
      <c r="F13" s="166">
        <v>1868</v>
      </c>
      <c r="G13" s="166">
        <v>1713</v>
      </c>
      <c r="H13" s="166">
        <v>156</v>
      </c>
      <c r="I13" s="166">
        <v>311</v>
      </c>
      <c r="J13" s="166">
        <v>2177</v>
      </c>
      <c r="K13" s="166">
        <v>2179</v>
      </c>
      <c r="L13" s="166">
        <v>2490</v>
      </c>
      <c r="M13" s="167">
        <v>3733</v>
      </c>
      <c r="N13" s="171">
        <f t="shared" si="0"/>
        <v>25522</v>
      </c>
      <c r="O13" s="176"/>
    </row>
    <row r="14" spans="1:15" ht="18">
      <c r="A14" s="164">
        <v>2274</v>
      </c>
      <c r="B14" s="165">
        <v>0</v>
      </c>
      <c r="C14" s="166">
        <v>0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7">
        <v>0</v>
      </c>
      <c r="N14" s="171">
        <f t="shared" si="0"/>
        <v>0</v>
      </c>
      <c r="O14" s="175"/>
    </row>
    <row r="15" spans="1:15" ht="18">
      <c r="A15" s="164">
        <v>2275</v>
      </c>
      <c r="B15" s="165">
        <v>0</v>
      </c>
      <c r="C15" s="166">
        <v>35687</v>
      </c>
      <c r="D15" s="166">
        <v>0</v>
      </c>
      <c r="E15" s="166">
        <v>0</v>
      </c>
      <c r="F15" s="166">
        <v>0</v>
      </c>
      <c r="G15" s="166">
        <v>0</v>
      </c>
      <c r="H15" s="166">
        <v>136333</v>
      </c>
      <c r="I15" s="166">
        <v>0</v>
      </c>
      <c r="J15" s="166">
        <v>0</v>
      </c>
      <c r="K15" s="166">
        <v>0</v>
      </c>
      <c r="L15" s="166">
        <v>0</v>
      </c>
      <c r="M15" s="167">
        <v>0</v>
      </c>
      <c r="N15" s="171">
        <f t="shared" si="0"/>
        <v>172020</v>
      </c>
      <c r="O15" s="176"/>
    </row>
    <row r="16" spans="1:15" ht="18">
      <c r="A16" s="164">
        <v>2282</v>
      </c>
      <c r="B16" s="165">
        <v>0</v>
      </c>
      <c r="C16" s="166">
        <v>600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250</v>
      </c>
      <c r="J16" s="166">
        <v>0</v>
      </c>
      <c r="K16" s="166">
        <v>0</v>
      </c>
      <c r="L16" s="166">
        <v>0</v>
      </c>
      <c r="M16" s="167">
        <v>0</v>
      </c>
      <c r="N16" s="171">
        <f t="shared" si="0"/>
        <v>850</v>
      </c>
      <c r="O16" s="175"/>
    </row>
    <row r="17" spans="1:15" ht="18">
      <c r="A17" s="164">
        <v>2730</v>
      </c>
      <c r="B17" s="165">
        <v>300</v>
      </c>
      <c r="C17" s="166">
        <v>0</v>
      </c>
      <c r="D17" s="166">
        <v>0</v>
      </c>
      <c r="E17" s="166">
        <v>0</v>
      </c>
      <c r="F17" s="166">
        <v>300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7">
        <v>0</v>
      </c>
      <c r="N17" s="171">
        <f t="shared" si="0"/>
        <v>600</v>
      </c>
      <c r="O17" s="176"/>
    </row>
    <row r="18" spans="1:15" ht="18">
      <c r="A18" s="164">
        <v>2800</v>
      </c>
      <c r="B18" s="165">
        <v>0</v>
      </c>
      <c r="C18" s="166">
        <v>500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7">
        <v>0</v>
      </c>
      <c r="N18" s="171">
        <f t="shared" si="0"/>
        <v>500</v>
      </c>
      <c r="O18" s="175"/>
    </row>
    <row r="19" spans="1:15" ht="18">
      <c r="A19" s="164">
        <v>3110</v>
      </c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7"/>
      <c r="N19" s="171">
        <f t="shared" si="0"/>
        <v>0</v>
      </c>
      <c r="O19" s="175"/>
    </row>
    <row r="20" spans="1:15" ht="18">
      <c r="A20" s="164">
        <v>3121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7"/>
      <c r="N20" s="171">
        <f t="shared" si="0"/>
        <v>0</v>
      </c>
      <c r="O20" s="175"/>
    </row>
    <row r="21" spans="1:15" ht="18">
      <c r="A21" s="164">
        <v>3122</v>
      </c>
      <c r="B21" s="165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7"/>
      <c r="N21" s="171">
        <f t="shared" si="0"/>
        <v>0</v>
      </c>
      <c r="O21" s="175"/>
    </row>
    <row r="22" spans="1:15" ht="18">
      <c r="A22" s="164">
        <v>3131</v>
      </c>
      <c r="B22" s="165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  <c r="N22" s="171">
        <f t="shared" si="0"/>
        <v>0</v>
      </c>
      <c r="O22" s="175"/>
    </row>
    <row r="23" spans="1:15" ht="18">
      <c r="A23" s="164">
        <v>3132</v>
      </c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7"/>
      <c r="N23" s="171">
        <f t="shared" si="0"/>
        <v>0</v>
      </c>
      <c r="O23" s="175"/>
    </row>
    <row r="24" spans="1:15" ht="18" customHeight="1">
      <c r="A24" s="164">
        <v>3141</v>
      </c>
      <c r="B24" s="165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7"/>
      <c r="N24" s="171">
        <v>0</v>
      </c>
      <c r="O24" s="175"/>
    </row>
    <row r="25" spans="1:15" ht="18" customHeight="1">
      <c r="A25" s="164">
        <v>3142</v>
      </c>
      <c r="B25" s="165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7"/>
      <c r="N25" s="171">
        <f t="shared" si="0"/>
        <v>0</v>
      </c>
      <c r="O25" s="175"/>
    </row>
    <row r="26" spans="1:15" ht="18" customHeight="1">
      <c r="A26" s="164">
        <v>3143</v>
      </c>
      <c r="B26" s="165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7"/>
      <c r="N26" s="171">
        <f t="shared" si="0"/>
        <v>0</v>
      </c>
      <c r="O26" s="175"/>
    </row>
    <row r="27" spans="1:15" ht="18.75" thickBot="1">
      <c r="A27" s="158" t="s">
        <v>97</v>
      </c>
      <c r="B27" s="170">
        <f aca="true" t="shared" si="1" ref="B27:M27">SUM(B5:B26)</f>
        <v>115699</v>
      </c>
      <c r="C27" s="168">
        <f t="shared" si="1"/>
        <v>153487</v>
      </c>
      <c r="D27" s="168">
        <f t="shared" si="1"/>
        <v>121096</v>
      </c>
      <c r="E27" s="168">
        <f t="shared" si="1"/>
        <v>119242</v>
      </c>
      <c r="F27" s="168">
        <f t="shared" si="1"/>
        <v>202644</v>
      </c>
      <c r="G27" s="168">
        <f t="shared" si="1"/>
        <v>207915</v>
      </c>
      <c r="H27" s="168">
        <f t="shared" si="1"/>
        <v>208229</v>
      </c>
      <c r="I27" s="168">
        <f t="shared" si="1"/>
        <v>97405</v>
      </c>
      <c r="J27" s="168">
        <f t="shared" si="1"/>
        <v>86754</v>
      </c>
      <c r="K27" s="168">
        <f t="shared" si="1"/>
        <v>118223</v>
      </c>
      <c r="L27" s="168">
        <f t="shared" si="1"/>
        <v>119153</v>
      </c>
      <c r="M27" s="169">
        <f t="shared" si="1"/>
        <v>116725</v>
      </c>
      <c r="N27" s="179">
        <f>SUM(B27:M27)</f>
        <v>1666572</v>
      </c>
      <c r="O27" s="177"/>
    </row>
    <row r="28" ht="18">
      <c r="C28" s="159"/>
    </row>
  </sheetData>
  <sheetProtection/>
  <mergeCells count="1">
    <mergeCell ref="D2:E2"/>
  </mergeCells>
  <printOptions/>
  <pageMargins left="1.1811023622047245" right="0.1968503937007874" top="1.3779527559055118" bottom="0.5905511811023623" header="0.5118110236220472" footer="0.5118110236220472"/>
  <pageSetup horizontalDpi="600" verticalDpi="600" orientation="landscape" paperSize="9" scale="88" r:id="rId1"/>
  <ignoredErrors>
    <ignoredError sqref="N5:N23 N25:N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PC</cp:lastModifiedBy>
  <cp:lastPrinted>2019-03-05T08:35:10Z</cp:lastPrinted>
  <dcterms:created xsi:type="dcterms:W3CDTF">2002-12-20T14:47:57Z</dcterms:created>
  <dcterms:modified xsi:type="dcterms:W3CDTF">2019-04-19T11:39:17Z</dcterms:modified>
  <cp:category/>
  <cp:version/>
  <cp:contentType/>
  <cp:contentStatus/>
</cp:coreProperties>
</file>