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440" windowHeight="12570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L34" i="1"/>
  <c r="J34"/>
  <c r="K33"/>
  <c r="J33"/>
  <c r="G33"/>
  <c r="E33"/>
  <c r="D34"/>
  <c r="G32" l="1"/>
  <c r="J32" s="1"/>
  <c r="E32"/>
  <c r="E31"/>
  <c r="J31" s="1"/>
  <c r="J30"/>
  <c r="J29"/>
  <c r="J24"/>
  <c r="I19"/>
  <c r="J19" s="1"/>
  <c r="H19"/>
  <c r="J18"/>
  <c r="I18"/>
  <c r="H18"/>
  <c r="J14"/>
  <c r="I13"/>
  <c r="J13" s="1"/>
  <c r="I14"/>
  <c r="H14"/>
  <c r="I12"/>
  <c r="J12" s="1"/>
  <c r="H13"/>
  <c r="J16" l="1"/>
  <c r="L16"/>
  <c r="J21"/>
  <c r="L26"/>
  <c r="J26"/>
  <c r="L21"/>
</calcChain>
</file>

<file path=xl/sharedStrings.xml><?xml version="1.0" encoding="utf-8"?>
<sst xmlns="http://schemas.openxmlformats.org/spreadsheetml/2006/main" count="51" uniqueCount="47">
  <si>
    <t>ПОГОДЖЕНО</t>
  </si>
  <si>
    <t>Голова профкому</t>
  </si>
  <si>
    <t>ЗАТВЕРДЖУЮ</t>
  </si>
  <si>
    <t>Директор Боремельського НВК</t>
  </si>
  <si>
    <t>"ЗОШ І-ІІ ступенів-колегіум"</t>
  </si>
  <si>
    <t>Надія КРОТІК</t>
  </si>
  <si>
    <t>із місячним фондом заробітної плати</t>
  </si>
  <si>
    <t>Штатний розпис на 2021 рік</t>
  </si>
  <si>
    <t>№ п/п</t>
  </si>
  <si>
    <t>Назва структурного підрозділу та посад</t>
  </si>
  <si>
    <t>Кількість штатних посад</t>
  </si>
  <si>
    <t>Посадові оклади</t>
  </si>
  <si>
    <t>Сторож</t>
  </si>
  <si>
    <t>За вислугу років</t>
  </si>
  <si>
    <t>Розряд</t>
  </si>
  <si>
    <t>Фонд заробітної плати на місяць</t>
  </si>
  <si>
    <t>1. Адміністративний персонал</t>
  </si>
  <si>
    <t>Директор</t>
  </si>
  <si>
    <t>Заступник директора з НВР</t>
  </si>
  <si>
    <t>Заступник директора з ВР</t>
  </si>
  <si>
    <t>Всього</t>
  </si>
  <si>
    <t>Педагог-організатор</t>
  </si>
  <si>
    <t>Практичний психолог</t>
  </si>
  <si>
    <t>Асистент вчителя</t>
  </si>
  <si>
    <t>Секретар-друкарка</t>
  </si>
  <si>
    <t>Завідувач господарством</t>
  </si>
  <si>
    <t>Робітник з комплекс.обслуговування і ремонту будівель</t>
  </si>
  <si>
    <t>Прибиральник служб.прим.</t>
  </si>
  <si>
    <t>Кухар</t>
  </si>
  <si>
    <t>Підсобний робітник</t>
  </si>
  <si>
    <t xml:space="preserve">                                                                                                                                               2.Педагогічні працівники</t>
  </si>
  <si>
    <t xml:space="preserve">                                                                                                                                                   3.Спеціалісти</t>
  </si>
  <si>
    <t xml:space="preserve">                                                                                                                                                    4.Обслуговуючий персонал</t>
  </si>
  <si>
    <t>Сільський голова</t>
  </si>
  <si>
    <t>Віктор КОРІНЬ</t>
  </si>
  <si>
    <t>Головний бухгалтер</t>
  </si>
  <si>
    <t xml:space="preserve">        Людмила ВОЗНЮК</t>
  </si>
  <si>
    <t>працівників Боремельського НВК</t>
  </si>
  <si>
    <t>Боремельської сільської ради</t>
  </si>
  <si>
    <t>Надбавки  (нічні)</t>
  </si>
  <si>
    <t>Допл. до мінім., 100%,  55%</t>
  </si>
  <si>
    <t>Надбавки за престижність праці</t>
  </si>
  <si>
    <t>Фонд заробітної плати на 2021</t>
  </si>
  <si>
    <t>Жасміна ВОРОБЕЙ</t>
  </si>
  <si>
    <t xml:space="preserve">Всього за штатним розписом місячний фонд заробітної плати становить _________________ </t>
  </si>
  <si>
    <t>Машиніст (кочегар) котельні</t>
  </si>
  <si>
    <r>
      <t xml:space="preserve">Штат в кількості  </t>
    </r>
    <r>
      <rPr>
        <b/>
        <u/>
        <sz val="10"/>
        <color theme="1"/>
        <rFont val="Times New Roman"/>
        <family val="1"/>
        <charset val="204"/>
      </rPr>
      <t xml:space="preserve"> 18,75</t>
    </r>
    <r>
      <rPr>
        <b/>
        <sz val="10"/>
        <color theme="1"/>
        <rFont val="Times New Roman"/>
        <family val="1"/>
        <charset val="204"/>
      </rPr>
      <t xml:space="preserve"> штатних одиниць</t>
    </r>
  </si>
</sst>
</file>

<file path=xl/styles.xml><?xml version="1.0" encoding="utf-8"?>
<styleSheet xmlns="http://schemas.openxmlformats.org/spreadsheetml/2006/main">
  <numFmts count="2">
    <numFmt numFmtId="164" formatCode="_-* #,##0.00&quot;₴&quot;_-;\-* #,##0.00&quot;₴&quot;_-;_-* &quot;-&quot;??&quot;₴&quot;_-;_-@_-"/>
    <numFmt numFmtId="165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7" fillId="0" borderId="0" xfId="0" applyFont="1"/>
    <xf numFmtId="165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0" zoomScaleNormal="80" workbookViewId="0">
      <selection activeCell="O24" sqref="O24"/>
    </sheetView>
  </sheetViews>
  <sheetFormatPr defaultRowHeight="15"/>
  <cols>
    <col min="1" max="1" width="4.140625" customWidth="1"/>
    <col min="2" max="2" width="6.7109375" customWidth="1"/>
    <col min="3" max="3" width="28.42578125" customWidth="1"/>
    <col min="4" max="4" width="15.85546875" customWidth="1"/>
    <col min="5" max="5" width="16.42578125" customWidth="1"/>
    <col min="6" max="6" width="13.28515625" customWidth="1"/>
    <col min="7" max="7" width="17.140625" customWidth="1"/>
    <col min="8" max="8" width="21.85546875" customWidth="1"/>
    <col min="9" max="9" width="12.140625" customWidth="1"/>
    <col min="10" max="10" width="19.7109375" customWidth="1"/>
    <col min="11" max="11" width="0.5703125" customWidth="1"/>
    <col min="12" max="12" width="15.85546875" customWidth="1"/>
    <col min="14" max="14" width="12.28515625" customWidth="1"/>
  </cols>
  <sheetData>
    <row r="1" spans="1:16" ht="18.75">
      <c r="A1" s="12" t="s">
        <v>0</v>
      </c>
      <c r="B1" s="12"/>
      <c r="C1" s="12"/>
      <c r="D1" s="12"/>
      <c r="E1" s="14" t="s">
        <v>7</v>
      </c>
      <c r="F1" s="14"/>
      <c r="G1" s="14"/>
      <c r="H1" s="12"/>
      <c r="I1" s="12" t="s">
        <v>2</v>
      </c>
      <c r="J1" s="12"/>
      <c r="K1" s="12"/>
      <c r="L1" s="12"/>
    </row>
    <row r="2" spans="1:16" ht="18.75">
      <c r="A2" s="12" t="s">
        <v>1</v>
      </c>
      <c r="B2" s="12"/>
      <c r="C2" s="12"/>
      <c r="D2" s="12"/>
      <c r="E2" s="14" t="s">
        <v>37</v>
      </c>
      <c r="F2" s="14"/>
      <c r="G2" s="14"/>
      <c r="H2" s="12"/>
      <c r="I2" s="12" t="s">
        <v>3</v>
      </c>
      <c r="J2" s="12"/>
      <c r="K2" s="12"/>
      <c r="L2" s="12"/>
    </row>
    <row r="3" spans="1:16" ht="18.75">
      <c r="A3" s="12"/>
      <c r="B3" s="12" t="s">
        <v>36</v>
      </c>
      <c r="C3" s="12"/>
      <c r="D3" s="12"/>
      <c r="E3" s="14" t="s">
        <v>4</v>
      </c>
      <c r="F3" s="14"/>
      <c r="G3" s="14"/>
      <c r="H3" s="12"/>
      <c r="I3" s="12" t="s">
        <v>4</v>
      </c>
      <c r="J3" s="12"/>
      <c r="K3" s="12"/>
      <c r="L3" s="12"/>
    </row>
    <row r="4" spans="1:16" ht="18.75">
      <c r="A4" s="12"/>
      <c r="B4" s="12"/>
      <c r="C4" s="12"/>
      <c r="D4" s="12"/>
      <c r="E4" s="14" t="s">
        <v>38</v>
      </c>
      <c r="F4" s="14"/>
      <c r="G4" s="14"/>
      <c r="H4" s="12"/>
      <c r="I4" s="12"/>
      <c r="J4" s="12"/>
      <c r="K4" s="12" t="s">
        <v>5</v>
      </c>
      <c r="L4" s="12"/>
    </row>
    <row r="5" spans="1:16">
      <c r="A5" s="12"/>
      <c r="B5" s="12"/>
      <c r="C5" s="12"/>
      <c r="D5" s="12"/>
      <c r="E5" s="12"/>
      <c r="F5" s="12"/>
      <c r="G5" s="12"/>
      <c r="H5" s="12"/>
      <c r="I5" s="13">
        <v>44196</v>
      </c>
      <c r="J5" s="12"/>
      <c r="K5" s="12"/>
      <c r="L5" s="12"/>
    </row>
    <row r="6" spans="1:16">
      <c r="A6" s="12"/>
      <c r="B6" s="12"/>
      <c r="C6" s="12"/>
      <c r="D6" s="12"/>
      <c r="E6" s="12"/>
      <c r="F6" s="12"/>
      <c r="G6" s="12"/>
      <c r="H6" s="12"/>
      <c r="I6" s="12" t="s">
        <v>46</v>
      </c>
      <c r="J6" s="12"/>
      <c r="K6" s="12"/>
      <c r="L6" s="12"/>
    </row>
    <row r="7" spans="1:16">
      <c r="A7" s="12"/>
      <c r="B7" s="12"/>
      <c r="C7" s="12"/>
      <c r="D7" s="12"/>
      <c r="E7" s="12"/>
      <c r="F7" s="12"/>
      <c r="G7" s="12"/>
      <c r="H7" s="12"/>
      <c r="I7" s="12" t="s">
        <v>6</v>
      </c>
      <c r="J7" s="12"/>
      <c r="K7" s="12"/>
      <c r="L7" s="12">
        <v>136559.70000000001</v>
      </c>
    </row>
    <row r="9" spans="1:16" ht="33.75" customHeight="1">
      <c r="A9" s="3" t="s">
        <v>8</v>
      </c>
      <c r="B9" s="6" t="s">
        <v>14</v>
      </c>
      <c r="C9" s="3" t="s">
        <v>9</v>
      </c>
      <c r="D9" s="3" t="s">
        <v>10</v>
      </c>
      <c r="E9" s="3" t="s">
        <v>11</v>
      </c>
      <c r="F9" s="3" t="s">
        <v>39</v>
      </c>
      <c r="G9" s="3" t="s">
        <v>40</v>
      </c>
      <c r="H9" s="3" t="s">
        <v>41</v>
      </c>
      <c r="I9" s="3" t="s">
        <v>13</v>
      </c>
      <c r="J9" s="3" t="s">
        <v>15</v>
      </c>
      <c r="K9" s="7"/>
      <c r="L9" s="3" t="s">
        <v>42</v>
      </c>
    </row>
    <row r="10" spans="1:16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23">
        <v>10</v>
      </c>
      <c r="K10" s="24"/>
      <c r="L10" s="4">
        <v>11</v>
      </c>
    </row>
    <row r="11" spans="1:16">
      <c r="A11" s="28" t="s">
        <v>16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4"/>
    </row>
    <row r="12" spans="1:16">
      <c r="A12" s="10">
        <v>1</v>
      </c>
      <c r="B12" s="10">
        <v>14</v>
      </c>
      <c r="C12" s="10" t="s">
        <v>17</v>
      </c>
      <c r="D12" s="9">
        <v>1</v>
      </c>
      <c r="E12" s="7">
        <v>7578</v>
      </c>
      <c r="F12" s="7"/>
      <c r="G12" s="7"/>
      <c r="H12" s="7">
        <v>1515.6</v>
      </c>
      <c r="I12" s="7">
        <f>E12*30%</f>
        <v>2273.4</v>
      </c>
      <c r="J12" s="25">
        <f>I12+H12+E12</f>
        <v>11367</v>
      </c>
      <c r="K12" s="26"/>
      <c r="L12" s="7">
        <v>155349</v>
      </c>
    </row>
    <row r="13" spans="1:16">
      <c r="A13" s="10">
        <v>2</v>
      </c>
      <c r="B13" s="10">
        <v>13</v>
      </c>
      <c r="C13" s="10" t="s">
        <v>18</v>
      </c>
      <c r="D13" s="9">
        <v>1</v>
      </c>
      <c r="E13" s="7">
        <v>7199</v>
      </c>
      <c r="F13" s="7"/>
      <c r="G13" s="7"/>
      <c r="H13" s="7">
        <f>E13*20%</f>
        <v>1439.8000000000002</v>
      </c>
      <c r="I13" s="7">
        <f>E13*20%</f>
        <v>1439.8000000000002</v>
      </c>
      <c r="J13" s="27">
        <f>I13+H13+E13</f>
        <v>10078.6</v>
      </c>
      <c r="K13" s="24"/>
      <c r="L13" s="7">
        <v>138220.79999999999</v>
      </c>
      <c r="N13" s="2"/>
    </row>
    <row r="14" spans="1:16">
      <c r="A14" s="10">
        <v>3</v>
      </c>
      <c r="B14" s="10">
        <v>12</v>
      </c>
      <c r="C14" s="10" t="s">
        <v>19</v>
      </c>
      <c r="D14" s="9">
        <v>0.5</v>
      </c>
      <c r="E14" s="7">
        <v>3599.55</v>
      </c>
      <c r="F14" s="7"/>
      <c r="G14" s="7"/>
      <c r="H14" s="7">
        <f>E14*20%</f>
        <v>719.91000000000008</v>
      </c>
      <c r="I14" s="19">
        <f>E14*30%</f>
        <v>1079.865</v>
      </c>
      <c r="J14" s="30">
        <f>I14+H14+E14</f>
        <v>5399.3250000000007</v>
      </c>
      <c r="K14" s="31"/>
      <c r="L14" s="7">
        <v>73790.77</v>
      </c>
    </row>
    <row r="15" spans="1:16">
      <c r="A15" s="10"/>
      <c r="B15" s="10"/>
      <c r="C15" s="10"/>
      <c r="D15" s="9"/>
      <c r="E15" s="7"/>
      <c r="F15" s="7"/>
      <c r="G15" s="7"/>
      <c r="H15" s="7"/>
      <c r="I15" s="7"/>
      <c r="J15" s="27"/>
      <c r="K15" s="24"/>
      <c r="L15" s="7"/>
    </row>
    <row r="16" spans="1:16" ht="15.75">
      <c r="A16" s="7"/>
      <c r="B16" s="7"/>
      <c r="C16" s="7" t="s">
        <v>20</v>
      </c>
      <c r="D16" s="9">
        <v>2.5</v>
      </c>
      <c r="E16" s="7"/>
      <c r="F16" s="7"/>
      <c r="G16" s="7"/>
      <c r="H16" s="7"/>
      <c r="I16" s="7"/>
      <c r="J16" s="25">
        <f>SUM(J12:J15)</f>
        <v>26844.924999999999</v>
      </c>
      <c r="K16" s="24"/>
      <c r="L16" s="19">
        <f>SUM(L12:L15)</f>
        <v>367360.57</v>
      </c>
      <c r="N16" s="20"/>
      <c r="P16" s="1"/>
    </row>
    <row r="17" spans="1:14">
      <c r="A17" s="27" t="s">
        <v>30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4"/>
    </row>
    <row r="18" spans="1:14">
      <c r="A18" s="7">
        <v>1</v>
      </c>
      <c r="B18" s="7">
        <v>12</v>
      </c>
      <c r="C18" s="7" t="s">
        <v>21</v>
      </c>
      <c r="D18" s="9">
        <v>1</v>
      </c>
      <c r="E18" s="7">
        <v>6226</v>
      </c>
      <c r="F18" s="7"/>
      <c r="G18" s="7"/>
      <c r="H18" s="7">
        <f>E18*20%</f>
        <v>1245.2</v>
      </c>
      <c r="I18" s="7">
        <f>E18*10%</f>
        <v>622.6</v>
      </c>
      <c r="J18" s="27">
        <f>I18+H18+E18</f>
        <v>8093.8</v>
      </c>
      <c r="K18" s="24"/>
      <c r="L18" s="7">
        <v>111445.4</v>
      </c>
    </row>
    <row r="19" spans="1:14">
      <c r="A19" s="7">
        <v>2</v>
      </c>
      <c r="B19" s="7">
        <v>12</v>
      </c>
      <c r="C19" s="7" t="s">
        <v>22</v>
      </c>
      <c r="D19" s="9">
        <v>0.5</v>
      </c>
      <c r="E19" s="7">
        <v>3112.95</v>
      </c>
      <c r="F19" s="7"/>
      <c r="G19" s="7"/>
      <c r="H19" s="7">
        <f>E19*20%</f>
        <v>622.59</v>
      </c>
      <c r="I19" s="7">
        <f>E19*20%</f>
        <v>622.59</v>
      </c>
      <c r="J19" s="27">
        <f>I19+H19+E19</f>
        <v>4358.13</v>
      </c>
      <c r="K19" s="24"/>
      <c r="L19" s="7">
        <v>59768.68</v>
      </c>
    </row>
    <row r="20" spans="1:14">
      <c r="A20" s="7">
        <v>3</v>
      </c>
      <c r="B20" s="7">
        <v>10</v>
      </c>
      <c r="C20" s="7" t="s">
        <v>23</v>
      </c>
      <c r="D20" s="9">
        <v>1</v>
      </c>
      <c r="E20" s="7">
        <v>5344.9</v>
      </c>
      <c r="F20" s="7"/>
      <c r="G20" s="7"/>
      <c r="H20" s="7">
        <v>1068.98</v>
      </c>
      <c r="I20" s="7"/>
      <c r="J20" s="27">
        <v>7482.86</v>
      </c>
      <c r="K20" s="24"/>
      <c r="L20" s="7">
        <v>102622.08</v>
      </c>
    </row>
    <row r="21" spans="1:14">
      <c r="A21" s="7"/>
      <c r="B21" s="7"/>
      <c r="C21" s="7" t="s">
        <v>20</v>
      </c>
      <c r="D21" s="9">
        <v>2.5</v>
      </c>
      <c r="E21" s="7"/>
      <c r="F21" s="7"/>
      <c r="G21" s="7"/>
      <c r="H21" s="7"/>
      <c r="I21" s="7"/>
      <c r="J21" s="27">
        <f>SUM(J18:J20)</f>
        <v>19934.79</v>
      </c>
      <c r="K21" s="24"/>
      <c r="L21" s="7">
        <f>SUM(L18:L20)</f>
        <v>273836.15999999997</v>
      </c>
    </row>
    <row r="22" spans="1:14">
      <c r="A22" s="7"/>
      <c r="B22" s="7"/>
      <c r="C22" s="7"/>
      <c r="D22" s="7"/>
      <c r="E22" s="7"/>
      <c r="F22" s="7"/>
      <c r="G22" s="7"/>
      <c r="H22" s="7"/>
      <c r="I22" s="7"/>
      <c r="J22" s="27"/>
      <c r="K22" s="24"/>
      <c r="L22" s="7"/>
    </row>
    <row r="23" spans="1:14">
      <c r="A23" s="27" t="s">
        <v>31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4"/>
    </row>
    <row r="24" spans="1:14">
      <c r="A24" s="7">
        <v>1</v>
      </c>
      <c r="B24" s="7"/>
      <c r="C24" s="7" t="s">
        <v>24</v>
      </c>
      <c r="D24" s="9">
        <v>0.75</v>
      </c>
      <c r="E24" s="7">
        <v>2543.25</v>
      </c>
      <c r="F24" s="7"/>
      <c r="G24" s="7">
        <v>1956.75</v>
      </c>
      <c r="H24" s="7"/>
      <c r="I24" s="7"/>
      <c r="J24" s="27">
        <f>G24+E24</f>
        <v>4500</v>
      </c>
      <c r="K24" s="24"/>
      <c r="L24" s="7">
        <v>56543.26</v>
      </c>
    </row>
    <row r="25" spans="1:14">
      <c r="A25" s="7">
        <v>2</v>
      </c>
      <c r="B25" s="7"/>
      <c r="C25" s="7" t="s">
        <v>25</v>
      </c>
      <c r="D25" s="9">
        <v>1</v>
      </c>
      <c r="E25" s="7">
        <v>4112</v>
      </c>
      <c r="F25" s="7"/>
      <c r="G25" s="7"/>
      <c r="H25" s="7"/>
      <c r="I25" s="7"/>
      <c r="J25" s="27">
        <v>10280</v>
      </c>
      <c r="K25" s="24"/>
      <c r="L25" s="7">
        <v>127472</v>
      </c>
    </row>
    <row r="26" spans="1:14">
      <c r="A26" s="7"/>
      <c r="B26" s="7"/>
      <c r="C26" s="7" t="s">
        <v>20</v>
      </c>
      <c r="D26" s="9">
        <v>1.75</v>
      </c>
      <c r="E26" s="7"/>
      <c r="F26" s="7"/>
      <c r="G26" s="7"/>
      <c r="H26" s="7"/>
      <c r="I26" s="7"/>
      <c r="J26" s="27">
        <f>SUM(J24:J25)</f>
        <v>14780</v>
      </c>
      <c r="K26" s="24"/>
      <c r="L26" s="7">
        <f>SUM(L24:L25)</f>
        <v>184015.26</v>
      </c>
    </row>
    <row r="27" spans="1:14">
      <c r="A27" s="27" t="s">
        <v>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4"/>
      <c r="N27" s="22"/>
    </row>
    <row r="28" spans="1:14" ht="45">
      <c r="A28" s="7">
        <v>1</v>
      </c>
      <c r="B28" s="7"/>
      <c r="C28" s="7" t="s">
        <v>26</v>
      </c>
      <c r="D28" s="9">
        <v>1</v>
      </c>
      <c r="E28" s="7">
        <v>2670</v>
      </c>
      <c r="F28" s="7"/>
      <c r="G28" s="7">
        <v>3330</v>
      </c>
      <c r="H28" s="7"/>
      <c r="I28" s="7"/>
      <c r="J28" s="27">
        <v>6000</v>
      </c>
      <c r="K28" s="24"/>
      <c r="L28" s="7">
        <v>74670</v>
      </c>
    </row>
    <row r="29" spans="1:14">
      <c r="A29" s="7">
        <v>2</v>
      </c>
      <c r="B29" s="7"/>
      <c r="C29" s="7" t="s">
        <v>27</v>
      </c>
      <c r="D29" s="9">
        <v>3.5</v>
      </c>
      <c r="E29" s="7">
        <v>9345</v>
      </c>
      <c r="F29" s="7"/>
      <c r="G29" s="7">
        <v>14655</v>
      </c>
      <c r="H29" s="7"/>
      <c r="I29" s="7"/>
      <c r="J29" s="27">
        <f>G29+E29</f>
        <v>24000</v>
      </c>
      <c r="K29" s="24"/>
      <c r="L29" s="7">
        <v>297345</v>
      </c>
    </row>
    <row r="30" spans="1:14">
      <c r="A30" s="7">
        <v>3</v>
      </c>
      <c r="B30" s="7"/>
      <c r="C30" s="7" t="s">
        <v>28</v>
      </c>
      <c r="D30" s="9">
        <v>1</v>
      </c>
      <c r="E30" s="7">
        <v>3151</v>
      </c>
      <c r="F30" s="7"/>
      <c r="G30" s="7">
        <v>2849</v>
      </c>
      <c r="H30" s="7"/>
      <c r="I30" s="7"/>
      <c r="J30" s="27">
        <f>G30+E30</f>
        <v>6000</v>
      </c>
      <c r="K30" s="24"/>
      <c r="L30" s="7">
        <v>75151</v>
      </c>
    </row>
    <row r="31" spans="1:14">
      <c r="A31" s="7">
        <v>4</v>
      </c>
      <c r="B31" s="7"/>
      <c r="C31" s="7" t="s">
        <v>12</v>
      </c>
      <c r="D31" s="9">
        <v>2</v>
      </c>
      <c r="E31" s="7">
        <f>2670*2</f>
        <v>5340</v>
      </c>
      <c r="F31" s="7"/>
      <c r="G31" s="7">
        <v>6660</v>
      </c>
      <c r="H31" s="7"/>
      <c r="I31" s="7"/>
      <c r="J31" s="27">
        <f>G31+E31</f>
        <v>12000</v>
      </c>
      <c r="K31" s="24"/>
      <c r="L31" s="7">
        <v>149340</v>
      </c>
    </row>
    <row r="32" spans="1:14">
      <c r="A32" s="7">
        <v>5</v>
      </c>
      <c r="B32" s="7"/>
      <c r="C32" s="7" t="s">
        <v>29</v>
      </c>
      <c r="D32" s="9">
        <v>0.5</v>
      </c>
      <c r="E32" s="7">
        <f>667.5*2</f>
        <v>1335</v>
      </c>
      <c r="F32" s="7"/>
      <c r="G32" s="7">
        <f>832.5*2</f>
        <v>1665</v>
      </c>
      <c r="H32" s="7"/>
      <c r="I32" s="7"/>
      <c r="J32" s="27">
        <f>G32+E32</f>
        <v>3000</v>
      </c>
      <c r="K32" s="24"/>
      <c r="L32" s="7">
        <v>37335</v>
      </c>
    </row>
    <row r="33" spans="1:12">
      <c r="A33" s="7">
        <v>6</v>
      </c>
      <c r="B33" s="7"/>
      <c r="C33" s="7" t="s">
        <v>45</v>
      </c>
      <c r="D33" s="9">
        <v>4</v>
      </c>
      <c r="E33" s="7">
        <f>2670*4</f>
        <v>10680</v>
      </c>
      <c r="F33" s="7"/>
      <c r="G33" s="7">
        <f>3330*4</f>
        <v>13320</v>
      </c>
      <c r="H33" s="7"/>
      <c r="I33" s="7"/>
      <c r="J33" s="18">
        <f>G33+E33</f>
        <v>24000</v>
      </c>
      <c r="K33" s="17">
        <f>SUM(J33)</f>
        <v>24000</v>
      </c>
      <c r="L33" s="7">
        <v>178680</v>
      </c>
    </row>
    <row r="34" spans="1:12">
      <c r="A34" s="7"/>
      <c r="B34" s="7"/>
      <c r="C34" s="7" t="s">
        <v>20</v>
      </c>
      <c r="D34" s="9">
        <f>SUM(D28:D33)</f>
        <v>12</v>
      </c>
      <c r="E34" s="7"/>
      <c r="F34" s="7"/>
      <c r="G34" s="7"/>
      <c r="H34" s="7"/>
      <c r="I34" s="7"/>
      <c r="J34" s="27">
        <f>SUM(J28:J33)</f>
        <v>75000</v>
      </c>
      <c r="K34" s="24"/>
      <c r="L34" s="7">
        <f>SUM(L28:L33)</f>
        <v>812521</v>
      </c>
    </row>
    <row r="35" spans="1:1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5.75">
      <c r="C36" s="16" t="s">
        <v>44</v>
      </c>
      <c r="D36" s="16"/>
      <c r="E36" s="16"/>
      <c r="F36" s="16"/>
      <c r="G36" s="21">
        <v>136559.70000000001</v>
      </c>
      <c r="H36" s="5"/>
    </row>
    <row r="37" spans="1:12">
      <c r="C37" s="5"/>
      <c r="D37" s="5"/>
      <c r="E37" s="5"/>
      <c r="F37" s="5"/>
      <c r="G37" s="5"/>
      <c r="H37" s="5"/>
    </row>
    <row r="38" spans="1:12" ht="15.75">
      <c r="C38" s="16" t="s">
        <v>35</v>
      </c>
      <c r="D38" s="16"/>
      <c r="E38" s="16"/>
      <c r="F38" s="16"/>
      <c r="G38" s="16" t="s">
        <v>43</v>
      </c>
    </row>
    <row r="39" spans="1:12" ht="4.5" customHeight="1">
      <c r="C39" s="16"/>
      <c r="D39" s="16"/>
      <c r="E39" s="16"/>
      <c r="F39" s="16"/>
      <c r="G39" s="16"/>
    </row>
    <row r="40" spans="1:12" ht="15.75" hidden="1">
      <c r="C40" s="16"/>
      <c r="D40" s="16"/>
      <c r="E40" s="16"/>
      <c r="F40" s="16"/>
      <c r="G40" s="16"/>
    </row>
    <row r="41" spans="1:12" ht="15.75" hidden="1">
      <c r="C41" s="16"/>
      <c r="D41" s="16"/>
      <c r="E41" s="16"/>
      <c r="F41" s="16"/>
      <c r="G41" s="16"/>
    </row>
    <row r="42" spans="1:12" ht="15.75" hidden="1">
      <c r="C42" s="16"/>
      <c r="D42" s="16"/>
      <c r="E42" s="16"/>
      <c r="F42" s="16"/>
      <c r="G42" s="16"/>
    </row>
    <row r="43" spans="1:12" ht="15.75" hidden="1">
      <c r="C43" s="16"/>
      <c r="D43" s="16"/>
      <c r="E43" s="16"/>
      <c r="F43" s="16"/>
      <c r="G43" s="16"/>
    </row>
    <row r="44" spans="1:12" ht="15.75">
      <c r="C44" s="16" t="s">
        <v>33</v>
      </c>
      <c r="D44" s="16"/>
      <c r="E44" s="16"/>
      <c r="F44" s="16"/>
      <c r="G44" s="16" t="s">
        <v>34</v>
      </c>
    </row>
    <row r="45" spans="1:12" ht="15.75">
      <c r="C45" s="15"/>
      <c r="D45" s="15"/>
      <c r="E45" s="15"/>
      <c r="F45" s="15"/>
      <c r="G45" s="15"/>
    </row>
  </sheetData>
  <mergeCells count="24">
    <mergeCell ref="J34:K34"/>
    <mergeCell ref="J28:K28"/>
    <mergeCell ref="J29:K29"/>
    <mergeCell ref="A27:L27"/>
    <mergeCell ref="J30:K30"/>
    <mergeCell ref="J31:K31"/>
    <mergeCell ref="J32:K32"/>
    <mergeCell ref="J26:K26"/>
    <mergeCell ref="J20:K20"/>
    <mergeCell ref="J21:K21"/>
    <mergeCell ref="J22:K22"/>
    <mergeCell ref="J24:K24"/>
    <mergeCell ref="J10:K10"/>
    <mergeCell ref="J12:K12"/>
    <mergeCell ref="J13:K13"/>
    <mergeCell ref="J25:K25"/>
    <mergeCell ref="A11:L11"/>
    <mergeCell ref="A17:L17"/>
    <mergeCell ref="A23:L23"/>
    <mergeCell ref="J14:K14"/>
    <mergeCell ref="J15:K15"/>
    <mergeCell ref="J16:K16"/>
    <mergeCell ref="J18:K18"/>
    <mergeCell ref="J19:K19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2021-02-17T12:22:08Z</dcterms:modified>
</cp:coreProperties>
</file>