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91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<sst xmlns="http://schemas.openxmlformats.org/spreadsheetml/2006/main" count="39" uniqueCount="26">
  <si>
    <t xml:space="preserve">АНАЛІТИЧНОГО ОБЛІКУ КАСОВИХ ВИДАТКІВ </t>
  </si>
  <si>
    <t>Дата</t>
  </si>
  <si>
    <t>№</t>
  </si>
  <si>
    <t>МО</t>
  </si>
  <si>
    <t xml:space="preserve">               Видатки за кодами економісної класифікації</t>
  </si>
  <si>
    <t>Разом</t>
  </si>
  <si>
    <t xml:space="preserve">Оборот за січень місяць </t>
  </si>
  <si>
    <t>З початку року</t>
  </si>
  <si>
    <t xml:space="preserve">                                                 КАРТКА</t>
  </si>
  <si>
    <t>Оборот за лютий місяць</t>
  </si>
  <si>
    <t>Оборот за  березень місяць</t>
  </si>
  <si>
    <t>Оборот за квітень місяць</t>
  </si>
  <si>
    <t>Недобоївська сільська рада</t>
  </si>
  <si>
    <t>пед</t>
  </si>
  <si>
    <t>обл.</t>
  </si>
  <si>
    <t>заг</t>
  </si>
  <si>
    <t>спец</t>
  </si>
  <si>
    <t xml:space="preserve">ПО КПК   0111020  Ставчанський НВК (Шкільний підрозділ)  на 2018 рік </t>
  </si>
  <si>
    <t>Оборот за травень місяць</t>
  </si>
  <si>
    <t>Оборот за червень місяць</t>
  </si>
  <si>
    <t>Оборот за липень</t>
  </si>
  <si>
    <t>Оборот за серпень</t>
  </si>
  <si>
    <t>Оборот за вересень</t>
  </si>
  <si>
    <t>Оборот за жовтень</t>
  </si>
  <si>
    <t>Оборот за листопад</t>
  </si>
  <si>
    <t>Оборот за грудень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</si>
</sst>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/m;@"/>
    <numFmt numFmtId="174" formatCode="0.0"/>
    <numFmt numFmtId="175" formatCode="mmm/yyyy"/>
  </numFmts>
  <fonts count="4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NumberFormat="1" applyBorder="1" applyAlignment="1">
      <alignment/>
    </xf>
    <xf numFmtId="173" fontId="0" fillId="0" borderId="12" xfId="0" applyNumberFormat="1" applyBorder="1" applyAlignment="1">
      <alignment/>
    </xf>
    <xf numFmtId="14" fontId="0" fillId="0" borderId="0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9" fontId="0" fillId="0" borderId="0" xfId="55" applyFont="1" applyAlignment="1">
      <alignment/>
    </xf>
    <xf numFmtId="0" fontId="3" fillId="0" borderId="20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14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12" xfId="0" applyNumberFormat="1" applyBorder="1" applyAlignment="1">
      <alignment/>
    </xf>
    <xf numFmtId="14" fontId="0" fillId="0" borderId="2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0"/>
  <sheetViews>
    <sheetView tabSelected="1" zoomScalePageLayoutView="0" workbookViewId="0" topLeftCell="A38">
      <selection activeCell="I59" sqref="I59"/>
    </sheetView>
  </sheetViews>
  <sheetFormatPr defaultColWidth="9.00390625" defaultRowHeight="12.75"/>
  <cols>
    <col min="1" max="1" width="9.875" style="0" customWidth="1"/>
    <col min="2" max="2" width="9.375" style="0" customWidth="1"/>
    <col min="3" max="3" width="0.37109375" style="0" customWidth="1"/>
    <col min="4" max="4" width="9.125" style="0" hidden="1" customWidth="1"/>
    <col min="5" max="5" width="10.125" style="0" bestFit="1" customWidth="1"/>
    <col min="9" max="9" width="8.75390625" style="0" customWidth="1"/>
    <col min="10" max="10" width="8.25390625" style="0" customWidth="1"/>
    <col min="12" max="12" width="8.625" style="0" customWidth="1"/>
    <col min="13" max="14" width="10.375" style="0" customWidth="1"/>
    <col min="19" max="19" width="10.875" style="0" customWidth="1"/>
    <col min="20" max="20" width="10.125" style="0" bestFit="1" customWidth="1"/>
    <col min="21" max="21" width="11.625" style="0" customWidth="1"/>
  </cols>
  <sheetData>
    <row r="1" ht="12.75" hidden="1"/>
    <row r="2" ht="12.75">
      <c r="A2" t="s">
        <v>12</v>
      </c>
    </row>
    <row r="4" spans="3:8" s="24" customFormat="1" ht="15.75">
      <c r="C4" s="25"/>
      <c r="D4" s="25"/>
      <c r="E4" s="26" t="s">
        <v>8</v>
      </c>
      <c r="F4" s="25"/>
      <c r="G4" s="25"/>
      <c r="H4" s="25"/>
    </row>
    <row r="5" spans="3:8" s="24" customFormat="1" ht="15">
      <c r="C5" s="25"/>
      <c r="D5" s="25"/>
      <c r="E5" s="25" t="s">
        <v>0</v>
      </c>
      <c r="F5" s="25"/>
      <c r="G5" s="25"/>
      <c r="H5" s="25"/>
    </row>
    <row r="6" spans="3:8" s="24" customFormat="1" ht="15.75">
      <c r="C6" s="25"/>
      <c r="D6" s="25"/>
      <c r="E6" s="26" t="s">
        <v>17</v>
      </c>
      <c r="F6" s="25"/>
      <c r="G6" s="25"/>
      <c r="H6" s="25"/>
    </row>
    <row r="7" spans="1:19" ht="15">
      <c r="A7" s="1"/>
      <c r="B7" s="1"/>
      <c r="C7" s="23"/>
      <c r="D7" s="23"/>
      <c r="E7" s="23"/>
      <c r="F7" s="23"/>
      <c r="G7" s="23"/>
      <c r="H7" s="23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2"/>
      <c r="B8" s="2" t="s">
        <v>2</v>
      </c>
      <c r="D8" s="7"/>
      <c r="E8" s="9" t="s">
        <v>4</v>
      </c>
      <c r="F8" s="10"/>
      <c r="G8" s="10"/>
      <c r="H8" s="10"/>
      <c r="I8" s="10"/>
      <c r="J8" s="10"/>
      <c r="K8" s="10"/>
      <c r="L8" s="10"/>
      <c r="M8" s="10"/>
      <c r="N8" s="10"/>
      <c r="O8" s="40"/>
      <c r="P8" s="41"/>
      <c r="Q8" s="36"/>
      <c r="R8" s="37"/>
      <c r="S8" s="7"/>
    </row>
    <row r="9" spans="1:20" ht="12.75">
      <c r="A9" s="8" t="s">
        <v>1</v>
      </c>
      <c r="B9" s="3" t="s">
        <v>3</v>
      </c>
      <c r="D9" s="5"/>
      <c r="E9" s="35">
        <v>2110</v>
      </c>
      <c r="F9" s="35">
        <v>2120</v>
      </c>
      <c r="G9" s="35">
        <v>2111</v>
      </c>
      <c r="H9" s="35">
        <v>2120</v>
      </c>
      <c r="I9" s="35">
        <v>2210</v>
      </c>
      <c r="J9" s="35">
        <v>2230</v>
      </c>
      <c r="K9" s="35">
        <v>2230</v>
      </c>
      <c r="L9" s="35">
        <v>2240</v>
      </c>
      <c r="M9" s="35">
        <v>2250</v>
      </c>
      <c r="N9" s="35">
        <v>2273</v>
      </c>
      <c r="O9" s="35">
        <v>2274</v>
      </c>
      <c r="P9" s="35">
        <v>3132</v>
      </c>
      <c r="Q9" s="35">
        <v>2800</v>
      </c>
      <c r="R9" s="35">
        <v>3110</v>
      </c>
      <c r="S9" s="5" t="s">
        <v>5</v>
      </c>
      <c r="T9" s="29"/>
    </row>
    <row r="10" spans="1:19" ht="12.75">
      <c r="A10" s="4"/>
      <c r="B10" s="4"/>
      <c r="C10" s="1"/>
      <c r="D10" s="6"/>
      <c r="E10" s="4" t="s">
        <v>13</v>
      </c>
      <c r="F10" s="4" t="s">
        <v>13</v>
      </c>
      <c r="G10" s="4" t="s">
        <v>14</v>
      </c>
      <c r="H10" s="4" t="s">
        <v>14</v>
      </c>
      <c r="I10" s="4"/>
      <c r="J10" s="4" t="s">
        <v>15</v>
      </c>
      <c r="K10" s="4" t="s">
        <v>16</v>
      </c>
      <c r="L10" s="4"/>
      <c r="M10" s="6"/>
      <c r="N10" s="6"/>
      <c r="O10" s="6"/>
      <c r="P10" s="6"/>
      <c r="Q10" s="12"/>
      <c r="R10" s="6"/>
      <c r="S10" s="6"/>
    </row>
    <row r="11" spans="1:21" s="17" customFormat="1" ht="18" customHeight="1">
      <c r="A11" s="32">
        <v>43131</v>
      </c>
      <c r="B11" s="13">
        <v>5</v>
      </c>
      <c r="C11" s="15"/>
      <c r="D11" s="16"/>
      <c r="E11" s="18">
        <v>124404.18</v>
      </c>
      <c r="F11" s="18">
        <v>28443.83</v>
      </c>
      <c r="G11" s="28">
        <v>52455.25</v>
      </c>
      <c r="H11" s="18">
        <v>11814.8</v>
      </c>
      <c r="I11" s="18"/>
      <c r="J11" s="18"/>
      <c r="K11" s="21"/>
      <c r="L11" s="18"/>
      <c r="M11" s="18"/>
      <c r="N11" s="18"/>
      <c r="O11" s="19"/>
      <c r="P11" s="19"/>
      <c r="Q11" s="19"/>
      <c r="R11" s="19"/>
      <c r="S11" s="22">
        <f>SUM(E11+F11+G11+K11+H11+I11+L11+M11+N11+O11)</f>
        <v>217118.06</v>
      </c>
      <c r="T11" s="30"/>
      <c r="U11" s="30"/>
    </row>
    <row r="12" spans="1:21" s="17" customFormat="1" ht="18" customHeight="1">
      <c r="A12" s="14"/>
      <c r="B12" s="13">
        <v>6</v>
      </c>
      <c r="C12" s="15"/>
      <c r="D12" s="16"/>
      <c r="E12" s="18"/>
      <c r="F12" s="18"/>
      <c r="G12" s="28"/>
      <c r="H12" s="18"/>
      <c r="I12" s="18"/>
      <c r="J12" s="18"/>
      <c r="K12" s="28">
        <v>4453.28</v>
      </c>
      <c r="L12" s="18">
        <v>360</v>
      </c>
      <c r="M12" s="18"/>
      <c r="N12" s="18">
        <v>6612.49</v>
      </c>
      <c r="O12" s="18">
        <v>65649.24</v>
      </c>
      <c r="P12" s="18"/>
      <c r="Q12" s="18"/>
      <c r="R12" s="18"/>
      <c r="S12" s="21">
        <f>SUM(E12+F12+G12+K12+H12+I12+L12+M12+N12+O12)</f>
        <v>77075.01000000001</v>
      </c>
      <c r="T12" s="30"/>
      <c r="U12" s="30"/>
    </row>
    <row r="13" spans="1:21" s="17" customFormat="1" ht="18" customHeight="1">
      <c r="A13" s="14"/>
      <c r="B13" s="13">
        <v>8</v>
      </c>
      <c r="C13" s="15"/>
      <c r="D13" s="16"/>
      <c r="E13" s="18"/>
      <c r="F13" s="18"/>
      <c r="G13" s="28"/>
      <c r="H13" s="18"/>
      <c r="I13" s="18"/>
      <c r="J13" s="18"/>
      <c r="K13" s="21"/>
      <c r="L13" s="18"/>
      <c r="M13" s="18">
        <v>309.42</v>
      </c>
      <c r="N13" s="18"/>
      <c r="O13" s="18"/>
      <c r="P13" s="18"/>
      <c r="Q13" s="18"/>
      <c r="R13" s="18"/>
      <c r="S13" s="21">
        <f>SUM(E13+F13+G13+K13+H13+I13+L13+M13+N13+O13)</f>
        <v>309.42</v>
      </c>
      <c r="T13" s="30"/>
      <c r="U13" s="30"/>
    </row>
    <row r="14" spans="1:19" ht="18" customHeight="1">
      <c r="A14" s="43" t="s">
        <v>6</v>
      </c>
      <c r="B14" s="44"/>
      <c r="C14" s="10"/>
      <c r="D14" s="11"/>
      <c r="E14" s="21">
        <f>SUM(E11)</f>
        <v>124404.18</v>
      </c>
      <c r="F14" s="21">
        <f>SUM(F11)</f>
        <v>28443.83</v>
      </c>
      <c r="G14" s="21">
        <f>SUM(G11)</f>
        <v>52455.25</v>
      </c>
      <c r="H14" s="21">
        <f>SUM(H11)</f>
        <v>11814.8</v>
      </c>
      <c r="I14" s="21">
        <f>SUM(I11)</f>
        <v>0</v>
      </c>
      <c r="J14" s="21"/>
      <c r="K14" s="21">
        <f>SUM(K11:K12)</f>
        <v>4453.28</v>
      </c>
      <c r="L14" s="21">
        <f>L12</f>
        <v>360</v>
      </c>
      <c r="M14" s="21">
        <f>M13</f>
        <v>309.42</v>
      </c>
      <c r="N14" s="21">
        <f>N12</f>
        <v>6612.49</v>
      </c>
      <c r="O14" s="21">
        <f>O12</f>
        <v>65649.24</v>
      </c>
      <c r="P14" s="21"/>
      <c r="Q14" s="21"/>
      <c r="R14" s="21"/>
      <c r="S14" s="21">
        <f>SUM(E14+F14+G14+K14+H14+I14+L14+M14+N14+O14+J14)</f>
        <v>294502.49</v>
      </c>
    </row>
    <row r="15" spans="1:19" ht="18" customHeight="1">
      <c r="A15" s="45" t="s">
        <v>7</v>
      </c>
      <c r="B15" s="46"/>
      <c r="D15" s="5"/>
      <c r="E15" s="21">
        <f>SUM(E14)</f>
        <v>124404.18</v>
      </c>
      <c r="F15" s="21">
        <f>SUM(F14)</f>
        <v>28443.83</v>
      </c>
      <c r="G15" s="21">
        <f>SUM(G14)</f>
        <v>52455.25</v>
      </c>
      <c r="H15" s="21">
        <f>SUM(H14)</f>
        <v>11814.8</v>
      </c>
      <c r="I15" s="21">
        <f>SUM(I14)</f>
        <v>0</v>
      </c>
      <c r="J15" s="21"/>
      <c r="K15" s="21">
        <f>SUM(K11:K12)</f>
        <v>4453.28</v>
      </c>
      <c r="L15" s="21">
        <f>SUM(L14)</f>
        <v>360</v>
      </c>
      <c r="M15" s="21">
        <f>SUM(M14)</f>
        <v>309.42</v>
      </c>
      <c r="N15" s="21">
        <f>SUM(N14)</f>
        <v>6612.49</v>
      </c>
      <c r="O15" s="22">
        <f>SUM(O14)</f>
        <v>65649.24</v>
      </c>
      <c r="P15" s="22"/>
      <c r="Q15" s="22"/>
      <c r="R15" s="22"/>
      <c r="S15" s="21">
        <f>SUM(E15+F15+G15+K15+H15+I15+L15+M15+N15+O15+J15)</f>
        <v>294502.49</v>
      </c>
    </row>
    <row r="16" spans="1:25" ht="18" customHeight="1">
      <c r="A16" s="33">
        <v>43159</v>
      </c>
      <c r="B16" s="12">
        <v>5</v>
      </c>
      <c r="C16" s="10"/>
      <c r="D16" s="11"/>
      <c r="E16" s="18">
        <v>152050.77</v>
      </c>
      <c r="F16" s="18">
        <v>33689.34</v>
      </c>
      <c r="G16" s="28">
        <v>52250.13</v>
      </c>
      <c r="H16" s="18">
        <v>11290.26</v>
      </c>
      <c r="I16" s="18"/>
      <c r="J16" s="18"/>
      <c r="K16" s="21"/>
      <c r="L16" s="18"/>
      <c r="M16" s="18"/>
      <c r="N16" s="18"/>
      <c r="O16" s="19"/>
      <c r="P16" s="19"/>
      <c r="Q16" s="19"/>
      <c r="R16" s="19"/>
      <c r="S16" s="21">
        <f>SUM(E16+F16+G16+K16+H16+I16+L16+M16+N16+O16)</f>
        <v>249280.5</v>
      </c>
      <c r="Y16" s="20"/>
    </row>
    <row r="17" spans="1:25" ht="18" customHeight="1">
      <c r="A17" s="32">
        <v>43159</v>
      </c>
      <c r="B17" s="3">
        <v>6</v>
      </c>
      <c r="C17" s="27"/>
      <c r="D17" s="5"/>
      <c r="E17" s="18"/>
      <c r="F17" s="18"/>
      <c r="G17" s="28"/>
      <c r="H17" s="18"/>
      <c r="I17" s="18">
        <v>1875</v>
      </c>
      <c r="J17" s="18"/>
      <c r="K17" s="28">
        <v>13527.46</v>
      </c>
      <c r="L17" s="18">
        <v>990.53</v>
      </c>
      <c r="M17" s="18"/>
      <c r="N17" s="18">
        <v>9879.37</v>
      </c>
      <c r="O17" s="19">
        <v>67069.27</v>
      </c>
      <c r="P17" s="19"/>
      <c r="Q17" s="19"/>
      <c r="R17" s="19"/>
      <c r="S17" s="21">
        <f>SUM(E17+F17+G17+K17+H17+I17+L17+M17+N17+O17)</f>
        <v>93341.63</v>
      </c>
      <c r="Y17" s="20"/>
    </row>
    <row r="18" spans="1:25" ht="18" customHeight="1">
      <c r="A18" s="32">
        <v>43159</v>
      </c>
      <c r="B18" s="3">
        <v>8</v>
      </c>
      <c r="C18" s="27"/>
      <c r="D18" s="5"/>
      <c r="E18" s="18"/>
      <c r="F18" s="18"/>
      <c r="G18" s="28"/>
      <c r="H18" s="18"/>
      <c r="I18" s="18"/>
      <c r="J18" s="18"/>
      <c r="K18" s="21"/>
      <c r="L18" s="18"/>
      <c r="M18" s="18">
        <v>180</v>
      </c>
      <c r="N18" s="18"/>
      <c r="O18" s="19"/>
      <c r="P18" s="19"/>
      <c r="Q18" s="19"/>
      <c r="R18" s="19"/>
      <c r="S18" s="21">
        <f>SUM(E18+F18+G18+K18+H18+I18+L18+M18+N18+O18)</f>
        <v>180</v>
      </c>
      <c r="Y18" s="20"/>
    </row>
    <row r="19" spans="1:19" ht="18" customHeight="1">
      <c r="A19" s="43" t="s">
        <v>9</v>
      </c>
      <c r="B19" s="44"/>
      <c r="C19" s="10"/>
      <c r="D19" s="11"/>
      <c r="E19" s="21">
        <f>SUM(E16:E17)</f>
        <v>152050.77</v>
      </c>
      <c r="F19" s="21">
        <f aca="true" t="shared" si="0" ref="F19:O19">SUM(F16:F17)</f>
        <v>33689.34</v>
      </c>
      <c r="G19" s="21">
        <f t="shared" si="0"/>
        <v>52250.13</v>
      </c>
      <c r="H19" s="21">
        <f t="shared" si="0"/>
        <v>11290.26</v>
      </c>
      <c r="I19" s="21">
        <f t="shared" si="0"/>
        <v>1875</v>
      </c>
      <c r="J19" s="21"/>
      <c r="K19" s="21">
        <f t="shared" si="0"/>
        <v>13527.46</v>
      </c>
      <c r="L19" s="21">
        <f t="shared" si="0"/>
        <v>990.53</v>
      </c>
      <c r="M19" s="21">
        <f>M18</f>
        <v>180</v>
      </c>
      <c r="N19" s="21">
        <f t="shared" si="0"/>
        <v>9879.37</v>
      </c>
      <c r="O19" s="21">
        <f t="shared" si="0"/>
        <v>67069.27</v>
      </c>
      <c r="P19" s="21"/>
      <c r="Q19" s="21"/>
      <c r="R19" s="21"/>
      <c r="S19" s="21">
        <f>SUM(E19+F19+G19+K19+H19+I19+L19+M19+N19+O19)</f>
        <v>342802.13</v>
      </c>
    </row>
    <row r="20" spans="1:19" ht="18" customHeight="1">
      <c r="A20" s="38" t="s">
        <v>7</v>
      </c>
      <c r="B20" s="42"/>
      <c r="C20" s="10"/>
      <c r="D20" s="11"/>
      <c r="E20" s="21">
        <f>SUM(E15+E19)</f>
        <v>276454.94999999995</v>
      </c>
      <c r="F20" s="21">
        <f>SUM(F15+F19)</f>
        <v>62133.17</v>
      </c>
      <c r="G20" s="28">
        <f>SUM(G15+G19)</f>
        <v>104705.38</v>
      </c>
      <c r="H20" s="28">
        <f aca="true" t="shared" si="1" ref="H20:O20">SUM(H15+H19)</f>
        <v>23105.059999999998</v>
      </c>
      <c r="I20" s="28">
        <f t="shared" si="1"/>
        <v>1875</v>
      </c>
      <c r="J20" s="28">
        <f t="shared" si="1"/>
        <v>0</v>
      </c>
      <c r="K20" s="28">
        <f t="shared" si="1"/>
        <v>17980.739999999998</v>
      </c>
      <c r="L20" s="28">
        <f t="shared" si="1"/>
        <v>1350.53</v>
      </c>
      <c r="M20" s="28">
        <f t="shared" si="1"/>
        <v>489.42</v>
      </c>
      <c r="N20" s="28">
        <f t="shared" si="1"/>
        <v>16491.86</v>
      </c>
      <c r="O20" s="28">
        <f t="shared" si="1"/>
        <v>132718.51</v>
      </c>
      <c r="P20" s="28"/>
      <c r="Q20" s="28"/>
      <c r="R20" s="28"/>
      <c r="S20" s="21">
        <f aca="true" t="shared" si="2" ref="S20:S25">SUM(E20+F20+G20+K20+H20+I20+L20+M20+N20+O20+J20)</f>
        <v>637304.6199999999</v>
      </c>
    </row>
    <row r="21" spans="1:25" ht="18" customHeight="1">
      <c r="A21" s="33">
        <v>43190</v>
      </c>
      <c r="B21" s="12">
        <v>5</v>
      </c>
      <c r="C21" s="10"/>
      <c r="D21" s="11"/>
      <c r="E21" s="18">
        <v>138291.56</v>
      </c>
      <c r="F21" s="18">
        <v>30710.71</v>
      </c>
      <c r="G21" s="28">
        <v>52282.64</v>
      </c>
      <c r="H21" s="18">
        <v>11706.95</v>
      </c>
      <c r="I21" s="18"/>
      <c r="J21" s="18"/>
      <c r="K21" s="21"/>
      <c r="L21" s="18"/>
      <c r="M21" s="18"/>
      <c r="N21" s="18"/>
      <c r="O21" s="19"/>
      <c r="P21" s="19"/>
      <c r="Q21" s="19"/>
      <c r="R21" s="19"/>
      <c r="S21" s="21">
        <f t="shared" si="2"/>
        <v>232991.86</v>
      </c>
      <c r="Y21" s="20"/>
    </row>
    <row r="22" spans="1:25" ht="18" customHeight="1">
      <c r="A22" s="32">
        <v>43190</v>
      </c>
      <c r="B22" s="34">
        <v>6.8</v>
      </c>
      <c r="C22" s="27"/>
      <c r="D22" s="5"/>
      <c r="E22" s="18"/>
      <c r="F22" s="18"/>
      <c r="G22" s="28"/>
      <c r="H22" s="18"/>
      <c r="I22" s="18">
        <v>12421.61</v>
      </c>
      <c r="J22" s="18">
        <v>1669.91</v>
      </c>
      <c r="K22" s="21">
        <v>13009.35</v>
      </c>
      <c r="L22" s="18">
        <v>550.58</v>
      </c>
      <c r="M22" s="18">
        <v>321.21</v>
      </c>
      <c r="N22" s="18">
        <v>6320.17</v>
      </c>
      <c r="O22" s="19">
        <v>34661.81</v>
      </c>
      <c r="P22" s="19"/>
      <c r="Q22" s="19"/>
      <c r="R22" s="19"/>
      <c r="S22" s="21">
        <f t="shared" si="2"/>
        <v>68954.64</v>
      </c>
      <c r="Y22" s="20"/>
    </row>
    <row r="23" spans="1:19" ht="18" customHeight="1">
      <c r="A23" s="38" t="s">
        <v>10</v>
      </c>
      <c r="B23" s="42"/>
      <c r="C23" s="10"/>
      <c r="D23" s="11"/>
      <c r="E23" s="21">
        <f>SUM(E21:E22)</f>
        <v>138291.56</v>
      </c>
      <c r="F23" s="21">
        <f>SUM(F21:F22)</f>
        <v>30710.71</v>
      </c>
      <c r="G23" s="28">
        <f>SUM(G21)</f>
        <v>52282.64</v>
      </c>
      <c r="H23" s="28">
        <f>SUM(H21)</f>
        <v>11706.95</v>
      </c>
      <c r="I23" s="21">
        <f aca="true" t="shared" si="3" ref="I23:O23">SUM(I21:I22)</f>
        <v>12421.61</v>
      </c>
      <c r="J23" s="21">
        <f t="shared" si="3"/>
        <v>1669.91</v>
      </c>
      <c r="K23" s="21">
        <f t="shared" si="3"/>
        <v>13009.35</v>
      </c>
      <c r="L23" s="21">
        <f t="shared" si="3"/>
        <v>550.58</v>
      </c>
      <c r="M23" s="21">
        <f t="shared" si="3"/>
        <v>321.21</v>
      </c>
      <c r="N23" s="21">
        <f t="shared" si="3"/>
        <v>6320.17</v>
      </c>
      <c r="O23" s="22">
        <f t="shared" si="3"/>
        <v>34661.81</v>
      </c>
      <c r="P23" s="22"/>
      <c r="Q23" s="22"/>
      <c r="R23" s="22"/>
      <c r="S23" s="21">
        <f t="shared" si="2"/>
        <v>301946.49999999994</v>
      </c>
    </row>
    <row r="24" spans="1:19" ht="18" customHeight="1">
      <c r="A24" s="38" t="s">
        <v>7</v>
      </c>
      <c r="B24" s="42"/>
      <c r="C24" s="10"/>
      <c r="D24" s="11"/>
      <c r="E24" s="21">
        <f>SUM(E20+E23)</f>
        <v>414746.50999999995</v>
      </c>
      <c r="F24" s="21">
        <f aca="true" t="shared" si="4" ref="F24:O24">SUM(F20+F23)</f>
        <v>92843.88</v>
      </c>
      <c r="G24" s="21">
        <f t="shared" si="4"/>
        <v>156988.02000000002</v>
      </c>
      <c r="H24" s="21">
        <f t="shared" si="4"/>
        <v>34812.009999999995</v>
      </c>
      <c r="I24" s="21">
        <f t="shared" si="4"/>
        <v>14296.61</v>
      </c>
      <c r="J24" s="21">
        <f t="shared" si="4"/>
        <v>1669.91</v>
      </c>
      <c r="K24" s="21">
        <f t="shared" si="4"/>
        <v>30990.089999999997</v>
      </c>
      <c r="L24" s="21">
        <f t="shared" si="4"/>
        <v>1901.1100000000001</v>
      </c>
      <c r="M24" s="21">
        <f t="shared" si="4"/>
        <v>810.63</v>
      </c>
      <c r="N24" s="21">
        <f t="shared" si="4"/>
        <v>22812.03</v>
      </c>
      <c r="O24" s="21">
        <f t="shared" si="4"/>
        <v>167380.32</v>
      </c>
      <c r="P24" s="21"/>
      <c r="Q24" s="21"/>
      <c r="R24" s="21"/>
      <c r="S24" s="21">
        <f t="shared" si="2"/>
        <v>939251.12</v>
      </c>
    </row>
    <row r="25" spans="1:19" ht="12.75">
      <c r="A25" s="33">
        <v>43220</v>
      </c>
      <c r="B25" s="12">
        <v>5</v>
      </c>
      <c r="C25" s="10"/>
      <c r="D25" s="11"/>
      <c r="E25" s="18">
        <v>142675.8</v>
      </c>
      <c r="F25" s="18">
        <v>31483.5</v>
      </c>
      <c r="G25" s="21">
        <v>54626.47</v>
      </c>
      <c r="H25" s="18">
        <v>12222.59</v>
      </c>
      <c r="I25" s="18"/>
      <c r="J25" s="18"/>
      <c r="K25" s="21"/>
      <c r="L25" s="18"/>
      <c r="M25" s="18"/>
      <c r="N25" s="18"/>
      <c r="O25" s="19"/>
      <c r="P25" s="19"/>
      <c r="Q25" s="19"/>
      <c r="R25" s="19"/>
      <c r="S25" s="21">
        <f t="shared" si="2"/>
        <v>241008.36</v>
      </c>
    </row>
    <row r="26" spans="1:19" ht="12.75">
      <c r="A26" s="33">
        <v>43220</v>
      </c>
      <c r="B26" s="12">
        <v>6.8</v>
      </c>
      <c r="C26" s="10"/>
      <c r="D26" s="11"/>
      <c r="E26" s="18"/>
      <c r="F26" s="18"/>
      <c r="G26" s="21"/>
      <c r="H26" s="18"/>
      <c r="I26" s="18">
        <v>1391</v>
      </c>
      <c r="J26" s="18">
        <v>2969.86</v>
      </c>
      <c r="K26" s="28">
        <v>7657.22</v>
      </c>
      <c r="L26" s="18">
        <v>875.6</v>
      </c>
      <c r="M26" s="18">
        <v>362.5</v>
      </c>
      <c r="N26" s="18">
        <v>2530.43</v>
      </c>
      <c r="O26" s="19">
        <v>4656.29</v>
      </c>
      <c r="P26" s="19">
        <v>1162.8</v>
      </c>
      <c r="Q26" s="19"/>
      <c r="R26" s="19"/>
      <c r="S26" s="21">
        <f>SUM(E26+F26+G26+K26+H26+I26+L26+M26+N26+O26+J26+P26)</f>
        <v>21605.7</v>
      </c>
    </row>
    <row r="27" spans="1:19" ht="12.75">
      <c r="A27" s="38" t="s">
        <v>11</v>
      </c>
      <c r="B27" s="42"/>
      <c r="C27" s="10"/>
      <c r="D27" s="11"/>
      <c r="E27" s="21">
        <f>SUM(E25:E25)</f>
        <v>142675.8</v>
      </c>
      <c r="F27" s="21">
        <f>SUM(F25:F25)</f>
        <v>31483.5</v>
      </c>
      <c r="G27" s="21">
        <f>SUM(G25)</f>
        <v>54626.47</v>
      </c>
      <c r="H27" s="21">
        <f>SUM(H25)</f>
        <v>12222.59</v>
      </c>
      <c r="I27" s="21">
        <f>I26</f>
        <v>1391</v>
      </c>
      <c r="J27" s="21">
        <f aca="true" t="shared" si="5" ref="J27:O27">J26</f>
        <v>2969.86</v>
      </c>
      <c r="K27" s="21">
        <f t="shared" si="5"/>
        <v>7657.22</v>
      </c>
      <c r="L27" s="21">
        <f t="shared" si="5"/>
        <v>875.6</v>
      </c>
      <c r="M27" s="21">
        <f t="shared" si="5"/>
        <v>362.5</v>
      </c>
      <c r="N27" s="21">
        <f t="shared" si="5"/>
        <v>2530.43</v>
      </c>
      <c r="O27" s="21">
        <f t="shared" si="5"/>
        <v>4656.29</v>
      </c>
      <c r="P27" s="22">
        <f>P26</f>
        <v>1162.8</v>
      </c>
      <c r="Q27" s="22"/>
      <c r="R27" s="22"/>
      <c r="S27" s="21">
        <f>SUM(E27+F27+G27+K27+H27+I27+L27+M27+N27+O27+J27+P27)</f>
        <v>262614.06</v>
      </c>
    </row>
    <row r="28" spans="1:19" ht="12.75">
      <c r="A28" s="38" t="s">
        <v>7</v>
      </c>
      <c r="B28" s="42"/>
      <c r="C28" s="10"/>
      <c r="D28" s="11"/>
      <c r="E28" s="21">
        <f>SUM(E24+E27)</f>
        <v>557422.3099999999</v>
      </c>
      <c r="F28" s="21">
        <f aca="true" t="shared" si="6" ref="F28:P28">SUM(F24+F27)</f>
        <v>124327.38</v>
      </c>
      <c r="G28" s="21">
        <f t="shared" si="6"/>
        <v>211614.49000000002</v>
      </c>
      <c r="H28" s="21">
        <f t="shared" si="6"/>
        <v>47034.59999999999</v>
      </c>
      <c r="I28" s="21">
        <f t="shared" si="6"/>
        <v>15687.61</v>
      </c>
      <c r="J28" s="21">
        <f t="shared" si="6"/>
        <v>4639.77</v>
      </c>
      <c r="K28" s="21">
        <f t="shared" si="6"/>
        <v>38647.31</v>
      </c>
      <c r="L28" s="21">
        <f t="shared" si="6"/>
        <v>2776.71</v>
      </c>
      <c r="M28" s="21">
        <f t="shared" si="6"/>
        <v>1173.13</v>
      </c>
      <c r="N28" s="21">
        <f t="shared" si="6"/>
        <v>25342.46</v>
      </c>
      <c r="O28" s="21">
        <f t="shared" si="6"/>
        <v>172036.61000000002</v>
      </c>
      <c r="P28" s="21">
        <f t="shared" si="6"/>
        <v>1162.8</v>
      </c>
      <c r="Q28" s="21"/>
      <c r="R28" s="21"/>
      <c r="S28" s="21">
        <f>SUM(E28+F28+G28+K28+H28+I28+L28+M28+N28+O28+J28+P28)</f>
        <v>1201865.18</v>
      </c>
    </row>
    <row r="29" spans="1:19" ht="12.75">
      <c r="A29" s="33">
        <v>43251</v>
      </c>
      <c r="B29" s="12">
        <v>5</v>
      </c>
      <c r="C29" s="10"/>
      <c r="D29" s="11"/>
      <c r="E29" s="18">
        <v>164729.03</v>
      </c>
      <c r="F29" s="18">
        <v>36240.39</v>
      </c>
      <c r="G29" s="28">
        <v>34530.89</v>
      </c>
      <c r="H29" s="18">
        <v>7801.57</v>
      </c>
      <c r="I29" s="18"/>
      <c r="J29" s="18"/>
      <c r="K29" s="21"/>
      <c r="L29" s="18"/>
      <c r="M29" s="18"/>
      <c r="N29" s="18"/>
      <c r="O29" s="19"/>
      <c r="P29" s="19"/>
      <c r="Q29" s="19"/>
      <c r="R29" s="19"/>
      <c r="S29" s="21">
        <f>SUM(E29+F29+G29+K29+H29+I29+L29+M29+N29+O29+J29)</f>
        <v>243301.88</v>
      </c>
    </row>
    <row r="30" spans="1:19" ht="12.75">
      <c r="A30" s="33">
        <v>43251</v>
      </c>
      <c r="B30" s="12">
        <v>6.8</v>
      </c>
      <c r="C30" s="10"/>
      <c r="D30" s="11"/>
      <c r="E30" s="18"/>
      <c r="F30" s="18"/>
      <c r="G30" s="21"/>
      <c r="H30" s="18"/>
      <c r="I30" s="18">
        <v>386</v>
      </c>
      <c r="J30" s="18">
        <v>2603.89</v>
      </c>
      <c r="K30" s="28">
        <v>248.21</v>
      </c>
      <c r="L30" s="18">
        <v>423.83</v>
      </c>
      <c r="M30" s="18">
        <v>949.64</v>
      </c>
      <c r="N30" s="18">
        <v>8223.88</v>
      </c>
      <c r="O30" s="19"/>
      <c r="P30" s="19">
        <v>675278.8</v>
      </c>
      <c r="Q30" s="19">
        <v>3195</v>
      </c>
      <c r="R30" s="19"/>
      <c r="S30" s="21">
        <f>SUM(E30+F30+G30+K30+H30+I30+L30+M30+N30+O30+J30+P30+Q30)</f>
        <v>691309.25</v>
      </c>
    </row>
    <row r="31" spans="1:19" ht="12.75">
      <c r="A31" s="35" t="s">
        <v>18</v>
      </c>
      <c r="B31" s="35"/>
      <c r="C31" s="10"/>
      <c r="D31" s="11"/>
      <c r="E31" s="21">
        <f>SUM(E29+E30)</f>
        <v>164729.03</v>
      </c>
      <c r="F31" s="21">
        <f aca="true" t="shared" si="7" ref="F31:Q31">SUM(F29+F30)</f>
        <v>36240.39</v>
      </c>
      <c r="G31" s="21">
        <f t="shared" si="7"/>
        <v>34530.89</v>
      </c>
      <c r="H31" s="21">
        <f t="shared" si="7"/>
        <v>7801.57</v>
      </c>
      <c r="I31" s="21">
        <f t="shared" si="7"/>
        <v>386</v>
      </c>
      <c r="J31" s="21">
        <f t="shared" si="7"/>
        <v>2603.89</v>
      </c>
      <c r="K31" s="21">
        <f t="shared" si="7"/>
        <v>248.21</v>
      </c>
      <c r="L31" s="21">
        <f t="shared" si="7"/>
        <v>423.83</v>
      </c>
      <c r="M31" s="21">
        <f t="shared" si="7"/>
        <v>949.64</v>
      </c>
      <c r="N31" s="21">
        <f t="shared" si="7"/>
        <v>8223.88</v>
      </c>
      <c r="O31" s="21">
        <f t="shared" si="7"/>
        <v>0</v>
      </c>
      <c r="P31" s="21">
        <f t="shared" si="7"/>
        <v>675278.8</v>
      </c>
      <c r="Q31" s="21">
        <f t="shared" si="7"/>
        <v>3195</v>
      </c>
      <c r="R31" s="21"/>
      <c r="S31" s="21">
        <f>SUM(E31+F31+G31+K31+H31+I31+L31+M31+N31+O31+J31+P31+Q31)</f>
        <v>934611.1300000001</v>
      </c>
    </row>
    <row r="32" spans="1:19" ht="12.75">
      <c r="A32" s="35" t="s">
        <v>7</v>
      </c>
      <c r="B32" s="35"/>
      <c r="C32" s="10"/>
      <c r="D32" s="11"/>
      <c r="E32" s="21">
        <f>SUM(E28+E31)</f>
        <v>722151.34</v>
      </c>
      <c r="F32" s="21">
        <f aca="true" t="shared" si="8" ref="F32:Q32">SUM(F28+F31)</f>
        <v>160567.77000000002</v>
      </c>
      <c r="G32" s="21">
        <f t="shared" si="8"/>
        <v>246145.38</v>
      </c>
      <c r="H32" s="21">
        <f t="shared" si="8"/>
        <v>54836.16999999999</v>
      </c>
      <c r="I32" s="21">
        <f t="shared" si="8"/>
        <v>16073.61</v>
      </c>
      <c r="J32" s="21">
        <f t="shared" si="8"/>
        <v>7243.66</v>
      </c>
      <c r="K32" s="21">
        <f t="shared" si="8"/>
        <v>38895.52</v>
      </c>
      <c r="L32" s="21">
        <f t="shared" si="8"/>
        <v>3200.54</v>
      </c>
      <c r="M32" s="21">
        <f t="shared" si="8"/>
        <v>2122.77</v>
      </c>
      <c r="N32" s="21">
        <f t="shared" si="8"/>
        <v>33566.34</v>
      </c>
      <c r="O32" s="21">
        <f t="shared" si="8"/>
        <v>172036.61000000002</v>
      </c>
      <c r="P32" s="21">
        <f t="shared" si="8"/>
        <v>676441.6000000001</v>
      </c>
      <c r="Q32" s="21">
        <f t="shared" si="8"/>
        <v>3195</v>
      </c>
      <c r="R32" s="21"/>
      <c r="S32" s="21">
        <f>SUM(E32+F32+G32+K32+H32+I32+L32+M32+N32+O32+J32+P32+Q32)</f>
        <v>2136476.3100000005</v>
      </c>
    </row>
    <row r="33" spans="1:19" ht="12.75">
      <c r="A33" s="33">
        <v>43281</v>
      </c>
      <c r="B33" s="12">
        <v>5</v>
      </c>
      <c r="C33" s="10"/>
      <c r="D33" s="11"/>
      <c r="E33" s="18">
        <v>393758.34</v>
      </c>
      <c r="F33" s="18">
        <v>86626.83</v>
      </c>
      <c r="G33" s="21">
        <v>58142.48</v>
      </c>
      <c r="H33" s="18">
        <v>12791.35</v>
      </c>
      <c r="I33" s="18"/>
      <c r="J33" s="18"/>
      <c r="K33" s="21"/>
      <c r="L33" s="18"/>
      <c r="M33" s="18"/>
      <c r="N33" s="18"/>
      <c r="O33" s="19"/>
      <c r="P33" s="19"/>
      <c r="Q33" s="19"/>
      <c r="R33" s="19"/>
      <c r="S33" s="21">
        <f>SUM(E33+F33+G33+K33+H33+I33+L33+M33+N33+O33+J33+P33+Q33+R33)</f>
        <v>551319</v>
      </c>
    </row>
    <row r="34" spans="1:19" ht="12.75">
      <c r="A34" s="33">
        <v>43281</v>
      </c>
      <c r="B34" s="12">
        <v>6.8</v>
      </c>
      <c r="C34" s="10"/>
      <c r="D34" s="11"/>
      <c r="E34" s="18"/>
      <c r="F34" s="18"/>
      <c r="G34" s="21"/>
      <c r="H34" s="18"/>
      <c r="I34" s="18">
        <v>16351.43</v>
      </c>
      <c r="J34" s="18">
        <v>1552.39</v>
      </c>
      <c r="K34" s="28">
        <v>3438.61</v>
      </c>
      <c r="L34" s="18">
        <v>524.63</v>
      </c>
      <c r="M34" s="18">
        <v>1166.51</v>
      </c>
      <c r="N34" s="18">
        <v>2747.71</v>
      </c>
      <c r="O34" s="19"/>
      <c r="P34" s="19">
        <v>77107.2</v>
      </c>
      <c r="Q34" s="19"/>
      <c r="R34" s="19">
        <v>15720</v>
      </c>
      <c r="S34" s="21">
        <f aca="true" t="shared" si="9" ref="S34:S43">SUM(E34+F34+G34+K34+H34+I34+L34+M34+N34+O34+J34+P34+Q34+R34)</f>
        <v>118608.48</v>
      </c>
    </row>
    <row r="35" spans="1:19" ht="12.75">
      <c r="A35" s="35" t="s">
        <v>19</v>
      </c>
      <c r="B35" s="35"/>
      <c r="C35" s="10"/>
      <c r="D35" s="11"/>
      <c r="E35" s="21">
        <f>E33+E34</f>
        <v>393758.34</v>
      </c>
      <c r="F35" s="21">
        <f aca="true" t="shared" si="10" ref="F35:R35">F33+F34</f>
        <v>86626.83</v>
      </c>
      <c r="G35" s="21">
        <f t="shared" si="10"/>
        <v>58142.48</v>
      </c>
      <c r="H35" s="21">
        <f t="shared" si="10"/>
        <v>12791.35</v>
      </c>
      <c r="I35" s="21">
        <f t="shared" si="10"/>
        <v>16351.43</v>
      </c>
      <c r="J35" s="21">
        <f t="shared" si="10"/>
        <v>1552.39</v>
      </c>
      <c r="K35" s="21">
        <f t="shared" si="10"/>
        <v>3438.61</v>
      </c>
      <c r="L35" s="21">
        <f t="shared" si="10"/>
        <v>524.63</v>
      </c>
      <c r="M35" s="21">
        <f t="shared" si="10"/>
        <v>1166.51</v>
      </c>
      <c r="N35" s="21">
        <f t="shared" si="10"/>
        <v>2747.71</v>
      </c>
      <c r="O35" s="21">
        <f t="shared" si="10"/>
        <v>0</v>
      </c>
      <c r="P35" s="21">
        <f t="shared" si="10"/>
        <v>77107.2</v>
      </c>
      <c r="Q35" s="21">
        <f t="shared" si="10"/>
        <v>0</v>
      </c>
      <c r="R35" s="21">
        <f t="shared" si="10"/>
        <v>15720</v>
      </c>
      <c r="S35" s="21">
        <f t="shared" si="9"/>
        <v>669927.48</v>
      </c>
    </row>
    <row r="36" spans="1:19" ht="12.75">
      <c r="A36" s="35" t="s">
        <v>7</v>
      </c>
      <c r="B36" s="35"/>
      <c r="C36" s="10"/>
      <c r="D36" s="11"/>
      <c r="E36" s="21">
        <f>SUM(E32+E35)</f>
        <v>1115909.68</v>
      </c>
      <c r="F36" s="21">
        <f aca="true" t="shared" si="11" ref="F36:R36">SUM(F32+F35)</f>
        <v>247194.60000000003</v>
      </c>
      <c r="G36" s="21">
        <f t="shared" si="11"/>
        <v>304287.86</v>
      </c>
      <c r="H36" s="21">
        <f t="shared" si="11"/>
        <v>67627.51999999999</v>
      </c>
      <c r="I36" s="21">
        <f t="shared" si="11"/>
        <v>32425.04</v>
      </c>
      <c r="J36" s="21">
        <f t="shared" si="11"/>
        <v>8796.05</v>
      </c>
      <c r="K36" s="21">
        <f t="shared" si="11"/>
        <v>42334.13</v>
      </c>
      <c r="L36" s="21">
        <f t="shared" si="11"/>
        <v>3725.17</v>
      </c>
      <c r="M36" s="21">
        <f t="shared" si="11"/>
        <v>3289.2799999999997</v>
      </c>
      <c r="N36" s="21">
        <f t="shared" si="11"/>
        <v>36314.049999999996</v>
      </c>
      <c r="O36" s="21">
        <f t="shared" si="11"/>
        <v>172036.61000000002</v>
      </c>
      <c r="P36" s="21">
        <f t="shared" si="11"/>
        <v>753548.8</v>
      </c>
      <c r="Q36" s="21">
        <f t="shared" si="11"/>
        <v>3195</v>
      </c>
      <c r="R36" s="21">
        <f t="shared" si="11"/>
        <v>15720</v>
      </c>
      <c r="S36" s="21">
        <f t="shared" si="9"/>
        <v>2806403.79</v>
      </c>
    </row>
    <row r="37" spans="1:19" ht="12.75">
      <c r="A37" s="33">
        <v>43312</v>
      </c>
      <c r="B37" s="12">
        <v>5</v>
      </c>
      <c r="C37" s="10"/>
      <c r="D37" s="11"/>
      <c r="E37" s="18">
        <v>3125.05</v>
      </c>
      <c r="F37" s="18">
        <v>687.51</v>
      </c>
      <c r="G37" s="28">
        <v>17717.05</v>
      </c>
      <c r="H37" s="18">
        <v>4028.06</v>
      </c>
      <c r="I37" s="18"/>
      <c r="J37" s="18"/>
      <c r="K37" s="21"/>
      <c r="L37" s="18"/>
      <c r="M37" s="18"/>
      <c r="N37" s="18"/>
      <c r="O37" s="19"/>
      <c r="P37" s="19"/>
      <c r="Q37" s="19"/>
      <c r="R37" s="19"/>
      <c r="S37" s="21">
        <f t="shared" si="9"/>
        <v>25557.670000000002</v>
      </c>
    </row>
    <row r="38" spans="1:19" ht="12.75">
      <c r="A38" s="33">
        <v>43312</v>
      </c>
      <c r="B38" s="12">
        <v>6.8</v>
      </c>
      <c r="C38" s="10"/>
      <c r="D38" s="11"/>
      <c r="E38" s="18"/>
      <c r="F38" s="18"/>
      <c r="G38" s="21"/>
      <c r="H38" s="18"/>
      <c r="I38" s="18">
        <v>1911</v>
      </c>
      <c r="J38" s="18"/>
      <c r="K38" s="21"/>
      <c r="L38" s="18">
        <v>63.83</v>
      </c>
      <c r="M38" s="18"/>
      <c r="N38" s="18">
        <v>1412.16</v>
      </c>
      <c r="O38" s="19"/>
      <c r="P38" s="19">
        <v>1455.8</v>
      </c>
      <c r="Q38" s="19"/>
      <c r="R38" s="19"/>
      <c r="S38" s="21">
        <f t="shared" si="9"/>
        <v>4842.79</v>
      </c>
    </row>
    <row r="39" spans="1:19" ht="12.75">
      <c r="A39" s="38" t="s">
        <v>20</v>
      </c>
      <c r="B39" s="39"/>
      <c r="C39" s="10"/>
      <c r="D39" s="11"/>
      <c r="E39" s="21">
        <f>SUM(E37:E37)</f>
        <v>3125.05</v>
      </c>
      <c r="F39" s="21">
        <f>SUM(F37:F37)</f>
        <v>687.51</v>
      </c>
      <c r="G39" s="21">
        <f>SUM(G37)</f>
        <v>17717.05</v>
      </c>
      <c r="H39" s="21">
        <f>SUM(H37)</f>
        <v>4028.06</v>
      </c>
      <c r="I39" s="21">
        <f>I37+I38</f>
        <v>1911</v>
      </c>
      <c r="J39" s="21">
        <f aca="true" t="shared" si="12" ref="J39:R39">J37+J38</f>
        <v>0</v>
      </c>
      <c r="K39" s="21">
        <f t="shared" si="12"/>
        <v>0</v>
      </c>
      <c r="L39" s="21">
        <f t="shared" si="12"/>
        <v>63.83</v>
      </c>
      <c r="M39" s="21">
        <f t="shared" si="12"/>
        <v>0</v>
      </c>
      <c r="N39" s="21">
        <f t="shared" si="12"/>
        <v>1412.16</v>
      </c>
      <c r="O39" s="21">
        <f t="shared" si="12"/>
        <v>0</v>
      </c>
      <c r="P39" s="21">
        <f t="shared" si="12"/>
        <v>1455.8</v>
      </c>
      <c r="Q39" s="21">
        <f t="shared" si="12"/>
        <v>0</v>
      </c>
      <c r="R39" s="21">
        <f t="shared" si="12"/>
        <v>0</v>
      </c>
      <c r="S39" s="21">
        <f>SUM(E39+F39+G39+K39+H39+I39+L39+M39+N39+O39+J39+P39+Q39+R39)</f>
        <v>30400.460000000003</v>
      </c>
    </row>
    <row r="40" spans="1:19" ht="12.75">
      <c r="A40" s="38" t="s">
        <v>7</v>
      </c>
      <c r="B40" s="39"/>
      <c r="C40" s="10"/>
      <c r="D40" s="11"/>
      <c r="E40" s="21">
        <f>SUM(E36+E39)</f>
        <v>1119034.73</v>
      </c>
      <c r="F40" s="21">
        <f aca="true" t="shared" si="13" ref="F40:R40">SUM(F36+F39)</f>
        <v>247882.11000000004</v>
      </c>
      <c r="G40" s="21">
        <f t="shared" si="13"/>
        <v>322004.91</v>
      </c>
      <c r="H40" s="21">
        <f t="shared" si="13"/>
        <v>71655.57999999999</v>
      </c>
      <c r="I40" s="21">
        <f t="shared" si="13"/>
        <v>34336.04</v>
      </c>
      <c r="J40" s="21">
        <f t="shared" si="13"/>
        <v>8796.05</v>
      </c>
      <c r="K40" s="21">
        <f t="shared" si="13"/>
        <v>42334.13</v>
      </c>
      <c r="L40" s="21">
        <f t="shared" si="13"/>
        <v>3789</v>
      </c>
      <c r="M40" s="21">
        <f t="shared" si="13"/>
        <v>3289.2799999999997</v>
      </c>
      <c r="N40" s="21">
        <f t="shared" si="13"/>
        <v>37726.21</v>
      </c>
      <c r="O40" s="21">
        <f t="shared" si="13"/>
        <v>172036.61000000002</v>
      </c>
      <c r="P40" s="21">
        <f t="shared" si="13"/>
        <v>755004.6000000001</v>
      </c>
      <c r="Q40" s="21">
        <f t="shared" si="13"/>
        <v>3195</v>
      </c>
      <c r="R40" s="21">
        <f t="shared" si="13"/>
        <v>15720</v>
      </c>
      <c r="S40" s="21">
        <f>SUM(E40+F40+G40+K40+H40+I40+L40+M40+N40+O40+J40+P40+Q40+R40)</f>
        <v>2836804.25</v>
      </c>
    </row>
    <row r="41" spans="1:19" ht="12.75">
      <c r="A41" s="33">
        <v>43343</v>
      </c>
      <c r="B41" s="12">
        <v>5</v>
      </c>
      <c r="C41" s="10"/>
      <c r="D41" s="11"/>
      <c r="E41" s="18">
        <v>76922.18</v>
      </c>
      <c r="F41" s="18">
        <v>17040.12</v>
      </c>
      <c r="G41" s="28">
        <v>35752.66</v>
      </c>
      <c r="H41" s="18">
        <v>8479.89</v>
      </c>
      <c r="I41" s="18"/>
      <c r="J41" s="18"/>
      <c r="K41" s="21"/>
      <c r="L41" s="18"/>
      <c r="M41" s="18"/>
      <c r="N41" s="18"/>
      <c r="O41" s="19"/>
      <c r="P41" s="19"/>
      <c r="Q41" s="19"/>
      <c r="R41" s="19"/>
      <c r="S41" s="21">
        <f t="shared" si="9"/>
        <v>138194.84999999998</v>
      </c>
    </row>
    <row r="42" spans="1:19" ht="12.75">
      <c r="A42" s="33">
        <v>43343</v>
      </c>
      <c r="B42" s="12">
        <v>6</v>
      </c>
      <c r="C42" s="10"/>
      <c r="D42" s="11"/>
      <c r="E42" s="18"/>
      <c r="F42" s="18"/>
      <c r="G42" s="21"/>
      <c r="H42" s="18"/>
      <c r="I42" s="18">
        <v>18914.7</v>
      </c>
      <c r="J42" s="18"/>
      <c r="K42" s="21"/>
      <c r="L42" s="18">
        <v>506.64</v>
      </c>
      <c r="M42" s="18"/>
      <c r="N42" s="18">
        <v>2832.71</v>
      </c>
      <c r="O42" s="19"/>
      <c r="P42" s="19">
        <v>77938.2</v>
      </c>
      <c r="Q42" s="19"/>
      <c r="R42" s="19">
        <v>900</v>
      </c>
      <c r="S42" s="21">
        <f t="shared" si="9"/>
        <v>101092.25</v>
      </c>
    </row>
    <row r="43" spans="1:19" ht="12.75">
      <c r="A43" s="38" t="s">
        <v>21</v>
      </c>
      <c r="B43" s="39"/>
      <c r="C43" s="10"/>
      <c r="D43" s="11"/>
      <c r="E43" s="21">
        <f>E41+E42</f>
        <v>76922.18</v>
      </c>
      <c r="F43" s="21">
        <f aca="true" t="shared" si="14" ref="F43:R43">F41+F42</f>
        <v>17040.12</v>
      </c>
      <c r="G43" s="21">
        <f t="shared" si="14"/>
        <v>35752.66</v>
      </c>
      <c r="H43" s="21">
        <f t="shared" si="14"/>
        <v>8479.89</v>
      </c>
      <c r="I43" s="21">
        <f t="shared" si="14"/>
        <v>18914.7</v>
      </c>
      <c r="J43" s="21">
        <f t="shared" si="14"/>
        <v>0</v>
      </c>
      <c r="K43" s="21">
        <f t="shared" si="14"/>
        <v>0</v>
      </c>
      <c r="L43" s="21">
        <f t="shared" si="14"/>
        <v>506.64</v>
      </c>
      <c r="M43" s="21">
        <f t="shared" si="14"/>
        <v>0</v>
      </c>
      <c r="N43" s="21">
        <f t="shared" si="14"/>
        <v>2832.71</v>
      </c>
      <c r="O43" s="21">
        <f t="shared" si="14"/>
        <v>0</v>
      </c>
      <c r="P43" s="21">
        <f t="shared" si="14"/>
        <v>77938.2</v>
      </c>
      <c r="Q43" s="21">
        <f t="shared" si="14"/>
        <v>0</v>
      </c>
      <c r="R43" s="21">
        <f t="shared" si="14"/>
        <v>900</v>
      </c>
      <c r="S43" s="21">
        <f t="shared" si="9"/>
        <v>239287.09999999998</v>
      </c>
    </row>
    <row r="44" spans="1:19" ht="12.75">
      <c r="A44" s="38" t="s">
        <v>7</v>
      </c>
      <c r="B44" s="39"/>
      <c r="C44" s="10"/>
      <c r="D44" s="11"/>
      <c r="E44" s="21">
        <f>SUM(E40+E43)</f>
        <v>1195956.91</v>
      </c>
      <c r="F44" s="21">
        <f aca="true" t="shared" si="15" ref="F44:R44">SUM(F40+F43)</f>
        <v>264922.23000000004</v>
      </c>
      <c r="G44" s="21">
        <f t="shared" si="15"/>
        <v>357757.56999999995</v>
      </c>
      <c r="H44" s="21">
        <f t="shared" si="15"/>
        <v>80135.46999999999</v>
      </c>
      <c r="I44" s="21">
        <f t="shared" si="15"/>
        <v>53250.740000000005</v>
      </c>
      <c r="J44" s="21">
        <f t="shared" si="15"/>
        <v>8796.05</v>
      </c>
      <c r="K44" s="21">
        <f t="shared" si="15"/>
        <v>42334.13</v>
      </c>
      <c r="L44" s="21">
        <f t="shared" si="15"/>
        <v>4295.64</v>
      </c>
      <c r="M44" s="21">
        <f t="shared" si="15"/>
        <v>3289.2799999999997</v>
      </c>
      <c r="N44" s="21">
        <f t="shared" si="15"/>
        <v>40558.92</v>
      </c>
      <c r="O44" s="21">
        <f t="shared" si="15"/>
        <v>172036.61000000002</v>
      </c>
      <c r="P44" s="21">
        <f t="shared" si="15"/>
        <v>832942.8</v>
      </c>
      <c r="Q44" s="21">
        <f t="shared" si="15"/>
        <v>3195</v>
      </c>
      <c r="R44" s="21">
        <f t="shared" si="15"/>
        <v>16620</v>
      </c>
      <c r="S44" s="21">
        <f aca="true" t="shared" si="16" ref="S44:S51">SUM(E44+F44+G44+K44+H44+I44+L44+M44+N44+O44+J44+P44+Q44+R44)</f>
        <v>3076091.3499999996</v>
      </c>
    </row>
    <row r="45" spans="1:19" ht="12.75">
      <c r="A45" s="33">
        <v>43373</v>
      </c>
      <c r="B45" s="12">
        <v>5</v>
      </c>
      <c r="C45" s="10"/>
      <c r="D45" s="11"/>
      <c r="E45" s="18">
        <v>197326.18</v>
      </c>
      <c r="F45" s="18">
        <v>45000.27</v>
      </c>
      <c r="G45" s="28">
        <v>36618.09</v>
      </c>
      <c r="H45" s="18">
        <v>8281.22</v>
      </c>
      <c r="I45" s="18"/>
      <c r="J45" s="18"/>
      <c r="K45" s="21"/>
      <c r="L45" s="18"/>
      <c r="M45" s="18"/>
      <c r="N45" s="18"/>
      <c r="O45" s="19"/>
      <c r="P45" s="19"/>
      <c r="Q45" s="19"/>
      <c r="R45" s="19"/>
      <c r="S45" s="21">
        <f t="shared" si="16"/>
        <v>287225.75999999995</v>
      </c>
    </row>
    <row r="46" spans="1:19" ht="12.75">
      <c r="A46" s="33">
        <v>43373</v>
      </c>
      <c r="B46" s="12">
        <v>6</v>
      </c>
      <c r="C46" s="10"/>
      <c r="D46" s="11"/>
      <c r="E46" s="18"/>
      <c r="F46" s="18"/>
      <c r="G46" s="21"/>
      <c r="H46" s="18"/>
      <c r="I46" s="18"/>
      <c r="J46" s="18">
        <v>17700.1</v>
      </c>
      <c r="K46" s="28">
        <v>900.2</v>
      </c>
      <c r="L46" s="18">
        <v>980.85</v>
      </c>
      <c r="M46" s="18"/>
      <c r="N46" s="18">
        <v>9047.47</v>
      </c>
      <c r="O46" s="19"/>
      <c r="P46" s="19">
        <v>467805.6</v>
      </c>
      <c r="Q46" s="19"/>
      <c r="R46" s="19"/>
      <c r="S46" s="21">
        <f t="shared" si="16"/>
        <v>496434.22</v>
      </c>
    </row>
    <row r="47" spans="1:19" ht="12.75">
      <c r="A47" s="38" t="s">
        <v>22</v>
      </c>
      <c r="B47" s="39"/>
      <c r="C47" s="10"/>
      <c r="D47" s="11"/>
      <c r="E47" s="21">
        <f>E45+E46</f>
        <v>197326.18</v>
      </c>
      <c r="F47" s="21">
        <f aca="true" t="shared" si="17" ref="F47:R47">F45+F46</f>
        <v>45000.27</v>
      </c>
      <c r="G47" s="21">
        <f t="shared" si="17"/>
        <v>36618.09</v>
      </c>
      <c r="H47" s="21">
        <f t="shared" si="17"/>
        <v>8281.22</v>
      </c>
      <c r="I47" s="21">
        <f t="shared" si="17"/>
        <v>0</v>
      </c>
      <c r="J47" s="21">
        <f t="shared" si="17"/>
        <v>17700.1</v>
      </c>
      <c r="K47" s="21">
        <f t="shared" si="17"/>
        <v>900.2</v>
      </c>
      <c r="L47" s="21">
        <f t="shared" si="17"/>
        <v>980.85</v>
      </c>
      <c r="M47" s="21">
        <f t="shared" si="17"/>
        <v>0</v>
      </c>
      <c r="N47" s="21">
        <f t="shared" si="17"/>
        <v>9047.47</v>
      </c>
      <c r="O47" s="21">
        <f t="shared" si="17"/>
        <v>0</v>
      </c>
      <c r="P47" s="21">
        <f t="shared" si="17"/>
        <v>467805.6</v>
      </c>
      <c r="Q47" s="21">
        <f t="shared" si="17"/>
        <v>0</v>
      </c>
      <c r="R47" s="21">
        <f t="shared" si="17"/>
        <v>0</v>
      </c>
      <c r="S47" s="21">
        <f t="shared" si="16"/>
        <v>783659.9799999999</v>
      </c>
    </row>
    <row r="48" spans="1:19" ht="12.75">
      <c r="A48" s="38" t="s">
        <v>7</v>
      </c>
      <c r="B48" s="39"/>
      <c r="C48" s="10"/>
      <c r="D48" s="11"/>
      <c r="E48" s="21">
        <f>SUM(E44+E47)</f>
        <v>1393283.0899999999</v>
      </c>
      <c r="F48" s="21">
        <f aca="true" t="shared" si="18" ref="F48:R48">SUM(F44+F47)</f>
        <v>309922.50000000006</v>
      </c>
      <c r="G48" s="21">
        <f t="shared" si="18"/>
        <v>394375.6599999999</v>
      </c>
      <c r="H48" s="21">
        <f t="shared" si="18"/>
        <v>88416.68999999999</v>
      </c>
      <c r="I48" s="21">
        <f t="shared" si="18"/>
        <v>53250.740000000005</v>
      </c>
      <c r="J48" s="21">
        <f t="shared" si="18"/>
        <v>26496.149999999998</v>
      </c>
      <c r="K48" s="21">
        <f t="shared" si="18"/>
        <v>43234.329999999994</v>
      </c>
      <c r="L48" s="21">
        <f t="shared" si="18"/>
        <v>5276.490000000001</v>
      </c>
      <c r="M48" s="21">
        <f t="shared" si="18"/>
        <v>3289.2799999999997</v>
      </c>
      <c r="N48" s="21">
        <f t="shared" si="18"/>
        <v>49606.39</v>
      </c>
      <c r="O48" s="21">
        <f t="shared" si="18"/>
        <v>172036.61000000002</v>
      </c>
      <c r="P48" s="21">
        <f t="shared" si="18"/>
        <v>1300748.4</v>
      </c>
      <c r="Q48" s="21">
        <f t="shared" si="18"/>
        <v>3195</v>
      </c>
      <c r="R48" s="21">
        <f t="shared" si="18"/>
        <v>16620</v>
      </c>
      <c r="S48" s="21">
        <f t="shared" si="16"/>
        <v>3859751.33</v>
      </c>
    </row>
    <row r="49" spans="1:19" ht="12.75">
      <c r="A49" s="33">
        <v>43404</v>
      </c>
      <c r="B49" s="12">
        <v>5</v>
      </c>
      <c r="C49" s="10"/>
      <c r="D49" s="11"/>
      <c r="E49" s="18">
        <v>136368.9</v>
      </c>
      <c r="F49" s="18">
        <v>34611.85</v>
      </c>
      <c r="G49" s="28">
        <v>43094.78</v>
      </c>
      <c r="H49" s="18">
        <v>9700.83</v>
      </c>
      <c r="I49" s="18"/>
      <c r="J49" s="18"/>
      <c r="K49" s="21"/>
      <c r="L49" s="18"/>
      <c r="M49" s="18"/>
      <c r="N49" s="18"/>
      <c r="O49" s="19"/>
      <c r="P49" s="19"/>
      <c r="Q49" s="19"/>
      <c r="R49" s="19"/>
      <c r="S49" s="21">
        <f t="shared" si="16"/>
        <v>223776.36</v>
      </c>
    </row>
    <row r="50" spans="1:19" ht="12.75">
      <c r="A50" s="33">
        <v>43404</v>
      </c>
      <c r="B50" s="12">
        <v>6</v>
      </c>
      <c r="C50" s="10"/>
      <c r="D50" s="11"/>
      <c r="E50" s="18"/>
      <c r="F50" s="18"/>
      <c r="G50" s="21"/>
      <c r="H50" s="18"/>
      <c r="I50" s="18">
        <v>22400</v>
      </c>
      <c r="J50" s="18">
        <v>8883.25</v>
      </c>
      <c r="K50" s="28">
        <v>958.89</v>
      </c>
      <c r="L50" s="18">
        <v>4957.41</v>
      </c>
      <c r="M50" s="18">
        <v>2343.16</v>
      </c>
      <c r="N50" s="18">
        <v>8619.84</v>
      </c>
      <c r="O50" s="19">
        <v>1686.95</v>
      </c>
      <c r="P50" s="19">
        <v>3493.2</v>
      </c>
      <c r="Q50" s="19"/>
      <c r="R50" s="19"/>
      <c r="S50" s="21">
        <f t="shared" si="16"/>
        <v>53342.7</v>
      </c>
    </row>
    <row r="51" spans="1:19" ht="12.75">
      <c r="A51" s="38" t="s">
        <v>23</v>
      </c>
      <c r="B51" s="39"/>
      <c r="C51" s="10"/>
      <c r="D51" s="11"/>
      <c r="E51" s="21">
        <f>SUM(E49:E49)</f>
        <v>136368.9</v>
      </c>
      <c r="F51" s="21">
        <f>SUM(F49:F49)</f>
        <v>34611.85</v>
      </c>
      <c r="G51" s="21">
        <f>SUM(G49)</f>
        <v>43094.78</v>
      </c>
      <c r="H51" s="21">
        <f>SUM(H49)</f>
        <v>9700.83</v>
      </c>
      <c r="I51" s="21">
        <f>I49+I50</f>
        <v>22400</v>
      </c>
      <c r="J51" s="21">
        <f aca="true" t="shared" si="19" ref="J51:R51">J49+J50</f>
        <v>8883.25</v>
      </c>
      <c r="K51" s="21">
        <f t="shared" si="19"/>
        <v>958.89</v>
      </c>
      <c r="L51" s="21">
        <f t="shared" si="19"/>
        <v>4957.41</v>
      </c>
      <c r="M51" s="21">
        <f t="shared" si="19"/>
        <v>2343.16</v>
      </c>
      <c r="N51" s="21">
        <f t="shared" si="19"/>
        <v>8619.84</v>
      </c>
      <c r="O51" s="21">
        <f t="shared" si="19"/>
        <v>1686.95</v>
      </c>
      <c r="P51" s="21">
        <f t="shared" si="19"/>
        <v>3493.2</v>
      </c>
      <c r="Q51" s="21">
        <f t="shared" si="19"/>
        <v>0</v>
      </c>
      <c r="R51" s="21">
        <f t="shared" si="19"/>
        <v>0</v>
      </c>
      <c r="S51" s="21">
        <f t="shared" si="16"/>
        <v>277119.06000000006</v>
      </c>
    </row>
    <row r="52" spans="1:19" ht="12.75">
      <c r="A52" s="38" t="s">
        <v>7</v>
      </c>
      <c r="B52" s="39"/>
      <c r="C52" s="10"/>
      <c r="D52" s="11"/>
      <c r="E52" s="21">
        <f>SUM(E48+E51)</f>
        <v>1529651.9899999998</v>
      </c>
      <c r="F52" s="21">
        <f aca="true" t="shared" si="20" ref="F52:R52">SUM(F48+F51)</f>
        <v>344534.35000000003</v>
      </c>
      <c r="G52" s="21">
        <f t="shared" si="20"/>
        <v>437470.43999999994</v>
      </c>
      <c r="H52" s="21">
        <f t="shared" si="20"/>
        <v>98117.51999999999</v>
      </c>
      <c r="I52" s="21">
        <f t="shared" si="20"/>
        <v>75650.74</v>
      </c>
      <c r="J52" s="21">
        <f t="shared" si="20"/>
        <v>35379.399999999994</v>
      </c>
      <c r="K52" s="21">
        <f t="shared" si="20"/>
        <v>44193.219999999994</v>
      </c>
      <c r="L52" s="21">
        <f t="shared" si="20"/>
        <v>10233.900000000001</v>
      </c>
      <c r="M52" s="21">
        <f t="shared" si="20"/>
        <v>5632.44</v>
      </c>
      <c r="N52" s="21">
        <f t="shared" si="20"/>
        <v>58226.229999999996</v>
      </c>
      <c r="O52" s="21">
        <f t="shared" si="20"/>
        <v>173723.56000000003</v>
      </c>
      <c r="P52" s="21">
        <f t="shared" si="20"/>
        <v>1304241.5999999999</v>
      </c>
      <c r="Q52" s="21">
        <f t="shared" si="20"/>
        <v>3195</v>
      </c>
      <c r="R52" s="21">
        <f t="shared" si="20"/>
        <v>16620</v>
      </c>
      <c r="S52" s="21">
        <f>SUM(E52+F52+G52+K52+H52+I52+L52+M52+N52+O52+J52+P52+Q52+R52)</f>
        <v>4136870.3899999997</v>
      </c>
    </row>
    <row r="53" spans="1:25" ht="18" customHeight="1">
      <c r="A53" s="33">
        <v>43434</v>
      </c>
      <c r="B53" s="12">
        <v>5</v>
      </c>
      <c r="C53" s="10"/>
      <c r="D53" s="11"/>
      <c r="E53" s="18">
        <v>143474.92</v>
      </c>
      <c r="F53" s="18">
        <v>33159.07</v>
      </c>
      <c r="G53" s="21">
        <v>53469.41</v>
      </c>
      <c r="H53" s="18">
        <v>12172.8</v>
      </c>
      <c r="I53" s="18"/>
      <c r="J53" s="18"/>
      <c r="K53" s="21"/>
      <c r="L53" s="18"/>
      <c r="M53" s="18"/>
      <c r="N53" s="18"/>
      <c r="O53" s="19"/>
      <c r="P53" s="19"/>
      <c r="Q53" s="19"/>
      <c r="R53" s="19"/>
      <c r="S53" s="21">
        <f aca="true" t="shared" si="21" ref="S53:S60">SUM(E53+F53+G53+K53+H53+I53+L53+M53+N53+O53+J53+P53+Q53+R53)</f>
        <v>242276.2</v>
      </c>
      <c r="Y53" s="20"/>
    </row>
    <row r="54" spans="1:25" ht="18" customHeight="1">
      <c r="A54" s="32">
        <v>43434</v>
      </c>
      <c r="B54" s="3">
        <v>6</v>
      </c>
      <c r="C54" s="27"/>
      <c r="D54" s="5"/>
      <c r="E54" s="18"/>
      <c r="F54" s="18"/>
      <c r="G54" s="21"/>
      <c r="H54" s="18"/>
      <c r="I54" s="18">
        <v>10130</v>
      </c>
      <c r="J54" s="18">
        <v>14721.08</v>
      </c>
      <c r="K54" s="21"/>
      <c r="L54" s="18">
        <v>585.46</v>
      </c>
      <c r="M54" s="18">
        <v>360</v>
      </c>
      <c r="N54" s="18">
        <v>8268.48</v>
      </c>
      <c r="O54" s="19"/>
      <c r="P54" s="19">
        <v>17066.8</v>
      </c>
      <c r="Q54" s="19"/>
      <c r="R54" s="19">
        <v>13200</v>
      </c>
      <c r="S54" s="21">
        <f t="shared" si="21"/>
        <v>64331.81999999999</v>
      </c>
      <c r="Y54" s="20"/>
    </row>
    <row r="55" spans="1:19" ht="18" customHeight="1">
      <c r="A55" s="35" t="s">
        <v>24</v>
      </c>
      <c r="B55" s="35"/>
      <c r="C55" s="10"/>
      <c r="D55" s="11"/>
      <c r="E55" s="21">
        <f>SUM(E53:E54)</f>
        <v>143474.92</v>
      </c>
      <c r="F55" s="21">
        <f>SUM(F53:F54)</f>
        <v>33159.07</v>
      </c>
      <c r="G55" s="21">
        <f>SUM(G53)</f>
        <v>53469.41</v>
      </c>
      <c r="H55" s="21">
        <f>SUM(H53)</f>
        <v>12172.8</v>
      </c>
      <c r="I55" s="21">
        <f aca="true" t="shared" si="22" ref="I55:R55">SUM(I53:I54)</f>
        <v>10130</v>
      </c>
      <c r="J55" s="21">
        <f t="shared" si="22"/>
        <v>14721.08</v>
      </c>
      <c r="K55" s="21">
        <f t="shared" si="22"/>
        <v>0</v>
      </c>
      <c r="L55" s="21">
        <f t="shared" si="22"/>
        <v>585.46</v>
      </c>
      <c r="M55" s="21">
        <f t="shared" si="22"/>
        <v>360</v>
      </c>
      <c r="N55" s="21">
        <f t="shared" si="22"/>
        <v>8268.48</v>
      </c>
      <c r="O55" s="21">
        <f t="shared" si="22"/>
        <v>0</v>
      </c>
      <c r="P55" s="21">
        <f t="shared" si="22"/>
        <v>17066.8</v>
      </c>
      <c r="Q55" s="21">
        <f t="shared" si="22"/>
        <v>0</v>
      </c>
      <c r="R55" s="21">
        <f t="shared" si="22"/>
        <v>13200</v>
      </c>
      <c r="S55" s="21">
        <f t="shared" si="21"/>
        <v>306608.02</v>
      </c>
    </row>
    <row r="56" spans="1:19" ht="18" customHeight="1">
      <c r="A56" s="35" t="s">
        <v>7</v>
      </c>
      <c r="B56" s="35"/>
      <c r="C56" s="10"/>
      <c r="D56" s="11"/>
      <c r="E56" s="21">
        <f>SUM(E52+E55)</f>
        <v>1673126.9099999997</v>
      </c>
      <c r="F56" s="21">
        <f>SUM(F52+F55)</f>
        <v>377693.42000000004</v>
      </c>
      <c r="G56" s="21">
        <f>SUM(G52+G55)</f>
        <v>490939.85</v>
      </c>
      <c r="H56" s="21">
        <f>SUM(H52)</f>
        <v>98117.51999999999</v>
      </c>
      <c r="I56" s="21">
        <f aca="true" t="shared" si="23" ref="I56:R56">SUM(I52)</f>
        <v>75650.74</v>
      </c>
      <c r="J56" s="21">
        <f t="shared" si="23"/>
        <v>35379.399999999994</v>
      </c>
      <c r="K56" s="21">
        <f t="shared" si="23"/>
        <v>44193.219999999994</v>
      </c>
      <c r="L56" s="21">
        <f t="shared" si="23"/>
        <v>10233.900000000001</v>
      </c>
      <c r="M56" s="21">
        <f t="shared" si="23"/>
        <v>5632.44</v>
      </c>
      <c r="N56" s="21">
        <f t="shared" si="23"/>
        <v>58226.229999999996</v>
      </c>
      <c r="O56" s="21">
        <f t="shared" si="23"/>
        <v>173723.56000000003</v>
      </c>
      <c r="P56" s="21">
        <f t="shared" si="23"/>
        <v>1304241.5999999999</v>
      </c>
      <c r="Q56" s="21">
        <f t="shared" si="23"/>
        <v>3195</v>
      </c>
      <c r="R56" s="21">
        <f t="shared" si="23"/>
        <v>16620</v>
      </c>
      <c r="S56" s="21">
        <f t="shared" si="21"/>
        <v>4366973.79</v>
      </c>
    </row>
    <row r="57" spans="1:19" ht="12.75">
      <c r="A57" s="33">
        <v>43465</v>
      </c>
      <c r="B57" s="12">
        <v>5</v>
      </c>
      <c r="C57" s="10"/>
      <c r="D57" s="11"/>
      <c r="E57" s="18"/>
      <c r="F57" s="18"/>
      <c r="G57" s="21"/>
      <c r="H57" s="18"/>
      <c r="I57" s="18"/>
      <c r="J57" s="18"/>
      <c r="K57" s="21"/>
      <c r="L57" s="18"/>
      <c r="M57" s="18"/>
      <c r="N57" s="18"/>
      <c r="O57" s="19"/>
      <c r="P57" s="19"/>
      <c r="Q57" s="19"/>
      <c r="R57" s="19"/>
      <c r="S57" s="21">
        <f t="shared" si="21"/>
        <v>0</v>
      </c>
    </row>
    <row r="58" spans="1:19" ht="12.75">
      <c r="A58" s="33">
        <v>43465</v>
      </c>
      <c r="B58" s="12">
        <v>6</v>
      </c>
      <c r="C58" s="10"/>
      <c r="D58" s="11"/>
      <c r="E58" s="18"/>
      <c r="F58" s="18"/>
      <c r="G58" s="21"/>
      <c r="H58" s="18"/>
      <c r="I58" s="18">
        <v>6024.22</v>
      </c>
      <c r="J58" s="18"/>
      <c r="K58" s="21"/>
      <c r="L58" s="18"/>
      <c r="M58" s="18"/>
      <c r="N58" s="18"/>
      <c r="O58" s="19"/>
      <c r="P58" s="19"/>
      <c r="Q58" s="19"/>
      <c r="R58" s="19"/>
      <c r="S58" s="21">
        <f t="shared" si="21"/>
        <v>6024.22</v>
      </c>
    </row>
    <row r="59" spans="1:19" ht="12.75">
      <c r="A59" s="35" t="s">
        <v>25</v>
      </c>
      <c r="B59" s="12"/>
      <c r="C59" s="10"/>
      <c r="D59" s="11"/>
      <c r="E59" s="21">
        <f>E57+E58</f>
        <v>0</v>
      </c>
      <c r="F59" s="21">
        <f aca="true" t="shared" si="24" ref="F59:R59">F57+F58</f>
        <v>0</v>
      </c>
      <c r="G59" s="21">
        <f t="shared" si="24"/>
        <v>0</v>
      </c>
      <c r="H59" s="21">
        <f t="shared" si="24"/>
        <v>0</v>
      </c>
      <c r="I59" s="21">
        <f t="shared" si="24"/>
        <v>6024.22</v>
      </c>
      <c r="J59" s="21">
        <f t="shared" si="24"/>
        <v>0</v>
      </c>
      <c r="K59" s="21">
        <f t="shared" si="24"/>
        <v>0</v>
      </c>
      <c r="L59" s="21">
        <f t="shared" si="24"/>
        <v>0</v>
      </c>
      <c r="M59" s="21">
        <f t="shared" si="24"/>
        <v>0</v>
      </c>
      <c r="N59" s="21">
        <f t="shared" si="24"/>
        <v>0</v>
      </c>
      <c r="O59" s="21">
        <f t="shared" si="24"/>
        <v>0</v>
      </c>
      <c r="P59" s="21">
        <f t="shared" si="24"/>
        <v>0</v>
      </c>
      <c r="Q59" s="21">
        <f t="shared" si="24"/>
        <v>0</v>
      </c>
      <c r="R59" s="21">
        <f t="shared" si="24"/>
        <v>0</v>
      </c>
      <c r="S59" s="21">
        <f t="shared" si="21"/>
        <v>6024.22</v>
      </c>
    </row>
    <row r="60" spans="1:19" ht="12.75">
      <c r="A60" s="35" t="s">
        <v>7</v>
      </c>
      <c r="B60" s="12"/>
      <c r="C60" s="10"/>
      <c r="D60" s="11"/>
      <c r="E60" s="21">
        <f aca="true" t="shared" si="25" ref="E60:R60">SUM(E56+E59)</f>
        <v>1673126.9099999997</v>
      </c>
      <c r="F60" s="21">
        <f t="shared" si="25"/>
        <v>377693.42000000004</v>
      </c>
      <c r="G60" s="21">
        <f t="shared" si="25"/>
        <v>490939.85</v>
      </c>
      <c r="H60" s="21">
        <f t="shared" si="25"/>
        <v>98117.51999999999</v>
      </c>
      <c r="I60" s="21">
        <f t="shared" si="25"/>
        <v>81674.96</v>
      </c>
      <c r="J60" s="21">
        <f t="shared" si="25"/>
        <v>35379.399999999994</v>
      </c>
      <c r="K60" s="21">
        <f t="shared" si="25"/>
        <v>44193.219999999994</v>
      </c>
      <c r="L60" s="21">
        <f t="shared" si="25"/>
        <v>10233.900000000001</v>
      </c>
      <c r="M60" s="21">
        <f t="shared" si="25"/>
        <v>5632.44</v>
      </c>
      <c r="N60" s="21">
        <f t="shared" si="25"/>
        <v>58226.229999999996</v>
      </c>
      <c r="O60" s="21">
        <f t="shared" si="25"/>
        <v>173723.56000000003</v>
      </c>
      <c r="P60" s="21">
        <f t="shared" si="25"/>
        <v>1304241.5999999999</v>
      </c>
      <c r="Q60" s="21">
        <f t="shared" si="25"/>
        <v>3195</v>
      </c>
      <c r="R60" s="21">
        <f t="shared" si="25"/>
        <v>16620</v>
      </c>
      <c r="S60" s="21">
        <f t="shared" si="21"/>
        <v>4372998.01</v>
      </c>
    </row>
  </sheetData>
  <sheetProtection/>
  <mergeCells count="17">
    <mergeCell ref="A47:B47"/>
    <mergeCell ref="A48:B48"/>
    <mergeCell ref="A20:B20"/>
    <mergeCell ref="A43:B43"/>
    <mergeCell ref="A44:B44"/>
    <mergeCell ref="A39:B39"/>
    <mergeCell ref="A40:B40"/>
    <mergeCell ref="A52:B52"/>
    <mergeCell ref="O8:P8"/>
    <mergeCell ref="A27:B27"/>
    <mergeCell ref="A28:B28"/>
    <mergeCell ref="A24:B24"/>
    <mergeCell ref="A23:B23"/>
    <mergeCell ref="A51:B51"/>
    <mergeCell ref="A14:B14"/>
    <mergeCell ref="A15:B15"/>
    <mergeCell ref="A19:B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3:J23"/>
  <sheetViews>
    <sheetView zoomScalePageLayoutView="0" workbookViewId="0" topLeftCell="A1">
      <selection activeCell="A28" sqref="A28"/>
    </sheetView>
  </sheetViews>
  <sheetFormatPr defaultColWidth="9.00390625" defaultRowHeight="12.75"/>
  <sheetData>
    <row r="23" spans="2:10" ht="12.75">
      <c r="B23" s="31"/>
      <c r="C23" s="31"/>
      <c r="D23" s="31"/>
      <c r="E23" s="31"/>
      <c r="F23" s="31"/>
      <c r="G23" s="31"/>
      <c r="H23" s="31"/>
      <c r="I23" s="31"/>
      <c r="J23" s="3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2018-03-12T08:52:38Z</cp:lastPrinted>
  <dcterms:created xsi:type="dcterms:W3CDTF">2014-02-13T09:35:37Z</dcterms:created>
  <dcterms:modified xsi:type="dcterms:W3CDTF">2018-12-06T09:14:06Z</dcterms:modified>
  <cp:category/>
  <cp:version/>
  <cp:contentType/>
  <cp:contentStatus/>
</cp:coreProperties>
</file>