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teacher\Documents\"/>
    </mc:Choice>
  </mc:AlternateContent>
  <xr:revisionPtr revIDLastSave="0" documentId="13_ncr:1_{CF2FDF45-0438-456C-8FF7-8048CA630160}" xr6:coauthVersionLast="40" xr6:coauthVersionMax="40" xr10:uidLastSave="{00000000-0000-0000-0000-000000000000}"/>
  <bookViews>
    <workbookView xWindow="-108" yWindow="-108" windowWidth="23256" windowHeight="12576" activeTab="1" xr2:uid="{00000000-000D-0000-FFFF-FFFF00000000}"/>
  </bookViews>
  <sheets>
    <sheet name="Кошториси по кодах" sheetId="2" r:id="rId1"/>
    <sheet name="Щедрогір" sheetId="43" r:id="rId2"/>
  </sheets>
  <definedNames>
    <definedName name="_xlnm.Print_Area" localSheetId="0">'Кошториси по кодах'!$A:$G</definedName>
    <definedName name="_xlnm.Print_Area" localSheetId="1">Щедрогір!$A$1:$N$31</definedName>
  </definedNames>
  <calcPr calcId="181029" refMode="R1C1"/>
</workbook>
</file>

<file path=xl/calcChain.xml><?xml version="1.0" encoding="utf-8"?>
<calcChain xmlns="http://schemas.openxmlformats.org/spreadsheetml/2006/main">
  <c r="N5" i="43" l="1"/>
  <c r="N6" i="43"/>
  <c r="N7" i="43"/>
  <c r="N8" i="43"/>
  <c r="N10" i="43"/>
  <c r="N11" i="43"/>
  <c r="N12" i="43"/>
  <c r="N13" i="43"/>
  <c r="N15" i="43"/>
  <c r="N16" i="43"/>
  <c r="N17" i="43"/>
  <c r="N18" i="43"/>
  <c r="N19" i="43"/>
  <c r="N22" i="43"/>
  <c r="N23" i="43"/>
  <c r="N24" i="43"/>
  <c r="N25" i="43"/>
  <c r="N26" i="43"/>
  <c r="N27" i="43"/>
  <c r="N28" i="43"/>
  <c r="N29" i="43"/>
  <c r="N30" i="43"/>
  <c r="N4" i="43"/>
  <c r="I31" i="43"/>
  <c r="N31" i="43" s="1"/>
  <c r="F30" i="43"/>
  <c r="F31" i="43" s="1"/>
  <c r="D30" i="43"/>
  <c r="C30" i="43"/>
  <c r="C31" i="43" s="1"/>
  <c r="D29" i="43"/>
  <c r="H29" i="43" s="1"/>
  <c r="I21" i="43"/>
  <c r="N21" i="43"/>
  <c r="H21" i="43"/>
  <c r="F21" i="43"/>
  <c r="D21" i="43"/>
  <c r="C21" i="43"/>
  <c r="I14" i="43"/>
  <c r="N14" i="43"/>
  <c r="I9" i="43"/>
  <c r="F18" i="43"/>
  <c r="D18" i="43"/>
  <c r="C18" i="43"/>
  <c r="F17" i="43"/>
  <c r="D17" i="43"/>
  <c r="C17" i="43"/>
  <c r="F16" i="43"/>
  <c r="D16" i="43"/>
  <c r="C16" i="43"/>
  <c r="F15" i="43"/>
  <c r="D15" i="43"/>
  <c r="C15" i="43"/>
  <c r="F12" i="43"/>
  <c r="D12" i="43"/>
  <c r="F11" i="43"/>
  <c r="D11" i="43"/>
  <c r="C11" i="43"/>
  <c r="F10" i="43"/>
  <c r="D10" i="43"/>
  <c r="C10" i="43"/>
  <c r="F7" i="43"/>
  <c r="D7" i="43"/>
  <c r="C7" i="43"/>
  <c r="F6" i="43"/>
  <c r="D6" i="43"/>
  <c r="C6" i="43"/>
  <c r="F5" i="43"/>
  <c r="D5" i="43"/>
  <c r="H5" i="43" s="1"/>
  <c r="C5" i="43"/>
  <c r="F4" i="43"/>
  <c r="D4" i="43"/>
  <c r="C4" i="43"/>
  <c r="D64" i="2"/>
  <c r="F64" i="2" s="1"/>
  <c r="E64" i="2"/>
  <c r="C64" i="2"/>
  <c r="E54" i="2"/>
  <c r="E48" i="2"/>
  <c r="E43" i="2"/>
  <c r="E4" i="2"/>
  <c r="C59" i="2"/>
  <c r="C54" i="2"/>
  <c r="C48" i="2"/>
  <c r="C43" i="2"/>
  <c r="C37" i="2"/>
  <c r="E21" i="2"/>
  <c r="D21" i="2"/>
  <c r="C21" i="2"/>
  <c r="B21" i="2"/>
  <c r="F20" i="2"/>
  <c r="G20" i="2" s="1"/>
  <c r="B37" i="2"/>
  <c r="C31" i="2"/>
  <c r="D31" i="2"/>
  <c r="E31" i="2"/>
  <c r="B31" i="2"/>
  <c r="C25" i="2"/>
  <c r="D25" i="2"/>
  <c r="E25" i="2"/>
  <c r="B25" i="2"/>
  <c r="C15" i="2"/>
  <c r="D15" i="2"/>
  <c r="E15" i="2"/>
  <c r="B15" i="2"/>
  <c r="C10" i="2"/>
  <c r="D10" i="2"/>
  <c r="B10" i="2"/>
  <c r="D4" i="2"/>
  <c r="C4" i="2"/>
  <c r="D59" i="2"/>
  <c r="E59" i="2"/>
  <c r="B59" i="2"/>
  <c r="D54" i="2"/>
  <c r="B54" i="2"/>
  <c r="F47" i="2"/>
  <c r="D48" i="2"/>
  <c r="B48" i="2"/>
  <c r="D43" i="2"/>
  <c r="B43" i="2"/>
  <c r="B64" i="2"/>
  <c r="F58" i="2"/>
  <c r="F53" i="2"/>
  <c r="G53" i="2" s="1"/>
  <c r="F42" i="2"/>
  <c r="G42" i="2" s="1"/>
  <c r="F36" i="2"/>
  <c r="G36" i="2" s="1"/>
  <c r="D37" i="2"/>
  <c r="E37" i="2"/>
  <c r="F30" i="2"/>
  <c r="G30" i="2" s="1"/>
  <c r="F24" i="2"/>
  <c r="G24" i="2" s="1"/>
  <c r="F14" i="2"/>
  <c r="G14" i="2" s="1"/>
  <c r="B4" i="2"/>
  <c r="F3" i="2"/>
  <c r="G3" i="2" s="1"/>
  <c r="F9" i="2"/>
  <c r="G9" i="2" s="1"/>
  <c r="N9" i="43"/>
  <c r="I20" i="43"/>
  <c r="N20" i="43"/>
  <c r="F43" i="2" l="1"/>
  <c r="G43" i="2" s="1"/>
  <c r="D14" i="43"/>
  <c r="H18" i="43"/>
  <c r="C14" i="43"/>
  <c r="F37" i="2"/>
  <c r="G37" i="2" s="1"/>
  <c r="F48" i="2"/>
  <c r="H4" i="43"/>
  <c r="F9" i="43"/>
  <c r="H12" i="43"/>
  <c r="H11" i="43"/>
  <c r="C9" i="43"/>
  <c r="F54" i="2"/>
  <c r="G54" i="2" s="1"/>
  <c r="H15" i="43"/>
  <c r="G31" i="2"/>
  <c r="F59" i="2"/>
  <c r="D9" i="43"/>
  <c r="D20" i="43" s="1"/>
  <c r="D31" i="43"/>
  <c r="F31" i="2"/>
  <c r="H6" i="43"/>
  <c r="F14" i="43"/>
  <c r="H14" i="43" s="1"/>
  <c r="G25" i="2"/>
  <c r="H17" i="43"/>
  <c r="H30" i="43"/>
  <c r="H31" i="43" s="1"/>
  <c r="H7" i="43"/>
  <c r="F21" i="2"/>
  <c r="F4" i="2"/>
  <c r="G4" i="2" s="1"/>
  <c r="F15" i="2"/>
  <c r="G15" i="2" s="1"/>
  <c r="D65" i="2"/>
  <c r="H10" i="43"/>
  <c r="H16" i="43"/>
  <c r="C65" i="2"/>
  <c r="B65" i="2"/>
  <c r="G21" i="2"/>
  <c r="F27" i="43"/>
  <c r="H27" i="43" s="1"/>
  <c r="D28" i="43"/>
  <c r="H28" i="43" s="1"/>
  <c r="F25" i="2"/>
  <c r="E10" i="2"/>
  <c r="C20" i="43" l="1"/>
  <c r="H9" i="43"/>
  <c r="H20" i="43" s="1"/>
  <c r="F20" i="43"/>
  <c r="F10" i="2"/>
  <c r="G10" i="2" s="1"/>
  <c r="E65" i="2"/>
  <c r="F65" i="2" s="1"/>
</calcChain>
</file>

<file path=xl/sharedStrings.xml><?xml version="1.0" encoding="utf-8"?>
<sst xmlns="http://schemas.openxmlformats.org/spreadsheetml/2006/main" count="126" uniqueCount="51">
  <si>
    <t>Щедрогір</t>
  </si>
  <si>
    <t>Всього</t>
  </si>
  <si>
    <t>разом</t>
  </si>
  <si>
    <t>Перевірка</t>
  </si>
  <si>
    <t>Разом</t>
  </si>
  <si>
    <t>2120 Нарахування на заробітну плату</t>
  </si>
  <si>
    <t>2111 Оплата праці</t>
  </si>
  <si>
    <t>2210 Предмети,матеріали, обладнання та інвентар</t>
  </si>
  <si>
    <t>2230 Продукти харчування</t>
  </si>
  <si>
    <t>2240 Плата за послуги</t>
  </si>
  <si>
    <t>2250 Видатки на відрядження</t>
  </si>
  <si>
    <t>2273 Олата електроенергії</t>
  </si>
  <si>
    <t>Оплата природного газу</t>
  </si>
  <si>
    <t>2274 Оплата природного газу</t>
  </si>
  <si>
    <t>2275 Оплата інших енергоносіїв</t>
  </si>
  <si>
    <t>2800 Інші поточні видатки</t>
  </si>
  <si>
    <t>Зведений</t>
  </si>
  <si>
    <t>Заробітна плата</t>
  </si>
  <si>
    <t>Нарахування на оплату праці</t>
  </si>
  <si>
    <t>Предмети, матеріали, обладнання та інвентар</t>
  </si>
  <si>
    <t>Медикаменти та перев`язувальні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</si>
  <si>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</si>
  <si>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</si>
  <si>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</si>
  <si>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Оплата комунальних послуг та енергоносіїв</t>
  </si>
  <si>
    <t>Оплата електроенергії</t>
  </si>
  <si>
    <t>Інші поточні видатки</t>
  </si>
  <si>
    <t>КЕКВ</t>
  </si>
  <si>
    <t>Оплата інших енергоносіїв та інших комунальних послуг</t>
  </si>
  <si>
    <t xml:space="preserve">Місцевий </t>
  </si>
  <si>
    <t>Субвенція</t>
  </si>
  <si>
    <t>2220 Медикменти</t>
  </si>
  <si>
    <t>місцевий</t>
  </si>
  <si>
    <t>освітня</t>
  </si>
  <si>
    <t>садочок</t>
  </si>
  <si>
    <t>Садочок</t>
  </si>
  <si>
    <t>Назва</t>
  </si>
  <si>
    <t>Інші видатки</t>
  </si>
  <si>
    <t>Кошторис на 2020 рік Щедрогір</t>
  </si>
  <si>
    <t>Капітальні видатки</t>
  </si>
  <si>
    <t>Придбання обладнання і предметів довгострокового користування</t>
  </si>
  <si>
    <t xml:space="preserve"> Капітальне  будівництво (придбання) інших об’єктів </t>
  </si>
  <si>
    <t xml:space="preserve">  Капітальний ремонт інших об’єктів </t>
  </si>
  <si>
    <t xml:space="preserve">  Реконструкція та реставрація  інших об’єктів</t>
  </si>
  <si>
    <t>Спеціальний фонд</t>
  </si>
  <si>
    <t>Разом спеціальний фонд</t>
  </si>
  <si>
    <t xml:space="preserve">Уточнений річний план </t>
  </si>
  <si>
    <t xml:space="preserve">Фактичне використання </t>
  </si>
  <si>
    <t>інклюзія</t>
  </si>
  <si>
    <t>вихователі</t>
  </si>
  <si>
    <t>садочок м/б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</si>
</sst>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4"/>
      <name val="Arial"/>
      <family val="2"/>
      <charset val="204"/>
    </font>
    <font>
      <sz val="10"/>
      <name val="Arial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/>
    </xf>
    <xf numFmtId="0" fontId="4" fillId="0" borderId="0" xfId="0" applyFont="1" applyFill="1"/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right" vertical="center"/>
    </xf>
    <xf numFmtId="0" fontId="7" fillId="0" borderId="1" xfId="0" applyFont="1" applyBorder="1"/>
    <xf numFmtId="0" fontId="8" fillId="0" borderId="1" xfId="0" applyFont="1" applyFill="1" applyBorder="1"/>
    <xf numFmtId="0" fontId="8" fillId="0" borderId="1" xfId="0" applyFont="1" applyBorder="1"/>
    <xf numFmtId="2" fontId="8" fillId="0" borderId="1" xfId="0" applyNumberFormat="1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right" vertical="center"/>
    </xf>
    <xf numFmtId="0" fontId="10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/>
    </xf>
    <xf numFmtId="2" fontId="11" fillId="0" borderId="1" xfId="0" applyNumberFormat="1" applyFont="1" applyBorder="1"/>
    <xf numFmtId="4" fontId="2" fillId="0" borderId="1" xfId="0" applyNumberFormat="1" applyFont="1" applyBorder="1"/>
    <xf numFmtId="0" fontId="4" fillId="0" borderId="1" xfId="0" applyFont="1" applyBorder="1"/>
    <xf numFmtId="0" fontId="4" fillId="0" borderId="1" xfId="0" applyFont="1" applyFill="1" applyBorder="1"/>
    <xf numFmtId="0" fontId="9" fillId="0" borderId="1" xfId="0" applyFont="1" applyBorder="1" applyAlignment="1">
      <alignment vertical="center"/>
    </xf>
    <xf numFmtId="0" fontId="7" fillId="0" borderId="1" xfId="0" applyFont="1" applyFill="1" applyBorder="1"/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1" xfId="0" applyFont="1" applyBorder="1"/>
    <xf numFmtId="0" fontId="13" fillId="0" borderId="1" xfId="0" applyFont="1" applyBorder="1"/>
    <xf numFmtId="0" fontId="13" fillId="0" borderId="0" xfId="0" applyFont="1"/>
    <xf numFmtId="0" fontId="12" fillId="0" borderId="2" xfId="0" applyFont="1" applyBorder="1" applyAlignment="1">
      <alignment horizontal="center"/>
    </xf>
    <xf numFmtId="0" fontId="13" fillId="0" borderId="0" xfId="0" applyFont="1" applyBorder="1"/>
  </cellXfs>
  <cellStyles count="2">
    <cellStyle name="Звичайни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view="pageBreakPreview" zoomScale="90" zoomScaleNormal="100" zoomScaleSheetLayoutView="90" workbookViewId="0">
      <selection activeCell="I60" sqref="I60"/>
    </sheetView>
  </sheetViews>
  <sheetFormatPr defaultColWidth="9.109375" defaultRowHeight="18" x14ac:dyDescent="0.35"/>
  <cols>
    <col min="1" max="1" width="11.88671875" style="38" bestFit="1" customWidth="1"/>
    <col min="2" max="2" width="7.88671875" style="41" bestFit="1" customWidth="1"/>
    <col min="3" max="3" width="12.21875" style="38" bestFit="1" customWidth="1"/>
    <col min="4" max="4" width="12.33203125" style="38" bestFit="1" customWidth="1"/>
    <col min="5" max="6" width="10.5546875" style="38" bestFit="1" customWidth="1"/>
    <col min="7" max="7" width="12" style="38" bestFit="1" customWidth="1"/>
    <col min="8" max="16384" width="9.109375" style="38"/>
  </cols>
  <sheetData>
    <row r="1" spans="1:7" x14ac:dyDescent="0.35">
      <c r="A1" s="37" t="s">
        <v>6</v>
      </c>
      <c r="B1" s="37"/>
      <c r="C1" s="37"/>
      <c r="D1" s="37"/>
      <c r="E1" s="37"/>
    </row>
    <row r="2" spans="1:7" x14ac:dyDescent="0.35">
      <c r="A2" s="39"/>
      <c r="B2" s="40"/>
      <c r="C2" s="39" t="s">
        <v>29</v>
      </c>
      <c r="D2" s="39" t="s">
        <v>30</v>
      </c>
      <c r="E2" s="39" t="s">
        <v>35</v>
      </c>
    </row>
    <row r="3" spans="1:7" x14ac:dyDescent="0.35">
      <c r="A3" s="39" t="s">
        <v>0</v>
      </c>
      <c r="B3" s="40"/>
      <c r="C3" s="39">
        <v>838800</v>
      </c>
      <c r="D3" s="39">
        <v>3431100</v>
      </c>
      <c r="E3" s="39">
        <v>503600</v>
      </c>
      <c r="F3" s="38">
        <f t="shared" ref="F3:F4" si="0">SUM(C3:E3)</f>
        <v>4773500</v>
      </c>
      <c r="G3" s="38">
        <f t="shared" ref="G3:G4" si="1">F3-B3</f>
        <v>4773500</v>
      </c>
    </row>
    <row r="4" spans="1:7" x14ac:dyDescent="0.35">
      <c r="A4" s="40" t="s">
        <v>4</v>
      </c>
      <c r="B4" s="40">
        <f>SUM(B3:B3)</f>
        <v>0</v>
      </c>
      <c r="C4" s="40">
        <f>SUM(C3:C3)</f>
        <v>838800</v>
      </c>
      <c r="D4" s="40">
        <f>SUM(D3:D3)</f>
        <v>3431100</v>
      </c>
      <c r="E4" s="40">
        <f>SUM(E3:E3)</f>
        <v>503600</v>
      </c>
      <c r="F4" s="38">
        <f t="shared" si="0"/>
        <v>4773500</v>
      </c>
      <c r="G4" s="38">
        <f t="shared" si="1"/>
        <v>4773500</v>
      </c>
    </row>
    <row r="5" spans="1:7" x14ac:dyDescent="0.35">
      <c r="D5" s="41"/>
      <c r="E5" s="41"/>
    </row>
    <row r="7" spans="1:7" x14ac:dyDescent="0.35">
      <c r="A7" s="37" t="s">
        <v>5</v>
      </c>
      <c r="B7" s="37"/>
      <c r="C7" s="37"/>
      <c r="D7" s="37"/>
      <c r="E7" s="37"/>
    </row>
    <row r="8" spans="1:7" x14ac:dyDescent="0.35">
      <c r="A8" s="39"/>
      <c r="B8" s="40" t="s">
        <v>2</v>
      </c>
      <c r="C8" s="39" t="s">
        <v>29</v>
      </c>
      <c r="D8" s="39" t="s">
        <v>30</v>
      </c>
      <c r="E8" s="39" t="s">
        <v>35</v>
      </c>
      <c r="G8" s="38" t="s">
        <v>3</v>
      </c>
    </row>
    <row r="9" spans="1:7" x14ac:dyDescent="0.35">
      <c r="A9" s="39" t="s">
        <v>0</v>
      </c>
      <c r="B9" s="40"/>
      <c r="C9" s="39">
        <v>218500</v>
      </c>
      <c r="D9" s="39">
        <v>754800</v>
      </c>
      <c r="E9" s="39">
        <v>106900</v>
      </c>
      <c r="F9" s="38">
        <f t="shared" ref="F9:F10" si="2">SUM(C9:E9)</f>
        <v>1080200</v>
      </c>
      <c r="G9" s="38">
        <f t="shared" ref="G9:G10" si="3">F9-B9</f>
        <v>1080200</v>
      </c>
    </row>
    <row r="10" spans="1:7" s="41" customFormat="1" x14ac:dyDescent="0.35">
      <c r="A10" s="40" t="s">
        <v>4</v>
      </c>
      <c r="B10" s="40">
        <f>SUM(B9:B9)</f>
        <v>0</v>
      </c>
      <c r="C10" s="40">
        <f>SUM(C9:C9)</f>
        <v>218500</v>
      </c>
      <c r="D10" s="40">
        <f>SUM(D9:D9)</f>
        <v>754800</v>
      </c>
      <c r="E10" s="40">
        <f>SUM(E9:E9)</f>
        <v>106900</v>
      </c>
      <c r="F10" s="38">
        <f t="shared" si="2"/>
        <v>1080200</v>
      </c>
      <c r="G10" s="38">
        <f t="shared" si="3"/>
        <v>1080200</v>
      </c>
    </row>
    <row r="12" spans="1:7" x14ac:dyDescent="0.35">
      <c r="A12" s="37" t="s">
        <v>7</v>
      </c>
      <c r="B12" s="37"/>
      <c r="C12" s="37"/>
      <c r="D12" s="37"/>
      <c r="E12" s="37"/>
    </row>
    <row r="13" spans="1:7" x14ac:dyDescent="0.35">
      <c r="A13" s="39"/>
      <c r="B13" s="40" t="s">
        <v>2</v>
      </c>
      <c r="C13" s="39" t="s">
        <v>29</v>
      </c>
      <c r="D13" s="39" t="s">
        <v>30</v>
      </c>
      <c r="E13" s="39" t="s">
        <v>35</v>
      </c>
    </row>
    <row r="14" spans="1:7" x14ac:dyDescent="0.35">
      <c r="A14" s="39" t="s">
        <v>0</v>
      </c>
      <c r="B14" s="40"/>
      <c r="C14" s="39">
        <v>150000</v>
      </c>
      <c r="D14" s="39"/>
      <c r="E14" s="39">
        <v>10800</v>
      </c>
      <c r="F14" s="38">
        <f t="shared" ref="F14:F15" si="4">SUM(C14:E14)</f>
        <v>160800</v>
      </c>
      <c r="G14" s="38">
        <f t="shared" ref="G14:G15" si="5">F14-B14</f>
        <v>160800</v>
      </c>
    </row>
    <row r="15" spans="1:7" s="41" customFormat="1" ht="17.399999999999999" x14ac:dyDescent="0.3">
      <c r="A15" s="40" t="s">
        <v>2</v>
      </c>
      <c r="B15" s="40">
        <f>SUM(B14:B14)</f>
        <v>0</v>
      </c>
      <c r="C15" s="40">
        <f>SUM(C14:C14)</f>
        <v>150000</v>
      </c>
      <c r="D15" s="40">
        <f>SUM(D14:D14)</f>
        <v>0</v>
      </c>
      <c r="E15" s="40">
        <f>SUM(E14:E14)</f>
        <v>10800</v>
      </c>
      <c r="F15" s="41">
        <f t="shared" si="4"/>
        <v>160800</v>
      </c>
      <c r="G15" s="41">
        <f t="shared" si="5"/>
        <v>160800</v>
      </c>
    </row>
    <row r="18" spans="1:7" x14ac:dyDescent="0.35">
      <c r="A18" s="42" t="s">
        <v>31</v>
      </c>
      <c r="B18" s="42"/>
      <c r="C18" s="42"/>
      <c r="D18" s="42"/>
      <c r="E18" s="42"/>
    </row>
    <row r="19" spans="1:7" x14ac:dyDescent="0.35">
      <c r="A19" s="39"/>
      <c r="B19" s="40" t="s">
        <v>2</v>
      </c>
      <c r="C19" s="39" t="s">
        <v>29</v>
      </c>
      <c r="D19" s="39" t="s">
        <v>30</v>
      </c>
      <c r="E19" s="39" t="s">
        <v>35</v>
      </c>
    </row>
    <row r="20" spans="1:7" x14ac:dyDescent="0.35">
      <c r="A20" s="39" t="s">
        <v>0</v>
      </c>
      <c r="B20" s="40"/>
      <c r="C20" s="39">
        <v>1800</v>
      </c>
      <c r="D20" s="39"/>
      <c r="E20" s="39">
        <v>400</v>
      </c>
      <c r="F20" s="38">
        <f t="shared" ref="F20" si="6">SUM(C20:E20)</f>
        <v>2200</v>
      </c>
      <c r="G20" s="38">
        <f t="shared" ref="G20" si="7">F20-B20</f>
        <v>2200</v>
      </c>
    </row>
    <row r="21" spans="1:7" s="41" customFormat="1" ht="17.399999999999999" x14ac:dyDescent="0.3">
      <c r="A21" s="40" t="s">
        <v>4</v>
      </c>
      <c r="B21" s="40">
        <f>SUM(B20:B20)</f>
        <v>0</v>
      </c>
      <c r="C21" s="40">
        <f>SUM(C20:C20)</f>
        <v>1800</v>
      </c>
      <c r="D21" s="40">
        <f>SUM(D20:D20)</f>
        <v>0</v>
      </c>
      <c r="E21" s="40">
        <f>SUM(E20:E20)</f>
        <v>400</v>
      </c>
      <c r="F21" s="40">
        <f>SUM(F20:F20)</f>
        <v>2200</v>
      </c>
      <c r="G21" s="40">
        <f>SUM(G20:G20)</f>
        <v>2200</v>
      </c>
    </row>
    <row r="22" spans="1:7" x14ac:dyDescent="0.35">
      <c r="A22" s="42" t="s">
        <v>8</v>
      </c>
      <c r="B22" s="42"/>
      <c r="C22" s="42"/>
      <c r="D22" s="42"/>
      <c r="E22" s="42"/>
    </row>
    <row r="23" spans="1:7" x14ac:dyDescent="0.35">
      <c r="A23" s="39"/>
      <c r="B23" s="40" t="s">
        <v>2</v>
      </c>
      <c r="C23" s="39" t="s">
        <v>29</v>
      </c>
      <c r="D23" s="39" t="s">
        <v>30</v>
      </c>
      <c r="E23" s="39" t="s">
        <v>35</v>
      </c>
    </row>
    <row r="24" spans="1:7" x14ac:dyDescent="0.35">
      <c r="A24" s="39" t="s">
        <v>0</v>
      </c>
      <c r="B24" s="40"/>
      <c r="C24" s="39">
        <v>34800</v>
      </c>
      <c r="D24" s="39"/>
      <c r="E24" s="39">
        <v>72900</v>
      </c>
      <c r="F24" s="38">
        <f t="shared" ref="F24" si="8">SUM(C24:E24)</f>
        <v>107700</v>
      </c>
      <c r="G24" s="38">
        <f t="shared" ref="G24" si="9">F24-B24</f>
        <v>107700</v>
      </c>
    </row>
    <row r="25" spans="1:7" s="41" customFormat="1" ht="17.399999999999999" x14ac:dyDescent="0.3">
      <c r="A25" s="40" t="s">
        <v>4</v>
      </c>
      <c r="B25" s="40">
        <f>SUM(B24:B24)</f>
        <v>0</v>
      </c>
      <c r="C25" s="40">
        <f>SUM(C24:C24)</f>
        <v>34800</v>
      </c>
      <c r="D25" s="40">
        <f>SUM(D24:D24)</f>
        <v>0</v>
      </c>
      <c r="E25" s="40">
        <f>SUM(E24:E24)</f>
        <v>72900</v>
      </c>
      <c r="F25" s="40">
        <f>SUM(F24:F24)</f>
        <v>107700</v>
      </c>
      <c r="G25" s="40">
        <f>SUM(G24:G24)</f>
        <v>107700</v>
      </c>
    </row>
    <row r="28" spans="1:7" x14ac:dyDescent="0.35">
      <c r="A28" s="37" t="s">
        <v>9</v>
      </c>
      <c r="B28" s="37"/>
      <c r="C28" s="37"/>
      <c r="D28" s="37"/>
      <c r="E28" s="37"/>
    </row>
    <row r="29" spans="1:7" x14ac:dyDescent="0.35">
      <c r="A29" s="39"/>
      <c r="B29" s="40" t="s">
        <v>2</v>
      </c>
      <c r="C29" s="39" t="s">
        <v>29</v>
      </c>
      <c r="D29" s="39" t="s">
        <v>30</v>
      </c>
      <c r="E29" s="39" t="s">
        <v>35</v>
      </c>
    </row>
    <row r="30" spans="1:7" x14ac:dyDescent="0.35">
      <c r="A30" s="39" t="s">
        <v>0</v>
      </c>
      <c r="B30" s="40"/>
      <c r="C30" s="39">
        <v>23800</v>
      </c>
      <c r="D30" s="39"/>
      <c r="E30" s="39">
        <v>3900</v>
      </c>
      <c r="F30" s="38">
        <f t="shared" ref="F30" si="10">SUM(C30:E30)</f>
        <v>27700</v>
      </c>
      <c r="G30" s="38">
        <f t="shared" ref="G30" si="11">F30-B30</f>
        <v>27700</v>
      </c>
    </row>
    <row r="31" spans="1:7" s="41" customFormat="1" ht="17.399999999999999" x14ac:dyDescent="0.3">
      <c r="A31" s="40" t="s">
        <v>2</v>
      </c>
      <c r="B31" s="40">
        <f>SUM(B30:B30)</f>
        <v>0</v>
      </c>
      <c r="C31" s="40">
        <f>SUM(C30:C30)</f>
        <v>23800</v>
      </c>
      <c r="D31" s="40">
        <f>SUM(D30:D30)</f>
        <v>0</v>
      </c>
      <c r="E31" s="40">
        <f>SUM(E30:E30)</f>
        <v>3900</v>
      </c>
      <c r="F31" s="40">
        <f>SUM(F30:F30)</f>
        <v>27700</v>
      </c>
      <c r="G31" s="40">
        <f>SUM(G30:G30)</f>
        <v>27700</v>
      </c>
    </row>
    <row r="32" spans="1:7" s="41" customFormat="1" ht="17.399999999999999" x14ac:dyDescent="0.3">
      <c r="A32" s="43"/>
      <c r="B32" s="43"/>
      <c r="C32" s="43"/>
      <c r="D32" s="43"/>
      <c r="E32" s="43"/>
    </row>
    <row r="34" spans="1:7" x14ac:dyDescent="0.35">
      <c r="A34" s="42" t="s">
        <v>10</v>
      </c>
      <c r="B34" s="42"/>
      <c r="C34" s="42"/>
      <c r="D34" s="42"/>
      <c r="E34" s="42"/>
    </row>
    <row r="35" spans="1:7" x14ac:dyDescent="0.35">
      <c r="A35" s="39"/>
      <c r="B35" s="40" t="s">
        <v>2</v>
      </c>
      <c r="C35" s="39" t="s">
        <v>29</v>
      </c>
      <c r="D35" s="39" t="s">
        <v>30</v>
      </c>
      <c r="E35" s="39" t="s">
        <v>35</v>
      </c>
    </row>
    <row r="36" spans="1:7" x14ac:dyDescent="0.35">
      <c r="A36" s="39" t="s">
        <v>0</v>
      </c>
      <c r="B36" s="40"/>
      <c r="C36" s="39">
        <v>28600</v>
      </c>
      <c r="D36" s="39"/>
      <c r="E36" s="39"/>
      <c r="F36" s="38">
        <f t="shared" ref="F36:F37" si="12">SUM(C36:E36)</f>
        <v>28600</v>
      </c>
      <c r="G36" s="38">
        <f t="shared" ref="G36:G37" si="13">F36-B36</f>
        <v>28600</v>
      </c>
    </row>
    <row r="37" spans="1:7" s="41" customFormat="1" x14ac:dyDescent="0.35">
      <c r="A37" s="40" t="s">
        <v>4</v>
      </c>
      <c r="B37" s="40">
        <f>SUM(B36:B36)</f>
        <v>0</v>
      </c>
      <c r="C37" s="40">
        <f>SUM(C36:C36)</f>
        <v>28600</v>
      </c>
      <c r="D37" s="40">
        <f>SUM(D36:D36)</f>
        <v>0</v>
      </c>
      <c r="E37" s="40">
        <f>SUM(E36:E36)</f>
        <v>0</v>
      </c>
      <c r="F37" s="38">
        <f t="shared" si="12"/>
        <v>28600</v>
      </c>
      <c r="G37" s="38">
        <f t="shared" si="13"/>
        <v>28600</v>
      </c>
    </row>
    <row r="40" spans="1:7" x14ac:dyDescent="0.35">
      <c r="A40" s="37" t="s">
        <v>11</v>
      </c>
      <c r="B40" s="37"/>
      <c r="C40" s="37"/>
      <c r="D40" s="37"/>
      <c r="E40" s="37"/>
    </row>
    <row r="41" spans="1:7" x14ac:dyDescent="0.35">
      <c r="A41" s="39"/>
      <c r="B41" s="40" t="s">
        <v>2</v>
      </c>
      <c r="C41" s="39" t="s">
        <v>29</v>
      </c>
      <c r="D41" s="39" t="s">
        <v>30</v>
      </c>
      <c r="E41" s="39" t="s">
        <v>35</v>
      </c>
    </row>
    <row r="42" spans="1:7" x14ac:dyDescent="0.35">
      <c r="A42" s="39" t="s">
        <v>0</v>
      </c>
      <c r="B42" s="40"/>
      <c r="C42" s="39">
        <v>114300</v>
      </c>
      <c r="D42" s="39"/>
      <c r="E42" s="39">
        <v>32200</v>
      </c>
      <c r="F42" s="38">
        <f t="shared" ref="F42:F43" si="14">SUM(C42:E42)</f>
        <v>146500</v>
      </c>
      <c r="G42" s="38">
        <f t="shared" ref="G42:G43" si="15">F42-B42</f>
        <v>146500</v>
      </c>
    </row>
    <row r="43" spans="1:7" s="41" customFormat="1" ht="17.399999999999999" x14ac:dyDescent="0.3">
      <c r="A43" s="40" t="s">
        <v>2</v>
      </c>
      <c r="B43" s="40">
        <f>SUM(B42:B42)</f>
        <v>0</v>
      </c>
      <c r="C43" s="40">
        <f>SUM(C42:C42)</f>
        <v>114300</v>
      </c>
      <c r="D43" s="40">
        <f>SUM(D42:D42)</f>
        <v>0</v>
      </c>
      <c r="E43" s="40">
        <f>SUM(E42:E42)</f>
        <v>32200</v>
      </c>
      <c r="F43" s="41">
        <f t="shared" si="14"/>
        <v>146500</v>
      </c>
      <c r="G43" s="41">
        <f t="shared" si="15"/>
        <v>146500</v>
      </c>
    </row>
    <row r="45" spans="1:7" x14ac:dyDescent="0.35">
      <c r="A45" s="37" t="s">
        <v>13</v>
      </c>
      <c r="B45" s="37"/>
      <c r="C45" s="37"/>
      <c r="D45" s="37"/>
      <c r="E45" s="37"/>
    </row>
    <row r="46" spans="1:7" x14ac:dyDescent="0.35">
      <c r="A46" s="39"/>
      <c r="B46" s="40" t="s">
        <v>2</v>
      </c>
      <c r="C46" s="39" t="s">
        <v>29</v>
      </c>
      <c r="D46" s="39" t="s">
        <v>30</v>
      </c>
      <c r="E46" s="39" t="s">
        <v>35</v>
      </c>
    </row>
    <row r="47" spans="1:7" x14ac:dyDescent="0.35">
      <c r="A47" s="39" t="s">
        <v>0</v>
      </c>
      <c r="B47" s="40"/>
      <c r="C47" s="39"/>
      <c r="D47" s="39"/>
      <c r="E47" s="39"/>
      <c r="F47" s="38">
        <f t="shared" ref="F47:F48" si="16">SUM(C47:E47)</f>
        <v>0</v>
      </c>
    </row>
    <row r="48" spans="1:7" s="41" customFormat="1" x14ac:dyDescent="0.35">
      <c r="A48" s="40" t="s">
        <v>2</v>
      </c>
      <c r="B48" s="40">
        <f>SUM(B47:B47)</f>
        <v>0</v>
      </c>
      <c r="C48" s="40">
        <f>SUM(C47:C47)</f>
        <v>0</v>
      </c>
      <c r="D48" s="40">
        <f>SUM(D47:D47)</f>
        <v>0</v>
      </c>
      <c r="E48" s="40">
        <f>SUM(E47:E47)</f>
        <v>0</v>
      </c>
      <c r="F48" s="38">
        <f t="shared" si="16"/>
        <v>0</v>
      </c>
    </row>
    <row r="51" spans="1:7" x14ac:dyDescent="0.35">
      <c r="A51" s="37" t="s">
        <v>14</v>
      </c>
      <c r="B51" s="37"/>
      <c r="C51" s="37"/>
      <c r="D51" s="37"/>
      <c r="E51" s="37"/>
    </row>
    <row r="52" spans="1:7" x14ac:dyDescent="0.35">
      <c r="A52" s="39"/>
      <c r="B52" s="40" t="s">
        <v>2</v>
      </c>
      <c r="C52" s="39" t="s">
        <v>29</v>
      </c>
      <c r="D52" s="39" t="s">
        <v>30</v>
      </c>
      <c r="E52" s="39" t="s">
        <v>35</v>
      </c>
    </row>
    <row r="53" spans="1:7" x14ac:dyDescent="0.35">
      <c r="A53" s="39" t="s">
        <v>0</v>
      </c>
      <c r="B53" s="40"/>
      <c r="C53" s="39">
        <v>206700</v>
      </c>
      <c r="D53" s="39"/>
      <c r="E53" s="39"/>
      <c r="F53" s="38">
        <f t="shared" ref="F53:F54" si="17">SUM(C53:E53)</f>
        <v>206700</v>
      </c>
      <c r="G53" s="38">
        <f t="shared" ref="G53:G54" si="18">F53-B53</f>
        <v>206700</v>
      </c>
    </row>
    <row r="54" spans="1:7" s="41" customFormat="1" ht="17.399999999999999" x14ac:dyDescent="0.3">
      <c r="A54" s="40" t="s">
        <v>2</v>
      </c>
      <c r="B54" s="40">
        <f>SUM(B53:B53)</f>
        <v>0</v>
      </c>
      <c r="C54" s="40">
        <f>SUM(C53:C53)</f>
        <v>206700</v>
      </c>
      <c r="D54" s="40">
        <f>SUM(D53:D53)</f>
        <v>0</v>
      </c>
      <c r="E54" s="40">
        <f>SUM(E53:E53)</f>
        <v>0</v>
      </c>
      <c r="F54" s="41">
        <f t="shared" si="17"/>
        <v>206700</v>
      </c>
      <c r="G54" s="41">
        <f t="shared" si="18"/>
        <v>206700</v>
      </c>
    </row>
    <row r="56" spans="1:7" x14ac:dyDescent="0.35">
      <c r="A56" s="37" t="s">
        <v>15</v>
      </c>
      <c r="B56" s="37"/>
      <c r="C56" s="37"/>
      <c r="D56" s="37"/>
      <c r="E56" s="37"/>
    </row>
    <row r="57" spans="1:7" x14ac:dyDescent="0.35">
      <c r="A57" s="39"/>
      <c r="B57" s="40" t="s">
        <v>2</v>
      </c>
      <c r="C57" s="39" t="s">
        <v>29</v>
      </c>
      <c r="D57" s="39" t="s">
        <v>30</v>
      </c>
      <c r="E57" s="39" t="s">
        <v>35</v>
      </c>
    </row>
    <row r="58" spans="1:7" x14ac:dyDescent="0.35">
      <c r="A58" s="39" t="s">
        <v>0</v>
      </c>
      <c r="B58" s="40"/>
      <c r="C58" s="39">
        <v>5000</v>
      </c>
      <c r="D58" s="39"/>
      <c r="E58" s="39"/>
      <c r="F58" s="38">
        <f t="shared" ref="F58:F59" si="19">SUM(C58:E58)</f>
        <v>5000</v>
      </c>
    </row>
    <row r="59" spans="1:7" s="41" customFormat="1" ht="17.399999999999999" x14ac:dyDescent="0.3">
      <c r="A59" s="40" t="s">
        <v>2</v>
      </c>
      <c r="B59" s="40">
        <f>SUM(B58:B58)</f>
        <v>0</v>
      </c>
      <c r="C59" s="40">
        <f>SUM(C58:C58)</f>
        <v>5000</v>
      </c>
      <c r="D59" s="40">
        <f>SUM(D58:D58)</f>
        <v>0</v>
      </c>
      <c r="E59" s="40">
        <f>SUM(E58:E58)</f>
        <v>0</v>
      </c>
      <c r="F59" s="41">
        <f t="shared" si="19"/>
        <v>5000</v>
      </c>
    </row>
    <row r="62" spans="1:7" x14ac:dyDescent="0.35">
      <c r="A62" s="37" t="s">
        <v>16</v>
      </c>
      <c r="B62" s="37"/>
      <c r="C62" s="37"/>
      <c r="D62" s="37"/>
      <c r="E62" s="37"/>
    </row>
    <row r="63" spans="1:7" x14ac:dyDescent="0.35">
      <c r="A63" s="39"/>
      <c r="B63" s="40" t="s">
        <v>2</v>
      </c>
      <c r="C63" s="39" t="s">
        <v>29</v>
      </c>
      <c r="D63" s="39" t="s">
        <v>30</v>
      </c>
      <c r="E63" s="39" t="s">
        <v>35</v>
      </c>
    </row>
    <row r="64" spans="1:7" x14ac:dyDescent="0.35">
      <c r="A64" s="39" t="s">
        <v>0</v>
      </c>
      <c r="B64" s="40">
        <f>B3+B9+B14+B24+B30+B36+B42+B47+B53+B58</f>
        <v>0</v>
      </c>
      <c r="C64" s="40" t="e">
        <f>C3+C9+C14+C20+C24+C30+#REF!+C42+C47+C53+C58</f>
        <v>#REF!</v>
      </c>
      <c r="D64" s="40" t="e">
        <f>D3+D9+D14+D20+D24+D30+#REF!+D42+D47+D53+D58</f>
        <v>#REF!</v>
      </c>
      <c r="E64" s="40" t="e">
        <f>E3+E9+E14+E20+E24+E30+#REF!+E42+E47+E53+E58</f>
        <v>#REF!</v>
      </c>
      <c r="F64" s="38" t="e">
        <f t="shared" ref="F64:F65" si="20">SUM(C64:E64)</f>
        <v>#REF!</v>
      </c>
    </row>
    <row r="65" spans="1:6" x14ac:dyDescent="0.35">
      <c r="A65" s="40" t="s">
        <v>2</v>
      </c>
      <c r="B65" s="40">
        <f>SUM(B64:B64)</f>
        <v>0</v>
      </c>
      <c r="C65" s="40">
        <f>C4+C10+C15+C21+C25+C31+C37+C43+C48+C54+C59</f>
        <v>1622300</v>
      </c>
      <c r="D65" s="40">
        <f>D4+D10+D15+D21+D25+D31+D37+D43+D48+D54+D59</f>
        <v>4185900</v>
      </c>
      <c r="E65" s="40">
        <f>E4+E10+E15+E21+E25+E31+E37+E43+E48+E54+E59</f>
        <v>730700</v>
      </c>
      <c r="F65" s="41">
        <f t="shared" si="20"/>
        <v>6538900</v>
      </c>
    </row>
  </sheetData>
  <mergeCells count="12">
    <mergeCell ref="A18:E18"/>
    <mergeCell ref="A1:E1"/>
    <mergeCell ref="A7:E7"/>
    <mergeCell ref="A12:E12"/>
    <mergeCell ref="A22:E22"/>
    <mergeCell ref="A62:E62"/>
    <mergeCell ref="A28:E28"/>
    <mergeCell ref="A34:E34"/>
    <mergeCell ref="A40:E40"/>
    <mergeCell ref="A45:E45"/>
    <mergeCell ref="A51:E51"/>
    <mergeCell ref="A56:E56"/>
  </mergeCells>
  <phoneticPr fontId="0" type="noConversion"/>
  <pageMargins left="0.75" right="0.75" top="1" bottom="1" header="0.5" footer="0.5"/>
  <pageSetup paperSize="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31"/>
  <sheetViews>
    <sheetView tabSelected="1" view="pageBreakPreview" topLeftCell="A2" zoomScale="60" zoomScaleNormal="100" workbookViewId="0">
      <selection activeCell="O13" sqref="O13"/>
    </sheetView>
  </sheetViews>
  <sheetFormatPr defaultColWidth="9.109375" defaultRowHeight="13.2" x14ac:dyDescent="0.25"/>
  <cols>
    <col min="1" max="1" width="13.109375" style="1" customWidth="1"/>
    <col min="2" max="2" width="41.88671875" style="1" customWidth="1"/>
    <col min="3" max="3" width="14" style="1" bestFit="1" customWidth="1"/>
    <col min="4" max="5" width="13.88671875" style="1" customWidth="1"/>
    <col min="6" max="6" width="13.109375" style="1" customWidth="1"/>
    <col min="7" max="7" width="13.109375" style="1" hidden="1" customWidth="1"/>
    <col min="8" max="8" width="15.109375" style="1" customWidth="1"/>
    <col min="9" max="9" width="13.6640625" style="1" bestFit="1" customWidth="1"/>
    <col min="10" max="10" width="11" style="1" bestFit="1" customWidth="1"/>
    <col min="11" max="11" width="9.109375" style="1"/>
    <col min="12" max="12" width="12.5546875" style="1" bestFit="1" customWidth="1"/>
    <col min="13" max="13" width="11.88671875" style="1" hidden="1" customWidth="1"/>
    <col min="14" max="16384" width="9.109375" style="1"/>
  </cols>
  <sheetData>
    <row r="1" spans="1:14" ht="45" customHeight="1" x14ac:dyDescent="0.25">
      <c r="A1" s="33" t="s">
        <v>38</v>
      </c>
      <c r="B1" s="33"/>
      <c r="C1" s="33"/>
      <c r="D1" s="33"/>
      <c r="E1" s="33"/>
      <c r="F1" s="33"/>
      <c r="G1" s="33"/>
      <c r="H1" s="33"/>
    </row>
    <row r="2" spans="1:14" ht="45" customHeight="1" x14ac:dyDescent="0.25">
      <c r="A2" s="34" t="s">
        <v>27</v>
      </c>
      <c r="B2" s="34" t="s">
        <v>36</v>
      </c>
      <c r="C2" s="35" t="s">
        <v>46</v>
      </c>
      <c r="D2" s="35"/>
      <c r="E2" s="35"/>
      <c r="F2" s="35"/>
      <c r="G2" s="35"/>
      <c r="H2" s="35"/>
      <c r="I2" s="36" t="s">
        <v>47</v>
      </c>
      <c r="J2" s="36"/>
      <c r="K2" s="36"/>
      <c r="L2" s="36"/>
      <c r="M2" s="36"/>
      <c r="N2" s="36"/>
    </row>
    <row r="3" spans="1:14" ht="13.8" x14ac:dyDescent="0.25">
      <c r="A3" s="34"/>
      <c r="B3" s="34"/>
      <c r="C3" s="3" t="s">
        <v>32</v>
      </c>
      <c r="D3" s="3" t="s">
        <v>33</v>
      </c>
      <c r="E3" s="3" t="s">
        <v>48</v>
      </c>
      <c r="F3" s="3" t="s">
        <v>34</v>
      </c>
      <c r="G3" s="3" t="s">
        <v>49</v>
      </c>
      <c r="H3" s="3" t="s">
        <v>1</v>
      </c>
      <c r="I3" s="3" t="s">
        <v>32</v>
      </c>
      <c r="J3" s="3" t="s">
        <v>33</v>
      </c>
      <c r="K3" s="3" t="s">
        <v>48</v>
      </c>
      <c r="L3" s="3" t="s">
        <v>50</v>
      </c>
      <c r="M3" s="3" t="s">
        <v>49</v>
      </c>
      <c r="N3" s="3" t="s">
        <v>1</v>
      </c>
    </row>
    <row r="4" spans="1:14" ht="14.4" x14ac:dyDescent="0.3">
      <c r="A4" s="2">
        <v>2111</v>
      </c>
      <c r="B4" s="2" t="s">
        <v>17</v>
      </c>
      <c r="C4" s="4">
        <f>'Кошториси по кодах'!C3</f>
        <v>838800</v>
      </c>
      <c r="D4" s="4">
        <f>'Кошториси по кодах'!D3</f>
        <v>3431100</v>
      </c>
      <c r="E4" s="4"/>
      <c r="F4" s="4">
        <f>'Кошториси по кодах'!E3</f>
        <v>503600</v>
      </c>
      <c r="G4" s="4"/>
      <c r="H4" s="4">
        <f>SUM(C4:F4)</f>
        <v>4773500</v>
      </c>
      <c r="I4" s="31">
        <v>627691.82999999996</v>
      </c>
      <c r="J4" s="29">
        <v>2510317.37</v>
      </c>
      <c r="K4" s="29">
        <v>6365.48</v>
      </c>
      <c r="L4" s="29">
        <v>392499.15</v>
      </c>
      <c r="M4" s="29"/>
      <c r="N4" s="29">
        <f>SUM(I4:M4)</f>
        <v>3536873.83</v>
      </c>
    </row>
    <row r="5" spans="1:14" ht="14.4" x14ac:dyDescent="0.3">
      <c r="A5" s="5">
        <v>2120</v>
      </c>
      <c r="B5" s="11" t="s">
        <v>18</v>
      </c>
      <c r="C5" s="4">
        <f>'Кошториси по кодах'!C9</f>
        <v>218500</v>
      </c>
      <c r="D5" s="4">
        <f>'Кошториси по кодах'!D9</f>
        <v>754800</v>
      </c>
      <c r="E5" s="4"/>
      <c r="F5" s="4">
        <f>'Кошториси по кодах'!E9</f>
        <v>106900</v>
      </c>
      <c r="G5" s="4"/>
      <c r="H5" s="4">
        <f>SUM(C5:F5)</f>
        <v>1080200</v>
      </c>
      <c r="I5" s="31">
        <v>168313.97</v>
      </c>
      <c r="J5" s="29">
        <v>557105.12</v>
      </c>
      <c r="K5" s="29">
        <v>1400.4</v>
      </c>
      <c r="L5" s="29">
        <v>104763.22</v>
      </c>
      <c r="M5" s="29"/>
      <c r="N5" s="29">
        <f t="shared" ref="N5:N31" si="0">SUM(I5:M5)</f>
        <v>831582.71</v>
      </c>
    </row>
    <row r="6" spans="1:14" ht="14.4" x14ac:dyDescent="0.3">
      <c r="A6" s="5">
        <v>2220</v>
      </c>
      <c r="B6" s="11" t="s">
        <v>20</v>
      </c>
      <c r="C6" s="4">
        <f>'Кошториси по кодах'!C20</f>
        <v>1800</v>
      </c>
      <c r="D6" s="4">
        <f>'Кошториси по кодах'!D20</f>
        <v>0</v>
      </c>
      <c r="E6" s="4"/>
      <c r="F6" s="4">
        <f>'Кошториси по кодах'!E20</f>
        <v>400</v>
      </c>
      <c r="G6" s="4"/>
      <c r="H6" s="4">
        <f>SUM(C6:F6)</f>
        <v>2200</v>
      </c>
      <c r="I6" s="15"/>
      <c r="J6" s="28"/>
      <c r="K6" s="28"/>
      <c r="L6" s="28"/>
      <c r="M6" s="28"/>
      <c r="N6" s="28">
        <f t="shared" si="0"/>
        <v>0</v>
      </c>
    </row>
    <row r="7" spans="1:14" ht="14.4" x14ac:dyDescent="0.3">
      <c r="A7" s="5">
        <v>2230</v>
      </c>
      <c r="B7" s="11" t="s">
        <v>21</v>
      </c>
      <c r="C7" s="4">
        <f>'Кошториси по кодах'!C24</f>
        <v>34800</v>
      </c>
      <c r="D7" s="4">
        <f>'Кошториси по кодах'!D24</f>
        <v>0</v>
      </c>
      <c r="E7" s="4"/>
      <c r="F7" s="4">
        <f>'Кошториси по кодах'!E24</f>
        <v>72900</v>
      </c>
      <c r="G7" s="4"/>
      <c r="H7" s="4">
        <f>SUM(C7:F7)</f>
        <v>107700</v>
      </c>
      <c r="I7" s="15">
        <v>29720.65</v>
      </c>
      <c r="J7" s="28"/>
      <c r="K7" s="28"/>
      <c r="L7" s="28">
        <v>9017.85</v>
      </c>
      <c r="M7" s="28"/>
      <c r="N7" s="28">
        <f t="shared" si="0"/>
        <v>38738.5</v>
      </c>
    </row>
    <row r="8" spans="1:14" s="8" customFormat="1" ht="13.8" x14ac:dyDescent="0.25">
      <c r="A8" s="6"/>
      <c r="B8" s="12"/>
      <c r="C8" s="7"/>
      <c r="D8" s="7"/>
      <c r="E8" s="7"/>
      <c r="F8" s="7"/>
      <c r="G8" s="7"/>
      <c r="H8" s="7"/>
      <c r="I8" s="16"/>
      <c r="J8" s="29"/>
      <c r="K8" s="29"/>
      <c r="L8" s="29"/>
      <c r="M8" s="29"/>
      <c r="N8" s="28">
        <f t="shared" si="0"/>
        <v>0</v>
      </c>
    </row>
    <row r="9" spans="1:14" ht="27.6" x14ac:dyDescent="0.25">
      <c r="A9" s="5">
        <v>2270</v>
      </c>
      <c r="B9" s="11" t="s">
        <v>24</v>
      </c>
      <c r="C9" s="4">
        <f>C10+C11+C12</f>
        <v>320837</v>
      </c>
      <c r="D9" s="4">
        <f>D10+D11+D12</f>
        <v>0</v>
      </c>
      <c r="E9" s="4"/>
      <c r="F9" s="4">
        <f>F10+F11+F12</f>
        <v>32200</v>
      </c>
      <c r="G9" s="4"/>
      <c r="H9" s="4">
        <f>SUM(C9:F9)</f>
        <v>353037</v>
      </c>
      <c r="I9" s="14">
        <f>I10+I11+I12</f>
        <v>231228.94</v>
      </c>
      <c r="J9" s="28"/>
      <c r="K9" s="28"/>
      <c r="L9" s="28"/>
      <c r="M9" s="28"/>
      <c r="N9" s="28">
        <f t="shared" si="0"/>
        <v>231228.94</v>
      </c>
    </row>
    <row r="10" spans="1:14" ht="13.8" x14ac:dyDescent="0.25">
      <c r="A10" s="9">
        <v>2273</v>
      </c>
      <c r="B10" s="13" t="s">
        <v>25</v>
      </c>
      <c r="C10" s="10">
        <f>'Кошториси по кодах'!C42</f>
        <v>114300</v>
      </c>
      <c r="D10" s="10">
        <f>'Кошториси по кодах'!D42</f>
        <v>0</v>
      </c>
      <c r="E10" s="10"/>
      <c r="F10" s="10">
        <f>'Кошториси по кодах'!E42</f>
        <v>32200</v>
      </c>
      <c r="G10" s="10"/>
      <c r="H10" s="4">
        <f>SUM(C10:F10)</f>
        <v>146500</v>
      </c>
      <c r="I10" s="17">
        <v>71136.039999999994</v>
      </c>
      <c r="J10" s="28"/>
      <c r="K10" s="28"/>
      <c r="L10" s="28"/>
      <c r="M10" s="28"/>
      <c r="N10" s="28">
        <f t="shared" si="0"/>
        <v>71136.039999999994</v>
      </c>
    </row>
    <row r="11" spans="1:14" ht="13.8" x14ac:dyDescent="0.25">
      <c r="A11" s="9">
        <v>2274</v>
      </c>
      <c r="B11" s="13" t="s">
        <v>12</v>
      </c>
      <c r="C11" s="10">
        <f>'Кошториси по кодах'!C47</f>
        <v>0</v>
      </c>
      <c r="D11" s="10">
        <f>'Кошториси по кодах'!D47</f>
        <v>0</v>
      </c>
      <c r="E11" s="10"/>
      <c r="F11" s="10">
        <f>'Кошториси по кодах'!E47</f>
        <v>0</v>
      </c>
      <c r="G11" s="10"/>
      <c r="H11" s="4">
        <f>SUM(C11:F11)</f>
        <v>0</v>
      </c>
      <c r="I11" s="17"/>
      <c r="J11" s="28"/>
      <c r="K11" s="28"/>
      <c r="L11" s="28"/>
      <c r="M11" s="28"/>
      <c r="N11" s="28">
        <f t="shared" si="0"/>
        <v>0</v>
      </c>
    </row>
    <row r="12" spans="1:14" ht="27.6" x14ac:dyDescent="0.25">
      <c r="A12" s="9">
        <v>2275</v>
      </c>
      <c r="B12" s="13" t="s">
        <v>28</v>
      </c>
      <c r="C12" s="10">
        <v>206537</v>
      </c>
      <c r="D12" s="10">
        <f>'Кошториси по кодах'!D53</f>
        <v>0</v>
      </c>
      <c r="E12" s="10"/>
      <c r="F12" s="10">
        <f>'Кошториси по кодах'!E53</f>
        <v>0</v>
      </c>
      <c r="G12" s="10"/>
      <c r="H12" s="4">
        <f>SUM(C12:F12)</f>
        <v>206537</v>
      </c>
      <c r="I12" s="18">
        <v>160092.9</v>
      </c>
      <c r="J12" s="28"/>
      <c r="K12" s="28"/>
      <c r="L12" s="28"/>
      <c r="M12" s="28"/>
      <c r="N12" s="28">
        <f t="shared" si="0"/>
        <v>160092.9</v>
      </c>
    </row>
    <row r="13" spans="1:14" ht="13.8" x14ac:dyDescent="0.25">
      <c r="A13" s="9"/>
      <c r="B13" s="13"/>
      <c r="C13" s="10"/>
      <c r="D13" s="10"/>
      <c r="E13" s="10"/>
      <c r="F13" s="10"/>
      <c r="G13" s="10"/>
      <c r="H13" s="4"/>
      <c r="I13" s="17"/>
      <c r="J13" s="28"/>
      <c r="K13" s="28"/>
      <c r="L13" s="28"/>
      <c r="M13" s="28"/>
      <c r="N13" s="28">
        <f t="shared" si="0"/>
        <v>0</v>
      </c>
    </row>
    <row r="14" spans="1:14" ht="14.4" x14ac:dyDescent="0.25">
      <c r="A14" s="5">
        <v>5000</v>
      </c>
      <c r="B14" s="11" t="s">
        <v>37</v>
      </c>
      <c r="C14" s="4">
        <f>C15+C16+C17+C18</f>
        <v>207400</v>
      </c>
      <c r="D14" s="4">
        <f>D15+D16+D17+D18</f>
        <v>0</v>
      </c>
      <c r="E14" s="4"/>
      <c r="F14" s="4">
        <f>F15+F16+F17+F18</f>
        <v>14700</v>
      </c>
      <c r="G14" s="4"/>
      <c r="H14" s="4">
        <f>SUM(C14:F14)</f>
        <v>222100</v>
      </c>
      <c r="I14" s="14">
        <f>I15+I16+I17+I18</f>
        <v>82454.95</v>
      </c>
      <c r="J14" s="28"/>
      <c r="K14" s="28"/>
      <c r="L14" s="28"/>
      <c r="M14" s="28"/>
      <c r="N14" s="28">
        <f t="shared" si="0"/>
        <v>82454.95</v>
      </c>
    </row>
    <row r="15" spans="1:14" ht="13.8" x14ac:dyDescent="0.25">
      <c r="A15" s="9">
        <v>2210</v>
      </c>
      <c r="B15" s="13" t="s">
        <v>19</v>
      </c>
      <c r="C15" s="10">
        <f>'Кошториси по кодах'!C14</f>
        <v>150000</v>
      </c>
      <c r="D15" s="10">
        <f>'Кошториси по кодах'!D14</f>
        <v>0</v>
      </c>
      <c r="E15" s="10"/>
      <c r="F15" s="10">
        <f>'Кошториси по кодах'!E14</f>
        <v>10800</v>
      </c>
      <c r="G15" s="10"/>
      <c r="H15" s="4">
        <f>SUM(C15:F15)</f>
        <v>160800</v>
      </c>
      <c r="I15" s="18">
        <v>61521.36</v>
      </c>
      <c r="J15" s="28"/>
      <c r="K15" s="28"/>
      <c r="L15" s="28"/>
      <c r="M15" s="28"/>
      <c r="N15" s="28">
        <f t="shared" si="0"/>
        <v>61521.36</v>
      </c>
    </row>
    <row r="16" spans="1:14" ht="13.8" x14ac:dyDescent="0.25">
      <c r="A16" s="9">
        <v>2240</v>
      </c>
      <c r="B16" s="13" t="s">
        <v>22</v>
      </c>
      <c r="C16" s="10">
        <f>'Кошториси по кодах'!C30</f>
        <v>23800</v>
      </c>
      <c r="D16" s="10">
        <f>'Кошториси по кодах'!D30</f>
        <v>0</v>
      </c>
      <c r="E16" s="10"/>
      <c r="F16" s="10">
        <f>'Кошториси по кодах'!E30</f>
        <v>3900</v>
      </c>
      <c r="G16" s="10"/>
      <c r="H16" s="4">
        <f>SUM(C16:F16)</f>
        <v>27700</v>
      </c>
      <c r="I16" s="17">
        <v>14231.64</v>
      </c>
      <c r="J16" s="28"/>
      <c r="K16" s="28"/>
      <c r="L16" s="28"/>
      <c r="M16" s="28"/>
      <c r="N16" s="28">
        <f t="shared" si="0"/>
        <v>14231.64</v>
      </c>
    </row>
    <row r="17" spans="1:14" ht="13.8" x14ac:dyDescent="0.25">
      <c r="A17" s="9">
        <v>2250</v>
      </c>
      <c r="B17" s="13" t="s">
        <v>23</v>
      </c>
      <c r="C17" s="10">
        <f>'Кошториси по кодах'!C36</f>
        <v>28600</v>
      </c>
      <c r="D17" s="10">
        <f>'Кошториси по кодах'!D36</f>
        <v>0</v>
      </c>
      <c r="E17" s="10"/>
      <c r="F17" s="10">
        <f>'Кошториси по кодах'!E36</f>
        <v>0</v>
      </c>
      <c r="G17" s="10"/>
      <c r="H17" s="4">
        <f>SUM(C17:F17)</f>
        <v>28600</v>
      </c>
      <c r="I17" s="17">
        <v>5201.95</v>
      </c>
      <c r="J17" s="28"/>
      <c r="K17" s="28"/>
      <c r="L17" s="28"/>
      <c r="M17" s="28"/>
      <c r="N17" s="28">
        <f t="shared" si="0"/>
        <v>5201.95</v>
      </c>
    </row>
    <row r="18" spans="1:14" ht="13.8" x14ac:dyDescent="0.25">
      <c r="A18" s="9">
        <v>2800</v>
      </c>
      <c r="B18" s="13" t="s">
        <v>26</v>
      </c>
      <c r="C18" s="10">
        <f>'Кошториси по кодах'!C58</f>
        <v>5000</v>
      </c>
      <c r="D18" s="10">
        <f>'Кошториси по кодах'!D58</f>
        <v>0</v>
      </c>
      <c r="E18" s="10"/>
      <c r="F18" s="10">
        <f>'Кошториси по кодах'!E58</f>
        <v>0</v>
      </c>
      <c r="G18" s="10"/>
      <c r="H18" s="4">
        <f>SUM(C18:F18)</f>
        <v>5000</v>
      </c>
      <c r="I18" s="17">
        <v>1500</v>
      </c>
      <c r="J18" s="28"/>
      <c r="K18" s="28"/>
      <c r="L18" s="28"/>
      <c r="M18" s="28"/>
      <c r="N18" s="28">
        <f t="shared" si="0"/>
        <v>1500</v>
      </c>
    </row>
    <row r="19" spans="1:14" ht="13.8" x14ac:dyDescent="0.25">
      <c r="A19" s="9"/>
      <c r="B19" s="9"/>
      <c r="C19" s="10"/>
      <c r="D19" s="10"/>
      <c r="E19" s="10"/>
      <c r="F19" s="10"/>
      <c r="G19" s="10"/>
      <c r="H19" s="4"/>
      <c r="I19" s="17"/>
      <c r="J19" s="28"/>
      <c r="K19" s="28"/>
      <c r="L19" s="28"/>
      <c r="M19" s="28"/>
      <c r="N19" s="28">
        <f t="shared" si="0"/>
        <v>0</v>
      </c>
    </row>
    <row r="20" spans="1:14" ht="14.4" x14ac:dyDescent="0.25">
      <c r="A20" s="5" t="s">
        <v>4</v>
      </c>
      <c r="B20" s="5"/>
      <c r="C20" s="4">
        <f>C4+C5+C7+C9+C14</f>
        <v>1620337</v>
      </c>
      <c r="D20" s="4">
        <f>D4+D5+D7+D9+D14</f>
        <v>4185900</v>
      </c>
      <c r="E20" s="4"/>
      <c r="F20" s="4">
        <f>F4+F5+F7+F9+F14</f>
        <v>730300</v>
      </c>
      <c r="G20" s="4"/>
      <c r="H20" s="4">
        <f>H4+H5+H7+H9+H14</f>
        <v>6536537</v>
      </c>
      <c r="I20" s="14">
        <f>I4+I5+I7+I9+I14</f>
        <v>1139410.3399999999</v>
      </c>
      <c r="J20" s="28"/>
      <c r="K20" s="28"/>
      <c r="L20" s="28"/>
      <c r="M20" s="28"/>
      <c r="N20" s="28">
        <f t="shared" si="0"/>
        <v>1139410.3399999999</v>
      </c>
    </row>
    <row r="21" spans="1:14" ht="13.8" x14ac:dyDescent="0.25">
      <c r="A21" s="5">
        <v>3000</v>
      </c>
      <c r="B21" s="11" t="s">
        <v>39</v>
      </c>
      <c r="C21" s="4">
        <f>SUM(C22:C25)</f>
        <v>760915</v>
      </c>
      <c r="D21" s="4">
        <f>SUM(D22:D25)</f>
        <v>0</v>
      </c>
      <c r="E21" s="4"/>
      <c r="F21" s="4">
        <f>SUM(F22:F25)</f>
        <v>0</v>
      </c>
      <c r="G21" s="4"/>
      <c r="H21" s="4">
        <f>SUM(H22:H25)</f>
        <v>0</v>
      </c>
      <c r="I21" s="4">
        <f>SUM(I22:I25)</f>
        <v>514022.75</v>
      </c>
      <c r="J21" s="28"/>
      <c r="K21" s="28"/>
      <c r="L21" s="28"/>
      <c r="M21" s="28"/>
      <c r="N21" s="28">
        <f t="shared" si="0"/>
        <v>514022.75</v>
      </c>
    </row>
    <row r="22" spans="1:14" ht="27.6" x14ac:dyDescent="0.25">
      <c r="A22" s="9">
        <v>3110</v>
      </c>
      <c r="B22" s="13" t="s">
        <v>40</v>
      </c>
      <c r="C22" s="10"/>
      <c r="D22" s="10"/>
      <c r="E22" s="10"/>
      <c r="F22" s="10"/>
      <c r="G22" s="10"/>
      <c r="H22" s="4"/>
      <c r="I22" s="17">
        <v>8324.64</v>
      </c>
      <c r="J22" s="28"/>
      <c r="K22" s="28"/>
      <c r="L22" s="28"/>
      <c r="M22" s="28"/>
      <c r="N22" s="28">
        <f t="shared" si="0"/>
        <v>8324.64</v>
      </c>
    </row>
    <row r="23" spans="1:14" ht="27.6" x14ac:dyDescent="0.25">
      <c r="A23" s="9">
        <v>3122</v>
      </c>
      <c r="B23" s="13" t="s">
        <v>41</v>
      </c>
      <c r="C23" s="10"/>
      <c r="D23" s="10"/>
      <c r="E23" s="10"/>
      <c r="F23" s="10"/>
      <c r="G23" s="10"/>
      <c r="H23" s="4"/>
      <c r="I23" s="17"/>
      <c r="J23" s="28"/>
      <c r="K23" s="28"/>
      <c r="L23" s="28"/>
      <c r="M23" s="28"/>
      <c r="N23" s="28">
        <f t="shared" si="0"/>
        <v>0</v>
      </c>
    </row>
    <row r="24" spans="1:14" ht="13.8" x14ac:dyDescent="0.25">
      <c r="A24" s="9">
        <v>3132</v>
      </c>
      <c r="B24" s="13" t="s">
        <v>42</v>
      </c>
      <c r="C24" s="10">
        <v>760915</v>
      </c>
      <c r="D24" s="10"/>
      <c r="E24" s="10"/>
      <c r="F24" s="10"/>
      <c r="G24" s="10"/>
      <c r="H24" s="4"/>
      <c r="I24" s="17">
        <v>505698.11</v>
      </c>
      <c r="J24" s="28"/>
      <c r="K24" s="28"/>
      <c r="L24" s="28"/>
      <c r="M24" s="28"/>
      <c r="N24" s="28">
        <f t="shared" si="0"/>
        <v>505698.11</v>
      </c>
    </row>
    <row r="25" spans="1:14" ht="13.8" x14ac:dyDescent="0.25">
      <c r="A25" s="9">
        <v>3142</v>
      </c>
      <c r="B25" s="13" t="s">
        <v>43</v>
      </c>
      <c r="C25" s="10"/>
      <c r="D25" s="10"/>
      <c r="E25" s="10"/>
      <c r="F25" s="10"/>
      <c r="G25" s="10"/>
      <c r="H25" s="4"/>
      <c r="I25" s="17"/>
      <c r="J25" s="28"/>
      <c r="K25" s="28"/>
      <c r="L25" s="28"/>
      <c r="M25" s="28"/>
      <c r="N25" s="28">
        <f t="shared" si="0"/>
        <v>0</v>
      </c>
    </row>
    <row r="26" spans="1:14" ht="15.75" customHeight="1" x14ac:dyDescent="0.25">
      <c r="A26" s="30" t="s">
        <v>44</v>
      </c>
      <c r="B26" s="30"/>
      <c r="C26" s="30"/>
      <c r="D26" s="30"/>
      <c r="E26" s="30"/>
      <c r="F26" s="30"/>
      <c r="G26" s="30"/>
      <c r="H26" s="30"/>
      <c r="I26" s="30"/>
      <c r="J26" s="28"/>
      <c r="K26" s="28"/>
      <c r="L26" s="28"/>
      <c r="M26" s="28"/>
      <c r="N26" s="28">
        <f t="shared" si="0"/>
        <v>0</v>
      </c>
    </row>
    <row r="27" spans="1:14" ht="14.4" x14ac:dyDescent="0.3">
      <c r="A27" s="2">
        <v>2111</v>
      </c>
      <c r="B27" s="2" t="s">
        <v>17</v>
      </c>
      <c r="C27" s="4">
        <v>0</v>
      </c>
      <c r="D27" s="4">
        <v>0</v>
      </c>
      <c r="E27" s="4"/>
      <c r="F27" s="4" t="e">
        <f>'Кошториси по кодах'!#REF!</f>
        <v>#REF!</v>
      </c>
      <c r="G27" s="4"/>
      <c r="H27" s="4" t="e">
        <f>SUM(C27:F27)</f>
        <v>#REF!</v>
      </c>
      <c r="I27" s="15">
        <v>19571.68</v>
      </c>
      <c r="J27" s="28"/>
      <c r="K27" s="28"/>
      <c r="L27" s="28"/>
      <c r="M27" s="28"/>
      <c r="N27" s="28">
        <f t="shared" si="0"/>
        <v>19571.68</v>
      </c>
    </row>
    <row r="28" spans="1:14" ht="14.4" x14ac:dyDescent="0.3">
      <c r="A28" s="5">
        <v>2120</v>
      </c>
      <c r="B28" s="11" t="s">
        <v>18</v>
      </c>
      <c r="C28" s="4">
        <v>0</v>
      </c>
      <c r="D28" s="4">
        <f>'Кошториси по кодах'!D15</f>
        <v>0</v>
      </c>
      <c r="E28" s="4"/>
      <c r="F28" s="4">
        <v>0</v>
      </c>
      <c r="G28" s="4"/>
      <c r="H28" s="4">
        <f>SUM(C28:F28)</f>
        <v>0</v>
      </c>
      <c r="I28" s="15">
        <v>4305.7700000000004</v>
      </c>
      <c r="J28" s="28"/>
      <c r="K28" s="28"/>
      <c r="L28" s="28"/>
      <c r="M28" s="28"/>
      <c r="N28" s="28">
        <f t="shared" si="0"/>
        <v>4305.7700000000004</v>
      </c>
    </row>
    <row r="29" spans="1:14" ht="16.2" x14ac:dyDescent="0.35">
      <c r="A29" s="19">
        <v>2230</v>
      </c>
      <c r="B29" s="20" t="s">
        <v>21</v>
      </c>
      <c r="C29" s="21">
        <v>0</v>
      </c>
      <c r="D29" s="21">
        <f>'Кошториси по кодах'!D30</f>
        <v>0</v>
      </c>
      <c r="E29" s="21"/>
      <c r="F29" s="21">
        <v>0</v>
      </c>
      <c r="G29" s="21"/>
      <c r="H29" s="21">
        <f>SUM(C29:F29)</f>
        <v>0</v>
      </c>
      <c r="I29" s="22">
        <v>64020.92</v>
      </c>
      <c r="J29" s="28"/>
      <c r="K29" s="28"/>
      <c r="L29" s="28">
        <v>16677.310000000001</v>
      </c>
      <c r="M29" s="28"/>
      <c r="N29" s="28">
        <f t="shared" si="0"/>
        <v>80698.23</v>
      </c>
    </row>
    <row r="30" spans="1:14" ht="31.2" x14ac:dyDescent="0.3">
      <c r="A30" s="23">
        <v>2210</v>
      </c>
      <c r="B30" s="24" t="s">
        <v>19</v>
      </c>
      <c r="C30" s="25">
        <f>'Кошториси по кодах'!C18</f>
        <v>0</v>
      </c>
      <c r="D30" s="25">
        <f>'Кошториси по кодах'!D18</f>
        <v>0</v>
      </c>
      <c r="E30" s="25"/>
      <c r="F30" s="25">
        <f>'Кошториси по кодах'!E18</f>
        <v>0</v>
      </c>
      <c r="G30" s="25"/>
      <c r="H30" s="21">
        <f>SUM(C30:F30)</f>
        <v>0</v>
      </c>
      <c r="I30" s="26">
        <v>0</v>
      </c>
      <c r="J30" s="28"/>
      <c r="K30" s="28"/>
      <c r="L30" s="28"/>
      <c r="M30" s="28"/>
      <c r="N30" s="28">
        <f t="shared" si="0"/>
        <v>0</v>
      </c>
    </row>
    <row r="31" spans="1:14" ht="15.6" x14ac:dyDescent="0.3">
      <c r="A31" s="32" t="s">
        <v>45</v>
      </c>
      <c r="B31" s="32"/>
      <c r="C31" s="27">
        <f>SUM(C29:C30)</f>
        <v>0</v>
      </c>
      <c r="D31" s="27">
        <f>SUM(D29:D30)</f>
        <v>0</v>
      </c>
      <c r="E31" s="27"/>
      <c r="F31" s="27">
        <f>SUM(F29:F30)</f>
        <v>0</v>
      </c>
      <c r="G31" s="27"/>
      <c r="H31" s="27">
        <f>SUM(H29:H30)</f>
        <v>0</v>
      </c>
      <c r="I31" s="27">
        <f>SUM(I29:I30)</f>
        <v>64020.92</v>
      </c>
      <c r="J31" s="28"/>
      <c r="K31" s="28"/>
      <c r="L31" s="28"/>
      <c r="M31" s="28"/>
      <c r="N31" s="28">
        <f t="shared" si="0"/>
        <v>64020.92</v>
      </c>
    </row>
  </sheetData>
  <mergeCells count="6">
    <mergeCell ref="I2:N2"/>
    <mergeCell ref="A1:H1"/>
    <mergeCell ref="A2:A3"/>
    <mergeCell ref="B2:B3"/>
    <mergeCell ref="C2:H2"/>
    <mergeCell ref="A31:B31"/>
  </mergeCells>
  <pageMargins left="0.7" right="0.7" top="0.75" bottom="0.75" header="0.3" footer="0.3"/>
  <pageSetup paperSize="9" scale="7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Кошториси по кодах</vt:lpstr>
      <vt:lpstr>Щедрогір</vt:lpstr>
      <vt:lpstr>'Кошториси по кодах'!Область_друку</vt:lpstr>
      <vt:lpstr>Щедрогір!Область_друку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teacher</cp:lastModifiedBy>
  <cp:lastPrinted>2020-11-09T14:25:40Z</cp:lastPrinted>
  <dcterms:created xsi:type="dcterms:W3CDTF">1996-10-08T23:32:33Z</dcterms:created>
  <dcterms:modified xsi:type="dcterms:W3CDTF">2020-11-09T14:29:54Z</dcterms:modified>
</cp:coreProperties>
</file>