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 tabRatio="901" firstSheet="27" activeTab="34"/>
  </bookViews>
  <sheets>
    <sheet name="Багринівська   ЗОШ" sheetId="52" r:id="rId1"/>
    <sheet name="Димківський  НВК" sheetId="48" r:id="rId2"/>
    <sheet name="Йорданештська ЗОШ" sheetId="47" r:id="rId3"/>
    <sheet name="Камянська  ЗОШ" sheetId="46" r:id="rId4"/>
    <sheet name="Корчівецька  ЗОШ" sheetId="45" r:id="rId5"/>
    <sheet name="Коровійська  ЗОШ" sheetId="44" r:id="rId6"/>
    <sheet name="Карапчівський ліцей" sheetId="43" r:id="rId7"/>
    <sheet name="Купський  НВК" sheetId="42" r:id="rId8"/>
    <sheet name="Купський  НВК №2" sheetId="41" r:id="rId9"/>
    <sheet name="Опришенська  ЗОШ" sheetId="37" r:id="rId10"/>
    <sheet name="Старововчинецький  ліцей" sheetId="36" r:id="rId11"/>
    <sheet name="Стерченська  ЗОШ" sheetId="73" r:id="rId12"/>
    <sheet name="Станівецький НВК" sheetId="34" r:id="rId13"/>
    <sheet name="Сучевенська  ЗОШ" sheetId="74" r:id="rId14"/>
    <sheet name="Тарашанська  ЗОШ" sheetId="32" r:id="rId15"/>
    <sheet name="Турятський  НВК" sheetId="31" r:id="rId16"/>
    <sheet name="Йорданештська №2" sheetId="23" r:id="rId17"/>
    <sheet name="Привороцька ЗОШ" sheetId="69" r:id="rId18"/>
    <sheet name="Просіцька  ЗОШ" sheetId="70" r:id="rId19"/>
    <sheet name="Слобідський НВК" sheetId="72" r:id="rId20"/>
    <sheet name="Петричанський  НВК" sheetId="68" r:id="rId21"/>
    <sheet name="Просикурянська  ЗОШ" sheetId="71" r:id="rId22"/>
    <sheet name="У.О. (котельня)" sheetId="13" r:id="rId23"/>
    <sheet name="БТДЮ" sheetId="56" r:id="rId24"/>
    <sheet name="Камянський  ДНЗ" sheetId="60" r:id="rId25"/>
    <sheet name="Камянський ДНЗ(ясла)" sheetId="61" r:id="rId26"/>
    <sheet name="Камянський  ДНЗ 3" sheetId="84" r:id="rId27"/>
    <sheet name="Карапчівський  ДНЗ" sheetId="81" r:id="rId28"/>
    <sheet name="Корчівецький ДНЗ" sheetId="83" r:id="rId29"/>
    <sheet name="Полянський  ДНЗ" sheetId="64" r:id="rId30"/>
    <sheet name="Просіцький ДНЗ" sheetId="85" r:id="rId31"/>
    <sheet name="Ст.Вовчинецький  ДНЗ" sheetId="88" r:id="rId32"/>
    <sheet name="Стерченський  ДНЗ" sheetId="87" r:id="rId33"/>
    <sheet name="Сучевенський  ДНЗ" sheetId="86" r:id="rId34"/>
    <sheet name="Зведена помісячно 2" sheetId="89" r:id="rId35"/>
  </sheets>
  <calcPr calcId="124519"/>
</workbook>
</file>

<file path=xl/calcChain.xml><?xml version="1.0" encoding="utf-8"?>
<calcChain xmlns="http://schemas.openxmlformats.org/spreadsheetml/2006/main">
  <c r="Z11" i="52"/>
  <c r="E11" i="69"/>
  <c r="F11"/>
  <c r="G28" i="89" s="1"/>
  <c r="E12" i="69"/>
  <c r="F12"/>
  <c r="H11"/>
  <c r="I11" s="1"/>
  <c r="H12"/>
  <c r="I12" s="1"/>
  <c r="K11"/>
  <c r="L11"/>
  <c r="AS28" i="89" s="1"/>
  <c r="K12" i="69"/>
  <c r="L12"/>
  <c r="N11"/>
  <c r="O11" s="1"/>
  <c r="N12"/>
  <c r="O12" s="1"/>
  <c r="Q11"/>
  <c r="R11"/>
  <c r="CE28" i="89" s="1"/>
  <c r="Q12" i="69"/>
  <c r="R12"/>
  <c r="T11"/>
  <c r="U11" s="1"/>
  <c r="T12"/>
  <c r="U12" s="1"/>
  <c r="W11"/>
  <c r="X11"/>
  <c r="DQ28" i="89" s="1"/>
  <c r="W12" i="69"/>
  <c r="X12"/>
  <c r="Z11"/>
  <c r="AA11" s="1"/>
  <c r="Z12"/>
  <c r="AA12" s="1"/>
  <c r="AC11"/>
  <c r="AD11"/>
  <c r="FC28" i="89" s="1"/>
  <c r="AC12" i="69"/>
  <c r="AD12"/>
  <c r="AF11"/>
  <c r="AG11" s="1"/>
  <c r="AF12"/>
  <c r="AG12" s="1"/>
  <c r="AI11"/>
  <c r="AJ11"/>
  <c r="GO28" i="89" s="1"/>
  <c r="AI12" i="69"/>
  <c r="AJ12"/>
  <c r="AL11"/>
  <c r="AM11" s="1"/>
  <c r="AL12"/>
  <c r="AM12" s="1"/>
  <c r="IA25" i="89"/>
  <c r="E11" i="32"/>
  <c r="F11"/>
  <c r="J25" i="89" s="1"/>
  <c r="H11" i="32"/>
  <c r="I11" s="1"/>
  <c r="AC25" i="89" s="1"/>
  <c r="K11" i="32"/>
  <c r="L11"/>
  <c r="AV25" i="89" s="1"/>
  <c r="N11" i="32"/>
  <c r="O11" s="1"/>
  <c r="BO25" i="89" s="1"/>
  <c r="Q11" i="32"/>
  <c r="R11"/>
  <c r="CH25" i="89" s="1"/>
  <c r="T11" i="32"/>
  <c r="U11" s="1"/>
  <c r="DA25" i="89" s="1"/>
  <c r="W11" i="32"/>
  <c r="X11"/>
  <c r="DT25" i="89" s="1"/>
  <c r="Z11" i="32"/>
  <c r="AA11" s="1"/>
  <c r="EM25" i="89" s="1"/>
  <c r="AC11" i="32"/>
  <c r="AD11"/>
  <c r="FF25" i="89" s="1"/>
  <c r="AF11" i="32"/>
  <c r="AG11" s="1"/>
  <c r="FY25" i="89" s="1"/>
  <c r="AI11" i="32"/>
  <c r="AJ11"/>
  <c r="GR25" i="89" s="1"/>
  <c r="AL11" i="32"/>
  <c r="AM11" s="1"/>
  <c r="HK25" i="89" s="1"/>
  <c r="E12" i="32"/>
  <c r="F12" s="1"/>
  <c r="M25" i="89" s="1"/>
  <c r="H12" i="32"/>
  <c r="I12"/>
  <c r="AF25" i="89" s="1"/>
  <c r="K12" i="32"/>
  <c r="L12" s="1"/>
  <c r="AY25" i="89" s="1"/>
  <c r="N12" i="32"/>
  <c r="O12"/>
  <c r="BR25" i="89" s="1"/>
  <c r="Q12" i="32"/>
  <c r="R12" s="1"/>
  <c r="CK25" i="89" s="1"/>
  <c r="T12" i="32"/>
  <c r="U12"/>
  <c r="DD25" i="89" s="1"/>
  <c r="W12" i="32"/>
  <c r="X12" s="1"/>
  <c r="DW25" i="89" s="1"/>
  <c r="Z12" i="32"/>
  <c r="AA12"/>
  <c r="EP25" i="89" s="1"/>
  <c r="AC12" i="32"/>
  <c r="AD12" s="1"/>
  <c r="FI25" i="89" s="1"/>
  <c r="AF12" i="32"/>
  <c r="AG12"/>
  <c r="GB25" i="89" s="1"/>
  <c r="AI12" i="32"/>
  <c r="AJ12" s="1"/>
  <c r="GU25" i="89" s="1"/>
  <c r="AL12" i="32"/>
  <c r="AM12"/>
  <c r="HN25" i="89" s="1"/>
  <c r="E13" i="32"/>
  <c r="F13"/>
  <c r="P25" i="89" s="1"/>
  <c r="H13" i="32"/>
  <c r="I13" s="1"/>
  <c r="AI25" i="89" s="1"/>
  <c r="K13" i="32"/>
  <c r="L13"/>
  <c r="BB25" i="89" s="1"/>
  <c r="N13" i="32"/>
  <c r="O13" s="1"/>
  <c r="BU25" i="89" s="1"/>
  <c r="Q13" i="32"/>
  <c r="R13"/>
  <c r="CN25" i="89" s="1"/>
  <c r="T13" i="32"/>
  <c r="U13" s="1"/>
  <c r="DG25" i="89" s="1"/>
  <c r="W13" i="32"/>
  <c r="X13"/>
  <c r="DZ25" i="89" s="1"/>
  <c r="Z13" i="32"/>
  <c r="AA13" s="1"/>
  <c r="ES25" i="89" s="1"/>
  <c r="AC13" i="32"/>
  <c r="AD13"/>
  <c r="FL25" i="89" s="1"/>
  <c r="AF13" i="32"/>
  <c r="AG13" s="1"/>
  <c r="GE25" i="89" s="1"/>
  <c r="AI13" i="32"/>
  <c r="AJ13"/>
  <c r="GX25" i="89" s="1"/>
  <c r="AL13" i="32"/>
  <c r="AM13" s="1"/>
  <c r="HQ25" i="89" s="1"/>
  <c r="E14" i="31"/>
  <c r="F14"/>
  <c r="G26" i="89" s="1"/>
  <c r="H14" i="31"/>
  <c r="I14" s="1"/>
  <c r="Z26" i="89" s="1"/>
  <c r="K14" i="31"/>
  <c r="L14"/>
  <c r="AS26" i="89" s="1"/>
  <c r="N14" i="31"/>
  <c r="O14" s="1"/>
  <c r="BL26" i="89" s="1"/>
  <c r="Q14" i="31"/>
  <c r="R14"/>
  <c r="CE26" i="89" s="1"/>
  <c r="T14" i="31"/>
  <c r="U14" s="1"/>
  <c r="CX26" i="89" s="1"/>
  <c r="W14" i="31"/>
  <c r="X14"/>
  <c r="DQ26" i="89" s="1"/>
  <c r="Z14" i="31"/>
  <c r="AA14" s="1"/>
  <c r="EJ26" i="89" s="1"/>
  <c r="AC14" i="31"/>
  <c r="AD14"/>
  <c r="FC26" i="89" s="1"/>
  <c r="AF14" i="31"/>
  <c r="AG14" s="1"/>
  <c r="FV26" i="89" s="1"/>
  <c r="AI14" i="31"/>
  <c r="AJ14"/>
  <c r="GO26" i="89" s="1"/>
  <c r="AL14" i="31"/>
  <c r="AM14" s="1"/>
  <c r="HH26" i="89" s="1"/>
  <c r="E11" i="31"/>
  <c r="F11" s="1"/>
  <c r="J26" i="89" s="1"/>
  <c r="H11" i="31"/>
  <c r="I11"/>
  <c r="AC26" i="89" s="1"/>
  <c r="K11" i="31"/>
  <c r="L11" s="1"/>
  <c r="AV26" i="89" s="1"/>
  <c r="N11" i="31"/>
  <c r="O11"/>
  <c r="BO26" i="89" s="1"/>
  <c r="Q11" i="31"/>
  <c r="R11" s="1"/>
  <c r="CH26" i="89" s="1"/>
  <c r="T11" i="31"/>
  <c r="U11"/>
  <c r="DA26" i="89" s="1"/>
  <c r="W11" i="31"/>
  <c r="X11" s="1"/>
  <c r="DT26" i="89" s="1"/>
  <c r="Z11" i="31"/>
  <c r="AA11"/>
  <c r="EM26" i="89" s="1"/>
  <c r="AC11" i="31"/>
  <c r="AD11" s="1"/>
  <c r="FF26" i="89" s="1"/>
  <c r="AF11" i="31"/>
  <c r="AG11"/>
  <c r="FY26" i="89" s="1"/>
  <c r="AI11" i="31"/>
  <c r="AJ11" s="1"/>
  <c r="GR26" i="89" s="1"/>
  <c r="AL11" i="31"/>
  <c r="AM11"/>
  <c r="HK26" i="89" s="1"/>
  <c r="E12" i="31"/>
  <c r="F12"/>
  <c r="M26" i="89" s="1"/>
  <c r="H12" i="31"/>
  <c r="I12" s="1"/>
  <c r="AF26" i="89" s="1"/>
  <c r="K12" i="31"/>
  <c r="L12"/>
  <c r="AY26" i="89" s="1"/>
  <c r="N12" i="31"/>
  <c r="O12" s="1"/>
  <c r="BR26" i="89" s="1"/>
  <c r="Q12" i="31"/>
  <c r="R12"/>
  <c r="CK26" i="89" s="1"/>
  <c r="T12" i="31"/>
  <c r="U12" s="1"/>
  <c r="DD26" i="89" s="1"/>
  <c r="W12" i="31"/>
  <c r="X12"/>
  <c r="DW26" i="89" s="1"/>
  <c r="Z12" i="31"/>
  <c r="AA12" s="1"/>
  <c r="EP26" i="89" s="1"/>
  <c r="AC12" i="31"/>
  <c r="AD12"/>
  <c r="FI26" i="89" s="1"/>
  <c r="AF12" i="31"/>
  <c r="AG12" s="1"/>
  <c r="GB26" i="89" s="1"/>
  <c r="AI12" i="31"/>
  <c r="AJ12"/>
  <c r="GU26" i="89" s="1"/>
  <c r="AL12" i="31"/>
  <c r="AM12" s="1"/>
  <c r="HN26" i="89" s="1"/>
  <c r="E13" i="31"/>
  <c r="F13" s="1"/>
  <c r="P26" i="89" s="1"/>
  <c r="H13" i="31"/>
  <c r="I13"/>
  <c r="AI26" i="89" s="1"/>
  <c r="K13" i="31"/>
  <c r="L13" s="1"/>
  <c r="BB26" i="89" s="1"/>
  <c r="N13" i="31"/>
  <c r="O13"/>
  <c r="BU26" i="89" s="1"/>
  <c r="Q13" i="31"/>
  <c r="R13" s="1"/>
  <c r="CN26" i="89" s="1"/>
  <c r="T13" i="31"/>
  <c r="U13"/>
  <c r="DG26" i="89" s="1"/>
  <c r="DZ26"/>
  <c r="Z13" i="31"/>
  <c r="AA13"/>
  <c r="ES26" i="89" s="1"/>
  <c r="AC13" i="31"/>
  <c r="AD13" s="1"/>
  <c r="FL26" i="89" s="1"/>
  <c r="AF13" i="31"/>
  <c r="AG13"/>
  <c r="GE26" i="89" s="1"/>
  <c r="AI13" i="31"/>
  <c r="AJ13" s="1"/>
  <c r="GX26" i="89" s="1"/>
  <c r="AL13" i="31"/>
  <c r="AM13"/>
  <c r="HQ26" i="89" s="1"/>
  <c r="E14" i="34"/>
  <c r="F14"/>
  <c r="G23" i="89" s="1"/>
  <c r="H14" i="34"/>
  <c r="I14" s="1"/>
  <c r="Z23" i="89" s="1"/>
  <c r="K14" i="34"/>
  <c r="L14"/>
  <c r="AS23" i="89" s="1"/>
  <c r="N14" i="34"/>
  <c r="O14" s="1"/>
  <c r="BL23" i="89" s="1"/>
  <c r="Q14" i="34"/>
  <c r="R14"/>
  <c r="CE23" i="89" s="1"/>
  <c r="T14" i="34"/>
  <c r="U14" s="1"/>
  <c r="CX23" i="89" s="1"/>
  <c r="W14" i="34"/>
  <c r="X14"/>
  <c r="DQ23" i="89" s="1"/>
  <c r="Z14" i="34"/>
  <c r="AA14" s="1"/>
  <c r="EJ23" i="89" s="1"/>
  <c r="AC14" i="34"/>
  <c r="AD14"/>
  <c r="FC23" i="89" s="1"/>
  <c r="AF14" i="34"/>
  <c r="AG14" s="1"/>
  <c r="FV23" i="89" s="1"/>
  <c r="AI14" i="34"/>
  <c r="AJ14"/>
  <c r="GO23" i="89" s="1"/>
  <c r="AL14" i="34"/>
  <c r="AM14" s="1"/>
  <c r="HH23" i="89" s="1"/>
  <c r="E15" i="34"/>
  <c r="F15" s="1"/>
  <c r="J23" i="89" s="1"/>
  <c r="H15" i="34"/>
  <c r="I15"/>
  <c r="AC23" i="89" s="1"/>
  <c r="K15" i="34"/>
  <c r="L15" s="1"/>
  <c r="AV23" i="89" s="1"/>
  <c r="N15" i="34"/>
  <c r="O15"/>
  <c r="BO23" i="89" s="1"/>
  <c r="Q15" i="34"/>
  <c r="R15" s="1"/>
  <c r="CH23" i="89" s="1"/>
  <c r="T15" i="34"/>
  <c r="U15"/>
  <c r="DA23" i="89" s="1"/>
  <c r="W15" i="34"/>
  <c r="X15" s="1"/>
  <c r="DT23" i="89" s="1"/>
  <c r="Z15" i="34"/>
  <c r="AA15"/>
  <c r="EM23" i="89" s="1"/>
  <c r="AC15" i="34"/>
  <c r="AD15" s="1"/>
  <c r="FF23" i="89" s="1"/>
  <c r="AF15" i="34"/>
  <c r="AG15"/>
  <c r="FY23" i="89" s="1"/>
  <c r="AI15" i="34"/>
  <c r="AJ15" s="1"/>
  <c r="GR23" i="89" s="1"/>
  <c r="AL15" i="34"/>
  <c r="AM15"/>
  <c r="HK23" i="89" s="1"/>
  <c r="E16" i="34"/>
  <c r="F16"/>
  <c r="M23" i="89" s="1"/>
  <c r="H16" i="34"/>
  <c r="I16" s="1"/>
  <c r="AF23" i="89" s="1"/>
  <c r="K16" i="34"/>
  <c r="L16"/>
  <c r="AY23" i="89" s="1"/>
  <c r="N16" i="34"/>
  <c r="O16" s="1"/>
  <c r="BR23" i="89" s="1"/>
  <c r="Q16" i="34"/>
  <c r="R16"/>
  <c r="CK23" i="89" s="1"/>
  <c r="T16" i="34"/>
  <c r="U16" s="1"/>
  <c r="DD23" i="89" s="1"/>
  <c r="W16" i="34"/>
  <c r="X16"/>
  <c r="DW23" i="89" s="1"/>
  <c r="Z16" i="34"/>
  <c r="AA16" s="1"/>
  <c r="EP23" i="89" s="1"/>
  <c r="AC16" i="34"/>
  <c r="AD16"/>
  <c r="FI23" i="89" s="1"/>
  <c r="AF16" i="34"/>
  <c r="AG16" s="1"/>
  <c r="GB23" i="89" s="1"/>
  <c r="AI16" i="34"/>
  <c r="AJ16"/>
  <c r="GU23" i="89" s="1"/>
  <c r="AL16" i="34"/>
  <c r="AM16" s="1"/>
  <c r="HN23" i="89" s="1"/>
  <c r="E17" i="34"/>
  <c r="F17" s="1"/>
  <c r="P23" i="89" s="1"/>
  <c r="H17" i="34"/>
  <c r="I17"/>
  <c r="AI23" i="89" s="1"/>
  <c r="K17" i="34"/>
  <c r="L17" s="1"/>
  <c r="BB23" i="89" s="1"/>
  <c r="N17" i="34"/>
  <c r="O17"/>
  <c r="BU23" i="89" s="1"/>
  <c r="Q17" i="34"/>
  <c r="R17" s="1"/>
  <c r="CN23" i="89" s="1"/>
  <c r="T17" i="34"/>
  <c r="U17"/>
  <c r="DG23" i="89" s="1"/>
  <c r="W17" i="34"/>
  <c r="X17" s="1"/>
  <c r="DZ23" i="89" s="1"/>
  <c r="Z17" i="34"/>
  <c r="AA17"/>
  <c r="ES23" i="89" s="1"/>
  <c r="AC17" i="34"/>
  <c r="AD17" s="1"/>
  <c r="FL23" i="89" s="1"/>
  <c r="AF17" i="34"/>
  <c r="AG17"/>
  <c r="GE23" i="89" s="1"/>
  <c r="AI17" i="34"/>
  <c r="AJ17" s="1"/>
  <c r="GX23" i="89" s="1"/>
  <c r="AL17" i="34"/>
  <c r="AM17"/>
  <c r="HQ23" i="89" s="1"/>
  <c r="W13" i="81"/>
  <c r="DY39" i="89"/>
  <c r="V10" i="86"/>
  <c r="DO45" i="89"/>
  <c r="DO37"/>
  <c r="DM37"/>
  <c r="V10" i="61"/>
  <c r="EA37" i="89"/>
  <c r="ED37" s="1"/>
  <c r="W11" i="86"/>
  <c r="W12"/>
  <c r="E45" i="89"/>
  <c r="HY45" s="1"/>
  <c r="HW45" s="1"/>
  <c r="X45"/>
  <c r="AQ45"/>
  <c r="BJ45"/>
  <c r="CC45"/>
  <c r="CV45"/>
  <c r="EH45"/>
  <c r="FA45"/>
  <c r="FT45"/>
  <c r="GM45"/>
  <c r="HF45"/>
  <c r="IB45"/>
  <c r="IE45"/>
  <c r="IH45"/>
  <c r="DO36"/>
  <c r="E36"/>
  <c r="X36"/>
  <c r="AQ36"/>
  <c r="BJ36"/>
  <c r="CC36"/>
  <c r="CV36"/>
  <c r="EH36"/>
  <c r="FA36"/>
  <c r="FT36"/>
  <c r="GM36"/>
  <c r="HF36"/>
  <c r="HY36"/>
  <c r="DR36"/>
  <c r="H36"/>
  <c r="IB36" s="1"/>
  <c r="HW36" s="1"/>
  <c r="AA36"/>
  <c r="AT36"/>
  <c r="BM36"/>
  <c r="CF36"/>
  <c r="CY36"/>
  <c r="EK36"/>
  <c r="FD36"/>
  <c r="FW36"/>
  <c r="GP36"/>
  <c r="HI36"/>
  <c r="DU36"/>
  <c r="K36"/>
  <c r="AD36"/>
  <c r="AW36"/>
  <c r="BP36"/>
  <c r="CI36"/>
  <c r="DB36"/>
  <c r="EN36"/>
  <c r="FG36"/>
  <c r="FZ36"/>
  <c r="GS36"/>
  <c r="HL36"/>
  <c r="IE36"/>
  <c r="DX36"/>
  <c r="N36"/>
  <c r="IH36" s="1"/>
  <c r="AG36"/>
  <c r="AZ36"/>
  <c r="BS36"/>
  <c r="CL36"/>
  <c r="DE36"/>
  <c r="EQ36"/>
  <c r="FJ36"/>
  <c r="GC36"/>
  <c r="GV36"/>
  <c r="HO36"/>
  <c r="DO41"/>
  <c r="E41"/>
  <c r="HY41" s="1"/>
  <c r="HW41" s="1"/>
  <c r="X41"/>
  <c r="AQ41"/>
  <c r="BJ41"/>
  <c r="CC41"/>
  <c r="CV41"/>
  <c r="EH41"/>
  <c r="FA41"/>
  <c r="FT41"/>
  <c r="GM41"/>
  <c r="HF41"/>
  <c r="IB41"/>
  <c r="IE41"/>
  <c r="IH41"/>
  <c r="DO39"/>
  <c r="E39"/>
  <c r="X39"/>
  <c r="AQ39"/>
  <c r="BJ39"/>
  <c r="CC39"/>
  <c r="CV39"/>
  <c r="EH39"/>
  <c r="FA39"/>
  <c r="FT39"/>
  <c r="GM39"/>
  <c r="HF39"/>
  <c r="HY39"/>
  <c r="H39"/>
  <c r="AA39"/>
  <c r="IB39" s="1"/>
  <c r="AT39"/>
  <c r="BM39"/>
  <c r="CF39"/>
  <c r="CY39"/>
  <c r="DR39"/>
  <c r="EK39"/>
  <c r="FD39"/>
  <c r="FW39"/>
  <c r="GP39"/>
  <c r="HI39"/>
  <c r="K39"/>
  <c r="AD39"/>
  <c r="AW39"/>
  <c r="BP39"/>
  <c r="CI39"/>
  <c r="DB39"/>
  <c r="DU39"/>
  <c r="EN39"/>
  <c r="FG39"/>
  <c r="FZ39"/>
  <c r="GS39"/>
  <c r="HL39"/>
  <c r="IE39"/>
  <c r="N39"/>
  <c r="AG39"/>
  <c r="IH39" s="1"/>
  <c r="AZ39"/>
  <c r="BS39"/>
  <c r="CL39"/>
  <c r="DE39"/>
  <c r="DX39"/>
  <c r="EQ39"/>
  <c r="FJ39"/>
  <c r="GC39"/>
  <c r="GV39"/>
  <c r="HO39"/>
  <c r="DO40"/>
  <c r="E40"/>
  <c r="HY40" s="1"/>
  <c r="HW40" s="1"/>
  <c r="X40"/>
  <c r="AQ40"/>
  <c r="BJ40"/>
  <c r="CC40"/>
  <c r="CV40"/>
  <c r="EH40"/>
  <c r="FA40"/>
  <c r="FT40"/>
  <c r="GM40"/>
  <c r="HF40"/>
  <c r="IB40"/>
  <c r="IE40"/>
  <c r="IH40"/>
  <c r="E37"/>
  <c r="HY37" s="1"/>
  <c r="HW37" s="1"/>
  <c r="X37"/>
  <c r="AQ37"/>
  <c r="BJ37"/>
  <c r="CC37"/>
  <c r="CV37"/>
  <c r="EH37"/>
  <c r="FA37"/>
  <c r="FT37"/>
  <c r="GM37"/>
  <c r="HF37"/>
  <c r="IB37"/>
  <c r="IE37"/>
  <c r="IH37"/>
  <c r="DO38"/>
  <c r="E38"/>
  <c r="X38"/>
  <c r="AQ38"/>
  <c r="BJ38"/>
  <c r="CC38"/>
  <c r="CV38"/>
  <c r="EH38"/>
  <c r="FA38"/>
  <c r="FT38"/>
  <c r="GM38"/>
  <c r="HF38"/>
  <c r="HY38"/>
  <c r="IB38"/>
  <c r="IE38"/>
  <c r="IH38"/>
  <c r="HW38"/>
  <c r="DO43"/>
  <c r="E43"/>
  <c r="HY43" s="1"/>
  <c r="HW43" s="1"/>
  <c r="X43"/>
  <c r="AQ43"/>
  <c r="BJ43"/>
  <c r="CC43"/>
  <c r="CV43"/>
  <c r="EH43"/>
  <c r="FA43"/>
  <c r="FT43"/>
  <c r="GM43"/>
  <c r="HF43"/>
  <c r="IB43"/>
  <c r="IE43"/>
  <c r="IH43"/>
  <c r="DO44"/>
  <c r="E44"/>
  <c r="X44"/>
  <c r="AQ44"/>
  <c r="BJ44"/>
  <c r="CC44"/>
  <c r="CV44"/>
  <c r="EH44"/>
  <c r="FA44"/>
  <c r="FT44"/>
  <c r="GM44"/>
  <c r="HF44"/>
  <c r="HY44"/>
  <c r="IB44"/>
  <c r="IE44"/>
  <c r="IH44"/>
  <c r="HW44"/>
  <c r="DO42"/>
  <c r="E42"/>
  <c r="HY42" s="1"/>
  <c r="X42"/>
  <c r="AQ42"/>
  <c r="BJ42"/>
  <c r="CC42"/>
  <c r="CV42"/>
  <c r="EH42"/>
  <c r="FA42"/>
  <c r="FT42"/>
  <c r="GM42"/>
  <c r="HF42"/>
  <c r="AA42"/>
  <c r="IB42" s="1"/>
  <c r="AT42"/>
  <c r="BM42"/>
  <c r="CF42"/>
  <c r="DR42"/>
  <c r="EK42"/>
  <c r="GP42"/>
  <c r="AD42"/>
  <c r="IE42" s="1"/>
  <c r="AW42"/>
  <c r="BP42"/>
  <c r="CI42"/>
  <c r="DU42"/>
  <c r="EN42"/>
  <c r="GS42"/>
  <c r="AG42"/>
  <c r="IH42" s="1"/>
  <c r="AZ42"/>
  <c r="BS42"/>
  <c r="CL42"/>
  <c r="DX42"/>
  <c r="EQ42"/>
  <c r="GV42"/>
  <c r="DO11"/>
  <c r="E11"/>
  <c r="X11"/>
  <c r="AQ11"/>
  <c r="CC11"/>
  <c r="CV11"/>
  <c r="EH11"/>
  <c r="FA11"/>
  <c r="FT11"/>
  <c r="GM11"/>
  <c r="HF11"/>
  <c r="DO12"/>
  <c r="E12"/>
  <c r="X12"/>
  <c r="AQ12"/>
  <c r="BJ12"/>
  <c r="CC12"/>
  <c r="CV12"/>
  <c r="EH12"/>
  <c r="FA12"/>
  <c r="FT12"/>
  <c r="GM12"/>
  <c r="HF12"/>
  <c r="HY12"/>
  <c r="DR12"/>
  <c r="H12"/>
  <c r="IB12" s="1"/>
  <c r="AA12"/>
  <c r="AT12"/>
  <c r="BM12"/>
  <c r="CF12"/>
  <c r="CY12"/>
  <c r="EK12"/>
  <c r="FD12"/>
  <c r="FW12"/>
  <c r="GP12"/>
  <c r="HI12"/>
  <c r="DU12"/>
  <c r="K12"/>
  <c r="AD12"/>
  <c r="AW12"/>
  <c r="BP12"/>
  <c r="CI12"/>
  <c r="DB12"/>
  <c r="EN12"/>
  <c r="FG12"/>
  <c r="FZ12"/>
  <c r="GS12"/>
  <c r="HL12"/>
  <c r="IE12"/>
  <c r="DX12"/>
  <c r="N12"/>
  <c r="IH12" s="1"/>
  <c r="AG12"/>
  <c r="AZ12"/>
  <c r="BS12"/>
  <c r="CL12"/>
  <c r="DE12"/>
  <c r="EQ12"/>
  <c r="FJ12"/>
  <c r="GC12"/>
  <c r="GV12"/>
  <c r="HO12"/>
  <c r="DO27"/>
  <c r="E27"/>
  <c r="HY27" s="1"/>
  <c r="X27"/>
  <c r="AQ27"/>
  <c r="BJ27"/>
  <c r="CC27"/>
  <c r="CV27"/>
  <c r="EH27"/>
  <c r="FA27"/>
  <c r="FT27"/>
  <c r="GM27"/>
  <c r="HF27"/>
  <c r="DO17"/>
  <c r="E17"/>
  <c r="HY17" s="1"/>
  <c r="HW17" s="1"/>
  <c r="X17"/>
  <c r="AQ17"/>
  <c r="BJ17"/>
  <c r="CC17"/>
  <c r="CV17"/>
  <c r="EH17"/>
  <c r="FA17"/>
  <c r="FT17"/>
  <c r="GM17"/>
  <c r="HF17"/>
  <c r="DR17"/>
  <c r="H17"/>
  <c r="AA17"/>
  <c r="AT17"/>
  <c r="BM17"/>
  <c r="CF17"/>
  <c r="CY17"/>
  <c r="EK17"/>
  <c r="FD17"/>
  <c r="FW17"/>
  <c r="GP17"/>
  <c r="HI17"/>
  <c r="IB17"/>
  <c r="DU17"/>
  <c r="K17"/>
  <c r="IE17" s="1"/>
  <c r="AD17"/>
  <c r="AW17"/>
  <c r="BP17"/>
  <c r="CI17"/>
  <c r="DB17"/>
  <c r="EN17"/>
  <c r="FG17"/>
  <c r="FZ17"/>
  <c r="GS17"/>
  <c r="HL17"/>
  <c r="DX17"/>
  <c r="N17"/>
  <c r="AG17"/>
  <c r="AZ17"/>
  <c r="BS17"/>
  <c r="CL17"/>
  <c r="DE17"/>
  <c r="EQ17"/>
  <c r="FJ17"/>
  <c r="GC17"/>
  <c r="GV17"/>
  <c r="HO17"/>
  <c r="IH17"/>
  <c r="DO16"/>
  <c r="E16"/>
  <c r="X16"/>
  <c r="AQ16"/>
  <c r="BJ16"/>
  <c r="CC16"/>
  <c r="CV16"/>
  <c r="EH16"/>
  <c r="FA16"/>
  <c r="FT16"/>
  <c r="GM16"/>
  <c r="HF16"/>
  <c r="HY16"/>
  <c r="DR14"/>
  <c r="H14"/>
  <c r="AA14"/>
  <c r="AT14"/>
  <c r="BM14"/>
  <c r="CF14"/>
  <c r="CY14"/>
  <c r="EK14"/>
  <c r="FD14"/>
  <c r="FW14"/>
  <c r="GP14"/>
  <c r="HI14"/>
  <c r="IB14"/>
  <c r="DU14"/>
  <c r="K14"/>
  <c r="IE14" s="1"/>
  <c r="AD14"/>
  <c r="AW14"/>
  <c r="BP14"/>
  <c r="CI14"/>
  <c r="DB14"/>
  <c r="EN14"/>
  <c r="FG14"/>
  <c r="FZ14"/>
  <c r="GS14"/>
  <c r="HL14"/>
  <c r="DX14"/>
  <c r="N14"/>
  <c r="AG14"/>
  <c r="AZ14"/>
  <c r="BS14"/>
  <c r="CL14"/>
  <c r="DE14"/>
  <c r="EQ14"/>
  <c r="FJ14"/>
  <c r="GC14"/>
  <c r="GV14"/>
  <c r="HO14"/>
  <c r="IH14"/>
  <c r="DO14"/>
  <c r="E14"/>
  <c r="HY14" s="1"/>
  <c r="HW14" s="1"/>
  <c r="X14"/>
  <c r="AQ14"/>
  <c r="BJ14"/>
  <c r="CC14"/>
  <c r="CV14"/>
  <c r="EH14"/>
  <c r="FA14"/>
  <c r="FT14"/>
  <c r="GM14"/>
  <c r="HF14"/>
  <c r="DO20"/>
  <c r="E20"/>
  <c r="HY20" s="1"/>
  <c r="X20"/>
  <c r="AQ20"/>
  <c r="BJ20"/>
  <c r="CC20"/>
  <c r="CV20"/>
  <c r="EH20"/>
  <c r="FA20"/>
  <c r="FT20"/>
  <c r="GM20"/>
  <c r="HF20"/>
  <c r="H20"/>
  <c r="AA20"/>
  <c r="AT20"/>
  <c r="BM20"/>
  <c r="CF20"/>
  <c r="CY20"/>
  <c r="DR20"/>
  <c r="EK20"/>
  <c r="FD20"/>
  <c r="FW20"/>
  <c r="GP20"/>
  <c r="HI20"/>
  <c r="IB20"/>
  <c r="K20"/>
  <c r="AD20"/>
  <c r="IE20" s="1"/>
  <c r="AW20"/>
  <c r="BP20"/>
  <c r="CI20"/>
  <c r="DB20"/>
  <c r="DU20"/>
  <c r="EN20"/>
  <c r="FG20"/>
  <c r="FZ20"/>
  <c r="GS20"/>
  <c r="HL20"/>
  <c r="N20"/>
  <c r="AG20"/>
  <c r="AZ20"/>
  <c r="BS20"/>
  <c r="CL20"/>
  <c r="DE20"/>
  <c r="DX20"/>
  <c r="EQ20"/>
  <c r="FJ20"/>
  <c r="GC20"/>
  <c r="GV20"/>
  <c r="HO20"/>
  <c r="IH20"/>
  <c r="DO31"/>
  <c r="E31"/>
  <c r="X31"/>
  <c r="AQ31"/>
  <c r="BJ31"/>
  <c r="CC31"/>
  <c r="CV31"/>
  <c r="EH31"/>
  <c r="FA31"/>
  <c r="AE10" i="68"/>
  <c r="FT31" i="89"/>
  <c r="AH10" i="68"/>
  <c r="GM31" i="89"/>
  <c r="HF31"/>
  <c r="HY31"/>
  <c r="V10" i="71"/>
  <c r="DO32" i="89" s="1"/>
  <c r="E32"/>
  <c r="HY32" s="1"/>
  <c r="X32"/>
  <c r="AQ32"/>
  <c r="BJ32"/>
  <c r="CC32"/>
  <c r="CV32"/>
  <c r="EH32"/>
  <c r="FA32"/>
  <c r="FT32"/>
  <c r="GM32"/>
  <c r="HF32"/>
  <c r="DO29"/>
  <c r="E29"/>
  <c r="X29"/>
  <c r="AQ29"/>
  <c r="BJ29"/>
  <c r="CC29"/>
  <c r="S10" i="70"/>
  <c r="CV29" i="89"/>
  <c r="EH29"/>
  <c r="FA29"/>
  <c r="FT29"/>
  <c r="GM29"/>
  <c r="HF29"/>
  <c r="HY29"/>
  <c r="DO22"/>
  <c r="E22"/>
  <c r="X22"/>
  <c r="AQ22"/>
  <c r="BJ22"/>
  <c r="CC22"/>
  <c r="CV22"/>
  <c r="EH22"/>
  <c r="FA22"/>
  <c r="FT22"/>
  <c r="GM22"/>
  <c r="HF22"/>
  <c r="HY22"/>
  <c r="DO30"/>
  <c r="E30"/>
  <c r="X30"/>
  <c r="HY30" s="1"/>
  <c r="AQ30"/>
  <c r="BJ30"/>
  <c r="CC30"/>
  <c r="CV30"/>
  <c r="EH30"/>
  <c r="FA30"/>
  <c r="FT30"/>
  <c r="GM30"/>
  <c r="AK10" i="72"/>
  <c r="HF30" i="89"/>
  <c r="DO21"/>
  <c r="E21"/>
  <c r="HY21" s="1"/>
  <c r="X21"/>
  <c r="AQ21"/>
  <c r="BJ21"/>
  <c r="CC21"/>
  <c r="CV21"/>
  <c r="EH21"/>
  <c r="FA21"/>
  <c r="FT21"/>
  <c r="GM21"/>
  <c r="HF21"/>
  <c r="H21"/>
  <c r="AA21"/>
  <c r="AT21"/>
  <c r="BM21"/>
  <c r="CF21"/>
  <c r="CY21"/>
  <c r="DR21"/>
  <c r="EK21"/>
  <c r="FD21"/>
  <c r="FW21"/>
  <c r="GP21"/>
  <c r="HI21"/>
  <c r="IB21"/>
  <c r="K21"/>
  <c r="AD21"/>
  <c r="IE21" s="1"/>
  <c r="AW21"/>
  <c r="BP21"/>
  <c r="CI21"/>
  <c r="DB21"/>
  <c r="DU21"/>
  <c r="EN21"/>
  <c r="FG21"/>
  <c r="FZ21"/>
  <c r="GS21"/>
  <c r="HL21"/>
  <c r="N21"/>
  <c r="AG21"/>
  <c r="AZ21"/>
  <c r="BS21"/>
  <c r="CL21"/>
  <c r="DE21"/>
  <c r="DX21"/>
  <c r="EQ21"/>
  <c r="FJ21"/>
  <c r="GC21"/>
  <c r="GV21"/>
  <c r="HO21"/>
  <c r="IH21"/>
  <c r="DO23"/>
  <c r="E23"/>
  <c r="X23"/>
  <c r="AQ23"/>
  <c r="BJ23"/>
  <c r="CC23"/>
  <c r="CV23"/>
  <c r="EH23"/>
  <c r="FA23"/>
  <c r="FT23"/>
  <c r="GM23"/>
  <c r="HF23"/>
  <c r="HY23"/>
  <c r="H23"/>
  <c r="AA23"/>
  <c r="IB23" s="1"/>
  <c r="AT23"/>
  <c r="BM23"/>
  <c r="CF23"/>
  <c r="CY23"/>
  <c r="DR23"/>
  <c r="EK23"/>
  <c r="FD23"/>
  <c r="FW23"/>
  <c r="GP23"/>
  <c r="HI23"/>
  <c r="K23"/>
  <c r="AD23"/>
  <c r="AW23"/>
  <c r="BP23"/>
  <c r="CI23"/>
  <c r="DB23"/>
  <c r="DU23"/>
  <c r="EN23"/>
  <c r="FG23"/>
  <c r="FZ23"/>
  <c r="GS23"/>
  <c r="HL23"/>
  <c r="IE23"/>
  <c r="N23"/>
  <c r="AG23"/>
  <c r="IH23" s="1"/>
  <c r="AZ23"/>
  <c r="BS23"/>
  <c r="CL23"/>
  <c r="DE23"/>
  <c r="DX23"/>
  <c r="EQ23"/>
  <c r="FJ23"/>
  <c r="GC23"/>
  <c r="GV23"/>
  <c r="HO23"/>
  <c r="DO24"/>
  <c r="E24"/>
  <c r="HY24" s="1"/>
  <c r="X24"/>
  <c r="AQ24"/>
  <c r="BJ24"/>
  <c r="CC24"/>
  <c r="CV24"/>
  <c r="EH24"/>
  <c r="FA24"/>
  <c r="FT24"/>
  <c r="GM24"/>
  <c r="HF24"/>
  <c r="DR25"/>
  <c r="H25"/>
  <c r="IB25" s="1"/>
  <c r="AA25"/>
  <c r="AT25"/>
  <c r="BM25"/>
  <c r="CF25"/>
  <c r="CY25"/>
  <c r="EK25"/>
  <c r="FD25"/>
  <c r="FW25"/>
  <c r="GP25"/>
  <c r="HI25"/>
  <c r="DU25"/>
  <c r="K25"/>
  <c r="AD25"/>
  <c r="AW25"/>
  <c r="BP25"/>
  <c r="CI25"/>
  <c r="DB25"/>
  <c r="EN25"/>
  <c r="FG25"/>
  <c r="FZ25"/>
  <c r="GS25"/>
  <c r="HL25"/>
  <c r="IE25"/>
  <c r="DX25"/>
  <c r="N25"/>
  <c r="IH25" s="1"/>
  <c r="AG25"/>
  <c r="AZ25"/>
  <c r="BS25"/>
  <c r="CL25"/>
  <c r="DE25"/>
  <c r="EQ25"/>
  <c r="FJ25"/>
  <c r="GC25"/>
  <c r="GV25"/>
  <c r="HO25"/>
  <c r="HY25"/>
  <c r="HW25" s="1"/>
  <c r="DO19"/>
  <c r="E19"/>
  <c r="X19"/>
  <c r="AQ19"/>
  <c r="BJ19"/>
  <c r="CC19"/>
  <c r="CV19"/>
  <c r="EH19"/>
  <c r="FA19"/>
  <c r="FT19"/>
  <c r="GM19"/>
  <c r="HF19"/>
  <c r="HY19"/>
  <c r="DO18"/>
  <c r="E18"/>
  <c r="X18"/>
  <c r="AQ18"/>
  <c r="BJ18"/>
  <c r="CC18"/>
  <c r="CV18"/>
  <c r="EH18"/>
  <c r="FA18"/>
  <c r="FT18"/>
  <c r="GM18"/>
  <c r="HF18"/>
  <c r="HY18"/>
  <c r="H18"/>
  <c r="AA18"/>
  <c r="IB18" s="1"/>
  <c r="AT18"/>
  <c r="BM18"/>
  <c r="CF18"/>
  <c r="CY18"/>
  <c r="DR18"/>
  <c r="EK18"/>
  <c r="FD18"/>
  <c r="FW18"/>
  <c r="GP18"/>
  <c r="HI18"/>
  <c r="K18"/>
  <c r="AD18"/>
  <c r="AW18"/>
  <c r="BP18"/>
  <c r="CI18"/>
  <c r="DB18"/>
  <c r="DU18"/>
  <c r="EN18"/>
  <c r="FG18"/>
  <c r="FZ18"/>
  <c r="GS18"/>
  <c r="HL18"/>
  <c r="IE18"/>
  <c r="N18"/>
  <c r="AG18"/>
  <c r="AZ18"/>
  <c r="BS18"/>
  <c r="CL18"/>
  <c r="DE18"/>
  <c r="DX18"/>
  <c r="EQ18"/>
  <c r="FJ18"/>
  <c r="GV18"/>
  <c r="HO18"/>
  <c r="IH18"/>
  <c r="DO26"/>
  <c r="E26"/>
  <c r="X26"/>
  <c r="AQ26"/>
  <c r="BJ26"/>
  <c r="CC26"/>
  <c r="CV26"/>
  <c r="EH26"/>
  <c r="FA26"/>
  <c r="FT26"/>
  <c r="GM26"/>
  <c r="HF26"/>
  <c r="HY26"/>
  <c r="H26"/>
  <c r="AA26"/>
  <c r="IB26" s="1"/>
  <c r="AT26"/>
  <c r="BM26"/>
  <c r="CF26"/>
  <c r="CY26"/>
  <c r="DR26"/>
  <c r="EK26"/>
  <c r="FD26"/>
  <c r="FW26"/>
  <c r="GP26"/>
  <c r="HI26"/>
  <c r="K26"/>
  <c r="AD26"/>
  <c r="AW26"/>
  <c r="BP26"/>
  <c r="CI26"/>
  <c r="DB26"/>
  <c r="DU26"/>
  <c r="EN26"/>
  <c r="FG26"/>
  <c r="FZ26"/>
  <c r="GS26"/>
  <c r="HL26"/>
  <c r="IE26"/>
  <c r="N26"/>
  <c r="AG26"/>
  <c r="IH26" s="1"/>
  <c r="AZ26"/>
  <c r="BS26"/>
  <c r="CL26"/>
  <c r="DE26"/>
  <c r="DX26"/>
  <c r="EQ26"/>
  <c r="FJ26"/>
  <c r="GC26"/>
  <c r="GV26"/>
  <c r="HO26"/>
  <c r="DO15"/>
  <c r="E15"/>
  <c r="HY15" s="1"/>
  <c r="X15"/>
  <c r="AQ15"/>
  <c r="BJ15"/>
  <c r="CC15"/>
  <c r="CV15"/>
  <c r="EH15"/>
  <c r="FA15"/>
  <c r="FT15"/>
  <c r="GM15"/>
  <c r="HF15"/>
  <c r="H15"/>
  <c r="AA15"/>
  <c r="AT15"/>
  <c r="BM15"/>
  <c r="CF15"/>
  <c r="CY15"/>
  <c r="DR15"/>
  <c r="EK15"/>
  <c r="FD15"/>
  <c r="FW15"/>
  <c r="GP15"/>
  <c r="HI15"/>
  <c r="IB15"/>
  <c r="K15"/>
  <c r="AD15"/>
  <c r="IE15" s="1"/>
  <c r="AW15"/>
  <c r="BP15"/>
  <c r="CI15"/>
  <c r="DB15"/>
  <c r="DU15"/>
  <c r="EN15"/>
  <c r="FG15"/>
  <c r="FZ15"/>
  <c r="GS15"/>
  <c r="HL15"/>
  <c r="N15"/>
  <c r="AG15"/>
  <c r="AZ15"/>
  <c r="BS15"/>
  <c r="CL15"/>
  <c r="DE15"/>
  <c r="DX15"/>
  <c r="EQ15"/>
  <c r="FJ15"/>
  <c r="GC15"/>
  <c r="GV15"/>
  <c r="HO15"/>
  <c r="IH15"/>
  <c r="DO13"/>
  <c r="E13"/>
  <c r="X13"/>
  <c r="AQ13"/>
  <c r="M10" i="47"/>
  <c r="BJ13" i="89" s="1"/>
  <c r="CC13"/>
  <c r="CV13"/>
  <c r="EH13"/>
  <c r="FA13"/>
  <c r="FT13"/>
  <c r="GM13"/>
  <c r="HF13"/>
  <c r="E28"/>
  <c r="X28"/>
  <c r="HY28" s="1"/>
  <c r="AQ28"/>
  <c r="BJ28"/>
  <c r="CC28"/>
  <c r="CV28"/>
  <c r="DO28"/>
  <c r="EH28"/>
  <c r="FA28"/>
  <c r="FT28"/>
  <c r="GM28"/>
  <c r="HF28"/>
  <c r="DO34"/>
  <c r="E34"/>
  <c r="X34"/>
  <c r="AQ34"/>
  <c r="BJ34"/>
  <c r="CC34"/>
  <c r="CV34"/>
  <c r="EH34"/>
  <c r="FA34"/>
  <c r="FT34"/>
  <c r="GM34"/>
  <c r="HF34"/>
  <c r="HY34"/>
  <c r="IB34"/>
  <c r="IE34"/>
  <c r="IH34"/>
  <c r="HW34"/>
  <c r="DO35"/>
  <c r="E35"/>
  <c r="HY35" s="1"/>
  <c r="HW35" s="1"/>
  <c r="X35"/>
  <c r="AQ35"/>
  <c r="BJ35"/>
  <c r="CC35"/>
  <c r="CV35"/>
  <c r="EH35"/>
  <c r="FA35"/>
  <c r="FT35"/>
  <c r="GM35"/>
  <c r="HF35"/>
  <c r="IB35"/>
  <c r="IE35"/>
  <c r="IH35"/>
  <c r="CX45"/>
  <c r="CW45"/>
  <c r="Q11" i="36"/>
  <c r="Q12"/>
  <c r="Q13"/>
  <c r="CD21" i="89"/>
  <c r="R11" i="36"/>
  <c r="R12"/>
  <c r="R13"/>
  <c r="CE21" i="89"/>
  <c r="P10" i="36"/>
  <c r="CA21" i="89"/>
  <c r="N11" i="52"/>
  <c r="O11"/>
  <c r="O10" s="1"/>
  <c r="BL11" i="89" s="1"/>
  <c r="C12"/>
  <c r="K11" i="64"/>
  <c r="L11"/>
  <c r="AL12" i="86"/>
  <c r="AL11"/>
  <c r="AI12"/>
  <c r="AI11"/>
  <c r="AF12"/>
  <c r="AF11"/>
  <c r="AC12"/>
  <c r="AC11"/>
  <c r="AL11" i="87"/>
  <c r="AI11"/>
  <c r="AF11"/>
  <c r="AC11"/>
  <c r="AL11" i="88"/>
  <c r="AI11"/>
  <c r="AF11"/>
  <c r="AC11"/>
  <c r="AL12" i="85"/>
  <c r="AL13"/>
  <c r="AL14"/>
  <c r="AL11"/>
  <c r="AI12"/>
  <c r="AJ12"/>
  <c r="AI13"/>
  <c r="AJ13"/>
  <c r="AI14"/>
  <c r="AJ14"/>
  <c r="AF12"/>
  <c r="AF13"/>
  <c r="AF14"/>
  <c r="AI11"/>
  <c r="AG12"/>
  <c r="AG13"/>
  <c r="AG14"/>
  <c r="AF11"/>
  <c r="E12"/>
  <c r="AD12"/>
  <c r="E13"/>
  <c r="AD13"/>
  <c r="E14"/>
  <c r="AD14"/>
  <c r="AC12"/>
  <c r="AC13"/>
  <c r="AC14"/>
  <c r="AC11"/>
  <c r="AL11" i="64"/>
  <c r="AI11"/>
  <c r="AF11"/>
  <c r="AC11"/>
  <c r="AL12" i="83"/>
  <c r="AL11"/>
  <c r="AI12"/>
  <c r="AI11"/>
  <c r="AF12"/>
  <c r="AF11"/>
  <c r="AC12"/>
  <c r="AC11"/>
  <c r="AL12" i="81"/>
  <c r="AL13"/>
  <c r="AL14"/>
  <c r="AL11"/>
  <c r="AI12"/>
  <c r="AI13"/>
  <c r="AI14"/>
  <c r="AI11"/>
  <c r="AF12"/>
  <c r="AF13"/>
  <c r="AF14"/>
  <c r="AF11"/>
  <c r="AC12"/>
  <c r="AC13"/>
  <c r="AC14"/>
  <c r="AC11"/>
  <c r="AL11" i="84"/>
  <c r="AI11"/>
  <c r="AF11"/>
  <c r="AC11"/>
  <c r="AL11" i="61"/>
  <c r="AI11"/>
  <c r="AF11"/>
  <c r="AC11"/>
  <c r="AL12" i="60"/>
  <c r="AL13"/>
  <c r="AL14"/>
  <c r="AL11"/>
  <c r="AI12"/>
  <c r="AI13"/>
  <c r="AI14"/>
  <c r="AI11"/>
  <c r="AF12"/>
  <c r="AF13"/>
  <c r="AF14"/>
  <c r="AF11"/>
  <c r="AC12"/>
  <c r="AC13"/>
  <c r="AC14"/>
  <c r="AC11"/>
  <c r="AL12" i="56"/>
  <c r="AL13"/>
  <c r="AL11"/>
  <c r="AI12"/>
  <c r="AI13"/>
  <c r="AI11"/>
  <c r="AF12"/>
  <c r="AF13"/>
  <c r="AF11"/>
  <c r="AC12"/>
  <c r="AC13"/>
  <c r="AC11"/>
  <c r="AL12" i="13"/>
  <c r="AL11"/>
  <c r="AI12"/>
  <c r="AI11"/>
  <c r="AF12"/>
  <c r="AF11"/>
  <c r="AC12"/>
  <c r="AC11"/>
  <c r="AL11" i="71"/>
  <c r="AI11"/>
  <c r="AF11"/>
  <c r="AC11"/>
  <c r="AL11" i="68"/>
  <c r="AI11"/>
  <c r="AF11"/>
  <c r="AC11"/>
  <c r="AL11" i="72"/>
  <c r="AI11"/>
  <c r="AF11"/>
  <c r="AC11"/>
  <c r="AL11" i="70"/>
  <c r="AI11"/>
  <c r="AF11"/>
  <c r="AC11"/>
  <c r="AL11" i="23"/>
  <c r="AI11"/>
  <c r="AF11"/>
  <c r="AC11"/>
  <c r="AL11" i="74"/>
  <c r="AI11"/>
  <c r="AF11"/>
  <c r="AC11"/>
  <c r="AL11" i="73"/>
  <c r="AI11"/>
  <c r="AF11"/>
  <c r="AC11"/>
  <c r="AL12" i="36"/>
  <c r="AL13"/>
  <c r="AL14"/>
  <c r="AL15"/>
  <c r="AL16"/>
  <c r="AL11"/>
  <c r="AI12"/>
  <c r="AI13"/>
  <c r="AI14"/>
  <c r="AI15"/>
  <c r="AI16"/>
  <c r="AI11"/>
  <c r="AF12"/>
  <c r="AF13"/>
  <c r="AF14"/>
  <c r="AF15"/>
  <c r="AF16"/>
  <c r="AF11"/>
  <c r="AC12"/>
  <c r="AC13"/>
  <c r="AC14"/>
  <c r="AC15"/>
  <c r="AC16"/>
  <c r="AC11"/>
  <c r="AL12" i="37"/>
  <c r="AL13"/>
  <c r="AL14"/>
  <c r="AL15"/>
  <c r="AL11"/>
  <c r="AI12"/>
  <c r="AI13"/>
  <c r="AI14"/>
  <c r="AI15"/>
  <c r="AI11"/>
  <c r="AF12"/>
  <c r="AF13"/>
  <c r="AF14"/>
  <c r="AF15"/>
  <c r="AF11"/>
  <c r="AC12"/>
  <c r="AC13"/>
  <c r="AC14"/>
  <c r="AC15"/>
  <c r="AC11"/>
  <c r="AL11" i="41"/>
  <c r="AI11"/>
  <c r="AF11"/>
  <c r="AC11"/>
  <c r="AL12" i="42"/>
  <c r="AL13"/>
  <c r="AL14"/>
  <c r="AL15"/>
  <c r="AL16"/>
  <c r="AL11"/>
  <c r="AI12"/>
  <c r="AI13"/>
  <c r="AI14"/>
  <c r="AI15"/>
  <c r="AI16"/>
  <c r="AI11"/>
  <c r="AF12"/>
  <c r="AF13"/>
  <c r="AF14"/>
  <c r="AF15"/>
  <c r="AF16"/>
  <c r="AF11"/>
  <c r="AC12"/>
  <c r="AC13"/>
  <c r="AC14"/>
  <c r="AC15"/>
  <c r="AC16"/>
  <c r="AC11"/>
  <c r="AL12" i="43"/>
  <c r="AM12"/>
  <c r="AL13"/>
  <c r="AM13"/>
  <c r="AL14"/>
  <c r="AM14"/>
  <c r="AL11"/>
  <c r="AM11"/>
  <c r="AI12"/>
  <c r="AI13"/>
  <c r="AI14"/>
  <c r="AI11"/>
  <c r="AF12"/>
  <c r="AF13"/>
  <c r="AF14"/>
  <c r="AF11"/>
  <c r="AC12"/>
  <c r="AC13"/>
  <c r="AC14"/>
  <c r="AC11"/>
  <c r="AL11" i="44"/>
  <c r="AI11"/>
  <c r="AF11"/>
  <c r="AC11"/>
  <c r="AL12" i="45"/>
  <c r="AL13"/>
  <c r="AL14"/>
  <c r="AL11"/>
  <c r="AI12"/>
  <c r="AI13"/>
  <c r="AI14"/>
  <c r="AI11"/>
  <c r="AF12"/>
  <c r="AF13"/>
  <c r="AF14"/>
  <c r="AF11"/>
  <c r="AC12"/>
  <c r="AC13"/>
  <c r="AC14"/>
  <c r="AC11"/>
  <c r="AL12" i="46"/>
  <c r="AL13"/>
  <c r="AL14"/>
  <c r="AL15"/>
  <c r="AL11"/>
  <c r="AI12"/>
  <c r="AI13"/>
  <c r="AI14"/>
  <c r="AI15"/>
  <c r="AI11"/>
  <c r="AF12"/>
  <c r="AF13"/>
  <c r="AF14"/>
  <c r="AF15"/>
  <c r="AF11"/>
  <c r="AL11" i="47"/>
  <c r="AI11"/>
  <c r="AF11"/>
  <c r="AC12" i="46"/>
  <c r="AC13"/>
  <c r="AC14"/>
  <c r="AC15"/>
  <c r="AC11"/>
  <c r="AC11" i="47"/>
  <c r="AC11" i="52"/>
  <c r="Z12" i="86"/>
  <c r="Z11"/>
  <c r="Z11" i="87"/>
  <c r="Z11" i="88"/>
  <c r="Z12" i="85"/>
  <c r="Z13"/>
  <c r="Z14"/>
  <c r="Z11"/>
  <c r="Z11" i="64"/>
  <c r="Z12" i="83"/>
  <c r="Z11"/>
  <c r="Z12" i="81"/>
  <c r="Z13"/>
  <c r="Z14"/>
  <c r="Z11"/>
  <c r="Z11" i="84"/>
  <c r="Z11" i="61"/>
  <c r="Z12" i="60"/>
  <c r="Z13"/>
  <c r="Z14"/>
  <c r="Z11"/>
  <c r="Z12" i="56"/>
  <c r="Z13"/>
  <c r="Z11"/>
  <c r="Z12" i="13"/>
  <c r="Z11"/>
  <c r="Z11" i="71"/>
  <c r="Z11" i="68"/>
  <c r="Z11" i="72"/>
  <c r="Z11" i="70"/>
  <c r="Z11" i="23"/>
  <c r="Z11" i="74"/>
  <c r="Z11" i="73"/>
  <c r="Z12" i="36"/>
  <c r="Z13"/>
  <c r="Z14"/>
  <c r="Z15"/>
  <c r="Z16"/>
  <c r="Z11"/>
  <c r="Z12" i="37"/>
  <c r="Z13"/>
  <c r="Z14"/>
  <c r="Z15"/>
  <c r="Z11"/>
  <c r="Z11" i="41"/>
  <c r="Z12" i="42"/>
  <c r="Z13"/>
  <c r="Z14"/>
  <c r="Z15"/>
  <c r="Z16"/>
  <c r="Z11"/>
  <c r="Z12" i="43"/>
  <c r="Z13"/>
  <c r="Z14"/>
  <c r="Z11"/>
  <c r="Z11" i="44"/>
  <c r="Z12" i="45"/>
  <c r="Z13"/>
  <c r="Z14"/>
  <c r="Z11"/>
  <c r="Z12" i="46"/>
  <c r="Z13"/>
  <c r="Z14"/>
  <c r="Z15"/>
  <c r="Z11"/>
  <c r="Z11" i="47"/>
  <c r="W11" i="87"/>
  <c r="W11" i="88"/>
  <c r="AA12" i="85"/>
  <c r="AA13"/>
  <c r="AA14"/>
  <c r="W12"/>
  <c r="X12"/>
  <c r="W13"/>
  <c r="X13"/>
  <c r="W14"/>
  <c r="X14"/>
  <c r="W11"/>
  <c r="T12"/>
  <c r="U12" s="1"/>
  <c r="T13"/>
  <c r="U13" s="1"/>
  <c r="T14"/>
  <c r="U14" s="1"/>
  <c r="W11" i="64"/>
  <c r="W12" i="83"/>
  <c r="W11"/>
  <c r="W12" i="81"/>
  <c r="W14"/>
  <c r="W11"/>
  <c r="W11" i="84"/>
  <c r="W11" i="61"/>
  <c r="W12" i="60"/>
  <c r="W13"/>
  <c r="W14"/>
  <c r="W11"/>
  <c r="W12" i="56"/>
  <c r="W13"/>
  <c r="W11"/>
  <c r="W12" i="13"/>
  <c r="W11"/>
  <c r="W11" i="71"/>
  <c r="W11" i="68"/>
  <c r="W11" i="72"/>
  <c r="W11" i="70"/>
  <c r="W11" i="23"/>
  <c r="W13" i="31"/>
  <c r="W11" i="74"/>
  <c r="W11" i="73"/>
  <c r="W12" i="36"/>
  <c r="W13"/>
  <c r="W14"/>
  <c r="W15"/>
  <c r="W16"/>
  <c r="W11"/>
  <c r="W12" i="37"/>
  <c r="W13"/>
  <c r="W14"/>
  <c r="W15"/>
  <c r="W11"/>
  <c r="W11" i="41"/>
  <c r="W12" i="42"/>
  <c r="W13"/>
  <c r="W14"/>
  <c r="W15"/>
  <c r="W16"/>
  <c r="W11"/>
  <c r="W12" i="43"/>
  <c r="W13"/>
  <c r="W14"/>
  <c r="W11"/>
  <c r="W11" i="44"/>
  <c r="W12" i="45"/>
  <c r="W13"/>
  <c r="W14"/>
  <c r="W11"/>
  <c r="W12" i="46"/>
  <c r="W13"/>
  <c r="W14"/>
  <c r="W15"/>
  <c r="W11"/>
  <c r="W11" i="47"/>
  <c r="W11" i="52"/>
  <c r="T12" i="86"/>
  <c r="T11"/>
  <c r="T11" i="87"/>
  <c r="T11" i="88"/>
  <c r="T11" i="85"/>
  <c r="T11" i="64"/>
  <c r="T12" i="83"/>
  <c r="T11"/>
  <c r="Q12" i="81"/>
  <c r="Q13"/>
  <c r="Q14"/>
  <c r="T12"/>
  <c r="T13"/>
  <c r="T14"/>
  <c r="T11"/>
  <c r="T11" i="84"/>
  <c r="T11" i="61"/>
  <c r="T12" i="60"/>
  <c r="T13"/>
  <c r="T14"/>
  <c r="T11"/>
  <c r="T12" i="56"/>
  <c r="T13"/>
  <c r="T11"/>
  <c r="T12" i="13"/>
  <c r="T11"/>
  <c r="T11" i="71"/>
  <c r="T11" i="68"/>
  <c r="T11" i="72"/>
  <c r="T11" i="70"/>
  <c r="T11" i="23"/>
  <c r="T11" i="74"/>
  <c r="T11" i="73"/>
  <c r="T12" i="36"/>
  <c r="T13"/>
  <c r="T14"/>
  <c r="T15"/>
  <c r="T16"/>
  <c r="T11"/>
  <c r="T12" i="37"/>
  <c r="T13"/>
  <c r="T14"/>
  <c r="T15"/>
  <c r="T11"/>
  <c r="T11" i="41"/>
  <c r="T12" i="42"/>
  <c r="T13"/>
  <c r="T14"/>
  <c r="T15"/>
  <c r="T16"/>
  <c r="T11"/>
  <c r="Q12"/>
  <c r="Q13"/>
  <c r="Q14"/>
  <c r="Q15"/>
  <c r="Q16"/>
  <c r="N12"/>
  <c r="N13"/>
  <c r="N14"/>
  <c r="N15"/>
  <c r="N16"/>
  <c r="T12" i="43"/>
  <c r="T13"/>
  <c r="T14"/>
  <c r="T11"/>
  <c r="T11" i="44"/>
  <c r="T12" i="45"/>
  <c r="T13"/>
  <c r="T14"/>
  <c r="T11"/>
  <c r="Q12"/>
  <c r="Q13"/>
  <c r="Q14"/>
  <c r="T12" i="46"/>
  <c r="T13"/>
  <c r="T14"/>
  <c r="T15"/>
  <c r="T11"/>
  <c r="Q12"/>
  <c r="Q13"/>
  <c r="Q14"/>
  <c r="Q15"/>
  <c r="T11" i="47"/>
  <c r="T11" i="52"/>
  <c r="Q12" i="43"/>
  <c r="Q13"/>
  <c r="Q14"/>
  <c r="N12"/>
  <c r="N13"/>
  <c r="N14"/>
  <c r="Q14" i="36"/>
  <c r="Q15"/>
  <c r="Q16"/>
  <c r="N12"/>
  <c r="N13"/>
  <c r="N14"/>
  <c r="N15"/>
  <c r="N16"/>
  <c r="Q12" i="37"/>
  <c r="Q13"/>
  <c r="Q14"/>
  <c r="Q15"/>
  <c r="N12"/>
  <c r="N13"/>
  <c r="N14"/>
  <c r="N15"/>
  <c r="Q12" i="13"/>
  <c r="N12"/>
  <c r="Q12" i="56"/>
  <c r="Q13"/>
  <c r="N12"/>
  <c r="N13"/>
  <c r="Q12" i="60"/>
  <c r="Q13"/>
  <c r="Q14"/>
  <c r="N12"/>
  <c r="N13"/>
  <c r="N14"/>
  <c r="N12" i="81"/>
  <c r="N13"/>
  <c r="N14"/>
  <c r="Q12" i="83"/>
  <c r="N12"/>
  <c r="O12" i="85"/>
  <c r="O13"/>
  <c r="O14"/>
  <c r="Q12"/>
  <c r="R12"/>
  <c r="Q13"/>
  <c r="R13"/>
  <c r="Q14"/>
  <c r="R14"/>
  <c r="Q12" i="86"/>
  <c r="Q11"/>
  <c r="Q11" i="87"/>
  <c r="Q11" i="88"/>
  <c r="Q11" i="85"/>
  <c r="Q11" i="64"/>
  <c r="Q11" i="83"/>
  <c r="Q11" i="81"/>
  <c r="Q11" i="84"/>
  <c r="Q11" i="61"/>
  <c r="Q11" i="60"/>
  <c r="Q11" i="56"/>
  <c r="Q11" i="13"/>
  <c r="Q11" i="71"/>
  <c r="Q11" i="68"/>
  <c r="Q11" i="72"/>
  <c r="Q11" i="70"/>
  <c r="Q11" i="23"/>
  <c r="Q11" i="74"/>
  <c r="Q11" i="73"/>
  <c r="Q11" i="37"/>
  <c r="Q11" i="41"/>
  <c r="Q11" i="42"/>
  <c r="Q11" i="43"/>
  <c r="Q11" i="44"/>
  <c r="Q11" i="45"/>
  <c r="Q11" i="46"/>
  <c r="Q11" i="47"/>
  <c r="N12" i="86"/>
  <c r="N11"/>
  <c r="N11" i="87"/>
  <c r="N11" i="88"/>
  <c r="N11" i="85"/>
  <c r="N11" i="64"/>
  <c r="N11" i="83"/>
  <c r="N11" i="81"/>
  <c r="N11" i="84"/>
  <c r="N11" i="61"/>
  <c r="N11" i="60"/>
  <c r="N11" i="56"/>
  <c r="N11" i="13"/>
  <c r="N11" i="71"/>
  <c r="N11" i="68"/>
  <c r="N11" i="72"/>
  <c r="N11" i="70"/>
  <c r="N11" i="23"/>
  <c r="N11" i="74"/>
  <c r="N11" i="73"/>
  <c r="N11" i="36"/>
  <c r="N11" i="37"/>
  <c r="N11" i="41"/>
  <c r="N11" i="42"/>
  <c r="N11" i="43"/>
  <c r="N11" i="44"/>
  <c r="N12" i="45"/>
  <c r="N13"/>
  <c r="N14"/>
  <c r="N11"/>
  <c r="N12" i="46"/>
  <c r="N13"/>
  <c r="N14"/>
  <c r="N15"/>
  <c r="N11"/>
  <c r="N11" i="47"/>
  <c r="O11" i="48"/>
  <c r="Q11" i="52"/>
  <c r="H12" i="48"/>
  <c r="H12" i="86"/>
  <c r="I12" s="1"/>
  <c r="H11" i="48"/>
  <c r="H11" i="86" s="1"/>
  <c r="I11" s="1"/>
  <c r="Z45" i="89" s="1"/>
  <c r="W45" s="1"/>
  <c r="V11"/>
  <c r="V12"/>
  <c r="V33" s="1"/>
  <c r="V47" s="1"/>
  <c r="V51" s="1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4"/>
  <c r="V35"/>
  <c r="V36"/>
  <c r="V37"/>
  <c r="V38"/>
  <c r="V39"/>
  <c r="V40"/>
  <c r="V41"/>
  <c r="V42"/>
  <c r="V43"/>
  <c r="V44"/>
  <c r="V45"/>
  <c r="V46"/>
  <c r="IB11"/>
  <c r="IB13"/>
  <c r="IB16"/>
  <c r="IB19"/>
  <c r="IB22"/>
  <c r="IB24"/>
  <c r="IB27"/>
  <c r="IB28"/>
  <c r="IB29"/>
  <c r="IB30"/>
  <c r="IB31"/>
  <c r="IB32"/>
  <c r="IC33"/>
  <c r="E11" i="48"/>
  <c r="F11"/>
  <c r="J12" i="89" s="1"/>
  <c r="E15" i="48"/>
  <c r="F15"/>
  <c r="E19"/>
  <c r="F19"/>
  <c r="I11"/>
  <c r="AC12" i="89" s="1"/>
  <c r="H15" i="48"/>
  <c r="I15"/>
  <c r="H19"/>
  <c r="I19"/>
  <c r="O15"/>
  <c r="O19"/>
  <c r="BO12" i="89"/>
  <c r="R11" i="48"/>
  <c r="R15"/>
  <c r="R19"/>
  <c r="CH12" i="89"/>
  <c r="U11" i="48"/>
  <c r="U15"/>
  <c r="U19"/>
  <c r="DA12" i="89"/>
  <c r="X11" i="48"/>
  <c r="X15"/>
  <c r="X19"/>
  <c r="DT12" i="89"/>
  <c r="AA11" i="48"/>
  <c r="AA15"/>
  <c r="AA19"/>
  <c r="EM12" i="89"/>
  <c r="AD11" i="48"/>
  <c r="AD15"/>
  <c r="AD19"/>
  <c r="FF12" i="89"/>
  <c r="AG11" i="48"/>
  <c r="AG15"/>
  <c r="AG19"/>
  <c r="FY12" i="89"/>
  <c r="AJ11" i="48"/>
  <c r="AJ15"/>
  <c r="AJ19"/>
  <c r="GR12" i="89"/>
  <c r="AM11" i="48"/>
  <c r="AM15"/>
  <c r="AM19"/>
  <c r="HK12" i="89"/>
  <c r="E12" i="46"/>
  <c r="F12"/>
  <c r="J14" i="89" s="1"/>
  <c r="H12" i="46"/>
  <c r="I12" s="1"/>
  <c r="AC14" i="89"/>
  <c r="O12" i="46"/>
  <c r="BO14" i="89"/>
  <c r="R12" i="46"/>
  <c r="CH14" i="89"/>
  <c r="U12" i="46"/>
  <c r="DA14" i="89"/>
  <c r="X12" i="46"/>
  <c r="DT14" i="89"/>
  <c r="AA12" i="46"/>
  <c r="EM14" i="89"/>
  <c r="AD12" i="46"/>
  <c r="FF14" i="89"/>
  <c r="AG12" i="46"/>
  <c r="FY14" i="89"/>
  <c r="AJ12" i="46"/>
  <c r="GR14" i="89"/>
  <c r="AM12" i="46"/>
  <c r="HK14" i="89"/>
  <c r="E11" i="45"/>
  <c r="F11"/>
  <c r="J15" i="89" s="1"/>
  <c r="H11" i="45"/>
  <c r="I11" s="1"/>
  <c r="AC15" i="89"/>
  <c r="O11" i="45"/>
  <c r="BO15" i="89"/>
  <c r="R11" i="45"/>
  <c r="CH15" i="89"/>
  <c r="U11" i="45"/>
  <c r="DA15" i="89"/>
  <c r="X11" i="45"/>
  <c r="DT15" i="89"/>
  <c r="AA11" i="45"/>
  <c r="EM15" i="89"/>
  <c r="AD11" i="45"/>
  <c r="FF15" i="89"/>
  <c r="AG11" i="45"/>
  <c r="FY15" i="89"/>
  <c r="AJ11" i="45"/>
  <c r="GR15" i="89"/>
  <c r="AM11" i="45"/>
  <c r="HK15" i="89"/>
  <c r="E12" i="43"/>
  <c r="F12"/>
  <c r="J17" i="89" s="1"/>
  <c r="H12" i="43"/>
  <c r="I12" s="1"/>
  <c r="AC17" i="89"/>
  <c r="O12" i="43"/>
  <c r="BO17" i="89"/>
  <c r="R12" i="43"/>
  <c r="CH17" i="89"/>
  <c r="U12" i="43"/>
  <c r="DA17" i="89"/>
  <c r="X12" i="43"/>
  <c r="DT17" i="89"/>
  <c r="AA12" i="43"/>
  <c r="EM17" i="89"/>
  <c r="AD12" i="43"/>
  <c r="FF17" i="89"/>
  <c r="AG12" i="43"/>
  <c r="FY17" i="89"/>
  <c r="AJ12" i="43"/>
  <c r="GR17" i="89"/>
  <c r="HK17"/>
  <c r="E14" i="42"/>
  <c r="F14" s="1"/>
  <c r="J18" i="89" s="1"/>
  <c r="H14" i="42"/>
  <c r="I14"/>
  <c r="AC18" i="89" s="1"/>
  <c r="O14" i="42"/>
  <c r="BO18" i="89" s="1"/>
  <c r="R14" i="42"/>
  <c r="CH18" i="89" s="1"/>
  <c r="U14" i="42"/>
  <c r="DA18" i="89" s="1"/>
  <c r="X14" i="42"/>
  <c r="DT18" i="89" s="1"/>
  <c r="AA14" i="42"/>
  <c r="EM18" i="89" s="1"/>
  <c r="AD14" i="42"/>
  <c r="FF18" i="89" s="1"/>
  <c r="AG14" i="42"/>
  <c r="FY18" i="89" s="1"/>
  <c r="AJ14" i="42"/>
  <c r="GR18" i="89" s="1"/>
  <c r="AM14" i="42"/>
  <c r="HK18" i="89" s="1"/>
  <c r="E11" i="37"/>
  <c r="F11" s="1"/>
  <c r="J20" i="89"/>
  <c r="H11" i="37"/>
  <c r="I11"/>
  <c r="AC20" i="89" s="1"/>
  <c r="O11" i="37"/>
  <c r="BO20" i="89" s="1"/>
  <c r="R11" i="37"/>
  <c r="CH20" i="89" s="1"/>
  <c r="U11" i="37"/>
  <c r="DA20" i="89" s="1"/>
  <c r="X11" i="37"/>
  <c r="DT20" i="89" s="1"/>
  <c r="AA11" i="37"/>
  <c r="EM20" i="89" s="1"/>
  <c r="AD11" i="37"/>
  <c r="FF20" i="89" s="1"/>
  <c r="AG11" i="37"/>
  <c r="FY20" i="89" s="1"/>
  <c r="AJ11" i="37"/>
  <c r="GR20" i="89" s="1"/>
  <c r="AM11" i="37"/>
  <c r="HK20" i="89" s="1"/>
  <c r="E14" i="36"/>
  <c r="F14" s="1"/>
  <c r="J21" i="89" s="1"/>
  <c r="H14" i="36"/>
  <c r="I14"/>
  <c r="AC21" i="89" s="1"/>
  <c r="O14" i="36"/>
  <c r="BO21" i="89" s="1"/>
  <c r="R14" i="36"/>
  <c r="CH21" i="89" s="1"/>
  <c r="U14" i="36"/>
  <c r="DA21" i="89" s="1"/>
  <c r="X14" i="36"/>
  <c r="DT21" i="89"/>
  <c r="AA14" i="36"/>
  <c r="EM21" i="89"/>
  <c r="AD14" i="36"/>
  <c r="FF21" i="89"/>
  <c r="AG14" i="36"/>
  <c r="FY21" i="89"/>
  <c r="AJ14" i="36"/>
  <c r="GR21" i="89"/>
  <c r="AM14" i="36"/>
  <c r="HK21" i="89"/>
  <c r="ID11"/>
  <c r="ID13"/>
  <c r="ID16"/>
  <c r="ID19"/>
  <c r="ID22"/>
  <c r="ID24"/>
  <c r="ID27"/>
  <c r="ID28"/>
  <c r="ID29"/>
  <c r="ID30"/>
  <c r="ID31"/>
  <c r="ID32"/>
  <c r="IE11"/>
  <c r="IE13"/>
  <c r="IE33" s="1"/>
  <c r="IE16"/>
  <c r="IE19"/>
  <c r="IE22"/>
  <c r="IE24"/>
  <c r="IE27"/>
  <c r="IE28"/>
  <c r="IE29"/>
  <c r="IE30"/>
  <c r="IE31"/>
  <c r="IE32"/>
  <c r="IF33"/>
  <c r="E12" i="48"/>
  <c r="F12"/>
  <c r="M12" i="89" s="1"/>
  <c r="E20" i="48"/>
  <c r="F20"/>
  <c r="I12"/>
  <c r="AF12" i="89" s="1"/>
  <c r="H16" i="48"/>
  <c r="I16"/>
  <c r="H20"/>
  <c r="I20"/>
  <c r="O12"/>
  <c r="BR12" i="89" s="1"/>
  <c r="O16" i="48"/>
  <c r="O20"/>
  <c r="R12"/>
  <c r="CK12" i="89" s="1"/>
  <c r="R16" i="48"/>
  <c r="R20"/>
  <c r="U12"/>
  <c r="DD12" i="89" s="1"/>
  <c r="U16" i="48"/>
  <c r="U20"/>
  <c r="X12"/>
  <c r="DW12" i="89" s="1"/>
  <c r="X16" i="48"/>
  <c r="X20"/>
  <c r="AA12"/>
  <c r="EP12" i="89" s="1"/>
  <c r="AA16" i="48"/>
  <c r="AA20"/>
  <c r="AD12"/>
  <c r="FI12" i="89" s="1"/>
  <c r="AD16" i="48"/>
  <c r="AD20"/>
  <c r="AG12"/>
  <c r="GB12" i="89" s="1"/>
  <c r="AG16" i="48"/>
  <c r="AG20"/>
  <c r="AJ12"/>
  <c r="GU12" i="89" s="1"/>
  <c r="AJ16" i="48"/>
  <c r="AJ20"/>
  <c r="AM12"/>
  <c r="HN12" i="89" s="1"/>
  <c r="AM16" i="48"/>
  <c r="AM20"/>
  <c r="E13" i="46"/>
  <c r="F13" s="1"/>
  <c r="M14" i="89" s="1"/>
  <c r="H13" i="46"/>
  <c r="I13"/>
  <c r="AF14" i="89" s="1"/>
  <c r="O13" i="46"/>
  <c r="BR14" i="89" s="1"/>
  <c r="R13" i="46"/>
  <c r="CK14" i="89" s="1"/>
  <c r="U13" i="46"/>
  <c r="DD14" i="89" s="1"/>
  <c r="X13" i="46"/>
  <c r="DW14" i="89" s="1"/>
  <c r="AA13" i="46"/>
  <c r="EP14" i="89" s="1"/>
  <c r="AD13" i="46"/>
  <c r="FI14" i="89" s="1"/>
  <c r="AG13" i="46"/>
  <c r="GB14" i="89" s="1"/>
  <c r="AJ13" i="46"/>
  <c r="GU14" i="89" s="1"/>
  <c r="AM13" i="46"/>
  <c r="HN14" i="89" s="1"/>
  <c r="E12" i="45"/>
  <c r="F12" s="1"/>
  <c r="M15" i="89" s="1"/>
  <c r="H12" i="45"/>
  <c r="I12"/>
  <c r="AF15" i="89" s="1"/>
  <c r="O12" i="45"/>
  <c r="BR15" i="89" s="1"/>
  <c r="R12" i="45"/>
  <c r="CK15" i="89" s="1"/>
  <c r="U12" i="45"/>
  <c r="DD15" i="89" s="1"/>
  <c r="X12" i="45"/>
  <c r="DW15" i="89" s="1"/>
  <c r="AA12" i="45"/>
  <c r="EP15" i="89" s="1"/>
  <c r="AD12" i="45"/>
  <c r="FI15" i="89" s="1"/>
  <c r="AG12" i="45"/>
  <c r="GB15" i="89" s="1"/>
  <c r="AJ12" i="45"/>
  <c r="GU15" i="89" s="1"/>
  <c r="AM12" i="45"/>
  <c r="HN15" i="89" s="1"/>
  <c r="E13" i="43"/>
  <c r="F13" s="1"/>
  <c r="M17" i="89" s="1"/>
  <c r="H13" i="43"/>
  <c r="I13"/>
  <c r="AF17" i="89" s="1"/>
  <c r="O13" i="43"/>
  <c r="BR17" i="89" s="1"/>
  <c r="R13" i="43"/>
  <c r="CK17" i="89" s="1"/>
  <c r="U13" i="43"/>
  <c r="DD17" i="89" s="1"/>
  <c r="X13" i="43"/>
  <c r="DW17" i="89" s="1"/>
  <c r="AA13" i="43"/>
  <c r="EP17" i="89" s="1"/>
  <c r="AD13" i="43"/>
  <c r="FI17" i="89" s="1"/>
  <c r="AG13" i="43"/>
  <c r="GB17" i="89" s="1"/>
  <c r="AJ13" i="43"/>
  <c r="GU17" i="89" s="1"/>
  <c r="HN17"/>
  <c r="E15" i="42"/>
  <c r="F15"/>
  <c r="M18" i="89" s="1"/>
  <c r="H15" i="42"/>
  <c r="I15" s="1"/>
  <c r="AF18" i="89" s="1"/>
  <c r="O15" i="42"/>
  <c r="BR18" i="89"/>
  <c r="R15" i="42"/>
  <c r="CK18" i="89"/>
  <c r="U15" i="42"/>
  <c r="DD18" i="89"/>
  <c r="X15" i="42"/>
  <c r="DW18" i="89"/>
  <c r="AA15" i="42"/>
  <c r="EP18" i="89"/>
  <c r="AD15" i="42"/>
  <c r="FI18" i="89"/>
  <c r="AG15" i="42"/>
  <c r="GB18" i="89"/>
  <c r="AJ15" i="42"/>
  <c r="GU18" i="89"/>
  <c r="AM15" i="42"/>
  <c r="HN18" i="89"/>
  <c r="E12" i="37"/>
  <c r="F12"/>
  <c r="M20" i="89" s="1"/>
  <c r="H12" i="37"/>
  <c r="I12" s="1"/>
  <c r="AF20" i="89" s="1"/>
  <c r="O12" i="37"/>
  <c r="BR20" i="89"/>
  <c r="R12" i="37"/>
  <c r="CK20" i="89"/>
  <c r="U12" i="37"/>
  <c r="DD20" i="89"/>
  <c r="X12" i="37"/>
  <c r="DW20" i="89"/>
  <c r="AA12" i="37"/>
  <c r="EP20" i="89"/>
  <c r="AD12" i="37"/>
  <c r="FI20" i="89"/>
  <c r="AG12" i="37"/>
  <c r="GB20" i="89"/>
  <c r="AJ12" i="37"/>
  <c r="GU20" i="89"/>
  <c r="AM12" i="37"/>
  <c r="HN20" i="89"/>
  <c r="E15" i="36"/>
  <c r="F15"/>
  <c r="M21" i="89" s="1"/>
  <c r="H15" i="36"/>
  <c r="I15" s="1"/>
  <c r="AF21" i="89" s="1"/>
  <c r="O15" i="36"/>
  <c r="BR21" i="89"/>
  <c r="R15" i="36"/>
  <c r="CK21" i="89"/>
  <c r="U15" i="36"/>
  <c r="DD21" i="89"/>
  <c r="X15" i="36"/>
  <c r="DW21" i="89"/>
  <c r="AA15" i="36"/>
  <c r="EP21" i="89"/>
  <c r="AD15" i="36"/>
  <c r="FI21" i="89"/>
  <c r="AG15" i="36"/>
  <c r="GB21" i="89"/>
  <c r="AJ15" i="36"/>
  <c r="GU21" i="89"/>
  <c r="AM15" i="36"/>
  <c r="HN21" i="89"/>
  <c r="IG11"/>
  <c r="IG13"/>
  <c r="IG16"/>
  <c r="IG19"/>
  <c r="IG22"/>
  <c r="IG24"/>
  <c r="IG27"/>
  <c r="IG28"/>
  <c r="IG29"/>
  <c r="IG30"/>
  <c r="IG31"/>
  <c r="IG32"/>
  <c r="IH11"/>
  <c r="IH13"/>
  <c r="IH33" s="1"/>
  <c r="IH16"/>
  <c r="IH19"/>
  <c r="IH22"/>
  <c r="IH24"/>
  <c r="IH27"/>
  <c r="IH28"/>
  <c r="IH29"/>
  <c r="IH30"/>
  <c r="IH31"/>
  <c r="IH32"/>
  <c r="II33"/>
  <c r="E13" i="48"/>
  <c r="F13"/>
  <c r="P12" i="89" s="1"/>
  <c r="E17" i="48"/>
  <c r="F17"/>
  <c r="E21"/>
  <c r="F21"/>
  <c r="H13"/>
  <c r="I13" s="1"/>
  <c r="H17"/>
  <c r="I17" s="1"/>
  <c r="H21"/>
  <c r="I21" s="1"/>
  <c r="O13"/>
  <c r="O17"/>
  <c r="O21"/>
  <c r="BU12" i="89"/>
  <c r="R13" i="48"/>
  <c r="R17"/>
  <c r="R21"/>
  <c r="CN12" i="89"/>
  <c r="U13" i="48"/>
  <c r="U17"/>
  <c r="U21"/>
  <c r="DG12" i="89"/>
  <c r="X13" i="48"/>
  <c r="X17"/>
  <c r="X21"/>
  <c r="DZ12" i="89"/>
  <c r="AA13" i="48"/>
  <c r="AA17"/>
  <c r="AA21"/>
  <c r="ES12" i="89"/>
  <c r="AD13" i="48"/>
  <c r="AD17"/>
  <c r="AD21"/>
  <c r="FL12" i="89"/>
  <c r="AG13" i="48"/>
  <c r="AG17"/>
  <c r="AG21"/>
  <c r="GE12" i="89"/>
  <c r="AJ13" i="48"/>
  <c r="AJ17"/>
  <c r="AJ21"/>
  <c r="GX12" i="89"/>
  <c r="AM13" i="48"/>
  <c r="AM17"/>
  <c r="AM21"/>
  <c r="HQ12" i="89"/>
  <c r="E14" i="46"/>
  <c r="F14"/>
  <c r="P14" i="89" s="1"/>
  <c r="H14" i="46"/>
  <c r="I14" s="1"/>
  <c r="AI14" i="89" s="1"/>
  <c r="O14" i="46"/>
  <c r="BU14" i="89"/>
  <c r="R14" i="46"/>
  <c r="CN14" i="89"/>
  <c r="U14" i="46"/>
  <c r="DG14" i="89"/>
  <c r="X14" i="46"/>
  <c r="DZ14" i="89"/>
  <c r="AA14" i="46"/>
  <c r="ES14" i="89"/>
  <c r="AD14" i="46"/>
  <c r="FL14" i="89"/>
  <c r="AG14" i="46"/>
  <c r="GE14" i="89"/>
  <c r="AJ14" i="46"/>
  <c r="GX14" i="89"/>
  <c r="AM14" i="46"/>
  <c r="HQ14" i="89"/>
  <c r="E13" i="45"/>
  <c r="F13"/>
  <c r="P15" i="89" s="1"/>
  <c r="H13" i="45"/>
  <c r="I13" s="1"/>
  <c r="AI15" i="89" s="1"/>
  <c r="O13" i="45"/>
  <c r="BU15" i="89"/>
  <c r="R13" i="45"/>
  <c r="CN15" i="89"/>
  <c r="U13" i="45"/>
  <c r="DG15" i="89"/>
  <c r="X13" i="45"/>
  <c r="DZ15" i="89"/>
  <c r="AA13" i="45"/>
  <c r="ES15" i="89"/>
  <c r="AD13" i="45"/>
  <c r="FL15" i="89"/>
  <c r="AG13" i="45"/>
  <c r="GE15" i="89"/>
  <c r="AJ13" i="45"/>
  <c r="GX15" i="89"/>
  <c r="AM13" i="45"/>
  <c r="HQ15" i="89"/>
  <c r="E14" i="43"/>
  <c r="F14"/>
  <c r="P17" i="89" s="1"/>
  <c r="H14" i="43"/>
  <c r="I14" s="1"/>
  <c r="AI17" i="89" s="1"/>
  <c r="O14" i="43"/>
  <c r="BU17" i="89"/>
  <c r="R14" i="43"/>
  <c r="CN17" i="89"/>
  <c r="U14" i="43"/>
  <c r="DG17" i="89"/>
  <c r="X14" i="43"/>
  <c r="DZ17" i="89"/>
  <c r="AA14" i="43"/>
  <c r="ES17" i="89"/>
  <c r="AD14" i="43"/>
  <c r="FL17" i="89"/>
  <c r="AG14" i="43"/>
  <c r="GE17" i="89"/>
  <c r="AJ14" i="43"/>
  <c r="GX17" i="89"/>
  <c r="HQ17"/>
  <c r="E16" i="42"/>
  <c r="F16" s="1"/>
  <c r="P18" i="89" s="1"/>
  <c r="H16" i="42"/>
  <c r="I16"/>
  <c r="AI18" i="89" s="1"/>
  <c r="O16" i="42"/>
  <c r="BU18" i="89" s="1"/>
  <c r="R16" i="42"/>
  <c r="CN18" i="89" s="1"/>
  <c r="U16" i="42"/>
  <c r="DG18" i="89" s="1"/>
  <c r="X16" i="42"/>
  <c r="DZ18" i="89" s="1"/>
  <c r="AA16" i="42"/>
  <c r="ES18" i="89" s="1"/>
  <c r="AD16" i="42"/>
  <c r="FL18" i="89" s="1"/>
  <c r="AJ16" i="42"/>
  <c r="GX18" i="89" s="1"/>
  <c r="AM16" i="42"/>
  <c r="HQ18" i="89" s="1"/>
  <c r="E13" i="37"/>
  <c r="F13" s="1"/>
  <c r="P20" i="89" s="1"/>
  <c r="H13" i="37"/>
  <c r="I13"/>
  <c r="AI20" i="89" s="1"/>
  <c r="O13" i="37"/>
  <c r="BU20" i="89" s="1"/>
  <c r="R13" i="37"/>
  <c r="CN20" i="89" s="1"/>
  <c r="U13" i="37"/>
  <c r="DG20" i="89" s="1"/>
  <c r="X13" i="37"/>
  <c r="DZ20" i="89" s="1"/>
  <c r="AA13" i="37"/>
  <c r="ES20" i="89" s="1"/>
  <c r="AD13" i="37"/>
  <c r="FL20" i="89" s="1"/>
  <c r="AG13" i="37"/>
  <c r="GE20" i="89" s="1"/>
  <c r="AJ13" i="37"/>
  <c r="GX20" i="89" s="1"/>
  <c r="AM13" i="37"/>
  <c r="HQ20" i="89" s="1"/>
  <c r="E16" i="36"/>
  <c r="F16" s="1"/>
  <c r="P21" i="89" s="1"/>
  <c r="H16" i="36"/>
  <c r="I16"/>
  <c r="AI21" i="89" s="1"/>
  <c r="O16" i="36"/>
  <c r="BU21" i="89" s="1"/>
  <c r="R16" i="36"/>
  <c r="CN21" i="89" s="1"/>
  <c r="U16" i="36"/>
  <c r="DG21" i="89" s="1"/>
  <c r="X16" i="36"/>
  <c r="DZ21" i="89" s="1"/>
  <c r="AA16" i="36"/>
  <c r="ES21" i="89" s="1"/>
  <c r="AD16" i="36"/>
  <c r="FL21" i="89" s="1"/>
  <c r="AG16" i="36"/>
  <c r="GE21" i="89" s="1"/>
  <c r="AJ16" i="36"/>
  <c r="GX21" i="89" s="1"/>
  <c r="AM16" i="36"/>
  <c r="HQ21" i="89" s="1"/>
  <c r="IJ11"/>
  <c r="IJ13"/>
  <c r="IJ16"/>
  <c r="IJ19"/>
  <c r="IJ22"/>
  <c r="IJ24"/>
  <c r="IJ27"/>
  <c r="IJ28"/>
  <c r="IJ29"/>
  <c r="IJ30"/>
  <c r="IJ31"/>
  <c r="IJ32"/>
  <c r="IJ34"/>
  <c r="IJ35"/>
  <c r="E13" i="60"/>
  <c r="F13" s="1"/>
  <c r="P36" i="89" s="1"/>
  <c r="H13" i="60"/>
  <c r="I13"/>
  <c r="AI36" i="89" s="1"/>
  <c r="O13" i="60"/>
  <c r="BU36" i="89" s="1"/>
  <c r="R13" i="60"/>
  <c r="CN36" i="89" s="1"/>
  <c r="U13" i="60"/>
  <c r="DG36" i="89" s="1"/>
  <c r="X13" i="60"/>
  <c r="DZ36" i="89" s="1"/>
  <c r="AA13" i="60"/>
  <c r="ES36" i="89" s="1"/>
  <c r="AD13" i="60"/>
  <c r="FL36" i="89" s="1"/>
  <c r="AG13" i="60"/>
  <c r="GE36" i="89" s="1"/>
  <c r="AJ13" i="60"/>
  <c r="GX36" i="89" s="1"/>
  <c r="AM13" i="60"/>
  <c r="HQ36" i="89" s="1"/>
  <c r="IJ37"/>
  <c r="IJ38"/>
  <c r="E13" i="81"/>
  <c r="F13" s="1"/>
  <c r="P39" i="89" s="1"/>
  <c r="H13" i="81"/>
  <c r="I13"/>
  <c r="AI39" i="89" s="1"/>
  <c r="O13" i="81"/>
  <c r="BU39" i="89" s="1"/>
  <c r="R13" i="81"/>
  <c r="CN39" i="89" s="1"/>
  <c r="U13" i="81"/>
  <c r="DG39" i="89" s="1"/>
  <c r="X13" i="81"/>
  <c r="DZ39" i="89" s="1"/>
  <c r="AA13" i="81"/>
  <c r="ES39" i="89" s="1"/>
  <c r="AD13" i="81"/>
  <c r="FL39" i="89" s="1"/>
  <c r="AG13" i="81"/>
  <c r="GE39" i="89" s="1"/>
  <c r="AJ13" i="81"/>
  <c r="GX39" i="89" s="1"/>
  <c r="AM13" i="81"/>
  <c r="HQ39" i="89" s="1"/>
  <c r="IJ40"/>
  <c r="IJ41"/>
  <c r="H14" i="48"/>
  <c r="H14" i="85" s="1"/>
  <c r="I14" s="1"/>
  <c r="AI42" i="89" s="1"/>
  <c r="BU42"/>
  <c r="CN42"/>
  <c r="DZ42"/>
  <c r="ES42"/>
  <c r="GX42"/>
  <c r="IJ43"/>
  <c r="IJ44"/>
  <c r="IJ45"/>
  <c r="IG34"/>
  <c r="IG35"/>
  <c r="E12" i="60"/>
  <c r="F12" s="1"/>
  <c r="M36" i="89" s="1"/>
  <c r="H12" i="60"/>
  <c r="I12"/>
  <c r="AF36" i="89" s="1"/>
  <c r="O12" i="60"/>
  <c r="BR36" i="89" s="1"/>
  <c r="R12" i="60"/>
  <c r="CK36" i="89" s="1"/>
  <c r="U12" i="60"/>
  <c r="DD36" i="89" s="1"/>
  <c r="X12" i="60"/>
  <c r="DW36" i="89" s="1"/>
  <c r="AA12" i="60"/>
  <c r="EP36" i="89" s="1"/>
  <c r="AD12" i="60"/>
  <c r="FI36" i="89" s="1"/>
  <c r="AG12" i="60"/>
  <c r="GB36" i="89" s="1"/>
  <c r="AJ12" i="60"/>
  <c r="GU36" i="89" s="1"/>
  <c r="AM12" i="60"/>
  <c r="HN36" i="89" s="1"/>
  <c r="IG37"/>
  <c r="IG38"/>
  <c r="E12" i="81"/>
  <c r="F12" s="1"/>
  <c r="M39" i="89" s="1"/>
  <c r="H12" i="81"/>
  <c r="I12"/>
  <c r="AF39" i="89" s="1"/>
  <c r="O12" i="81"/>
  <c r="BR39" i="89" s="1"/>
  <c r="R12" i="81"/>
  <c r="CK39" i="89" s="1"/>
  <c r="U12" i="81"/>
  <c r="DD39" i="89" s="1"/>
  <c r="X12" i="81"/>
  <c r="DW39" i="89" s="1"/>
  <c r="AA12" i="81"/>
  <c r="EP39" i="89" s="1"/>
  <c r="AD12" i="81"/>
  <c r="FI39" i="89" s="1"/>
  <c r="AG12" i="81"/>
  <c r="GB39" i="89" s="1"/>
  <c r="AJ12" i="81"/>
  <c r="GU39" i="89" s="1"/>
  <c r="AM12" i="81"/>
  <c r="HN39" i="89" s="1"/>
  <c r="IG40"/>
  <c r="IG41"/>
  <c r="H13" i="85"/>
  <c r="I13" s="1"/>
  <c r="AF42" i="89" s="1"/>
  <c r="BR42"/>
  <c r="CK42"/>
  <c r="DW42"/>
  <c r="EP42"/>
  <c r="GU42"/>
  <c r="IG43"/>
  <c r="IG44"/>
  <c r="IG45"/>
  <c r="ID34"/>
  <c r="ID35"/>
  <c r="E11" i="60"/>
  <c r="F11"/>
  <c r="J36" i="89" s="1"/>
  <c r="H11" i="60"/>
  <c r="I11" s="1"/>
  <c r="AC36" i="89" s="1"/>
  <c r="O11" i="60"/>
  <c r="BO36" i="89"/>
  <c r="R11" i="60"/>
  <c r="CH36" i="89"/>
  <c r="U11" i="60"/>
  <c r="DA36" i="89"/>
  <c r="X11" i="60"/>
  <c r="DT36" i="89"/>
  <c r="AA11" i="60"/>
  <c r="EM36" i="89"/>
  <c r="AD11" i="60"/>
  <c r="FF36" i="89"/>
  <c r="AG11" i="60"/>
  <c r="FY36" i="89"/>
  <c r="AJ11" i="60"/>
  <c r="GR36" i="89"/>
  <c r="AM11" i="60"/>
  <c r="HK36" i="89"/>
  <c r="ID37"/>
  <c r="ID38"/>
  <c r="E11" i="81"/>
  <c r="F11"/>
  <c r="J39" i="89" s="1"/>
  <c r="H11" i="81"/>
  <c r="I11" s="1"/>
  <c r="AC39" i="89" s="1"/>
  <c r="O11" i="81"/>
  <c r="BO39" i="89"/>
  <c r="R11" i="81"/>
  <c r="CH39" i="89"/>
  <c r="U11" i="81"/>
  <c r="DA39" i="89"/>
  <c r="X11" i="81"/>
  <c r="DT39" i="89"/>
  <c r="AA11" i="81"/>
  <c r="EM39" i="89"/>
  <c r="AD11" i="81"/>
  <c r="FF39" i="89"/>
  <c r="AG11" i="81"/>
  <c r="FY39" i="89"/>
  <c r="AJ11" i="81"/>
  <c r="GR39" i="89"/>
  <c r="AM11" i="81"/>
  <c r="HK39" i="89"/>
  <c r="ID40"/>
  <c r="ID41"/>
  <c r="H12" i="85"/>
  <c r="I12"/>
  <c r="AC42" i="89" s="1"/>
  <c r="BO42"/>
  <c r="CH42"/>
  <c r="DT42"/>
  <c r="EM42"/>
  <c r="GR42"/>
  <c r="ID43"/>
  <c r="ID44"/>
  <c r="ID45"/>
  <c r="I11" i="52"/>
  <c r="Z11" i="89"/>
  <c r="R11" i="52"/>
  <c r="CE11" i="89"/>
  <c r="U11" i="52"/>
  <c r="CX11" i="89"/>
  <c r="X11" i="52"/>
  <c r="DQ11" i="89"/>
  <c r="AA11" i="52"/>
  <c r="EJ11" i="89"/>
  <c r="AD11" i="52"/>
  <c r="FC11" i="89"/>
  <c r="AG11" i="52"/>
  <c r="FV11" i="89"/>
  <c r="AJ11" i="52"/>
  <c r="GO11" i="89"/>
  <c r="AM11" i="52"/>
  <c r="HH11" i="89"/>
  <c r="E14" i="48"/>
  <c r="F14"/>
  <c r="G12" i="89" s="1"/>
  <c r="E18" i="48"/>
  <c r="F18"/>
  <c r="I14"/>
  <c r="Z12" i="89" s="1"/>
  <c r="H18" i="48"/>
  <c r="I18"/>
  <c r="O14"/>
  <c r="O18"/>
  <c r="BL12" i="89"/>
  <c r="R14" i="48"/>
  <c r="R18"/>
  <c r="CE12" i="89" s="1"/>
  <c r="U14" i="48"/>
  <c r="U18"/>
  <c r="CX12" i="89"/>
  <c r="X14" i="48"/>
  <c r="X18"/>
  <c r="DQ12" i="89" s="1"/>
  <c r="AA14" i="48"/>
  <c r="AA18"/>
  <c r="EJ12" i="89"/>
  <c r="AD14" i="48"/>
  <c r="AD18"/>
  <c r="FC12" i="89" s="1"/>
  <c r="AG14" i="48"/>
  <c r="AG18"/>
  <c r="FV12" i="89"/>
  <c r="AJ14" i="48"/>
  <c r="AJ18"/>
  <c r="GO12" i="89" s="1"/>
  <c r="AM14" i="48"/>
  <c r="AM18"/>
  <c r="HH12" i="89"/>
  <c r="E11" i="47"/>
  <c r="F11"/>
  <c r="G13" i="89" s="1"/>
  <c r="H11" i="47"/>
  <c r="I11" s="1"/>
  <c r="Z13" i="89" s="1"/>
  <c r="O11" i="47"/>
  <c r="O10"/>
  <c r="BL13" i="89" s="1"/>
  <c r="R11" i="47"/>
  <c r="CE13" i="89" s="1"/>
  <c r="U11" i="47"/>
  <c r="CX13" i="89" s="1"/>
  <c r="X11" i="47"/>
  <c r="DQ13" i="89" s="1"/>
  <c r="AA11" i="47"/>
  <c r="EJ13" i="89" s="1"/>
  <c r="AD11" i="47"/>
  <c r="FC13" i="89" s="1"/>
  <c r="AG11" i="47"/>
  <c r="FV13" i="89" s="1"/>
  <c r="AJ11" i="47"/>
  <c r="GO13" i="89" s="1"/>
  <c r="AM11" i="47"/>
  <c r="HH13" i="89" s="1"/>
  <c r="E11" i="46"/>
  <c r="F11" s="1"/>
  <c r="E15"/>
  <c r="F15" s="1"/>
  <c r="H11"/>
  <c r="I11"/>
  <c r="Z14" i="89" s="1"/>
  <c r="H15" i="46"/>
  <c r="I15"/>
  <c r="O11"/>
  <c r="O15"/>
  <c r="BL14" i="89"/>
  <c r="R11" i="46"/>
  <c r="R15"/>
  <c r="CE14" i="89" s="1"/>
  <c r="U11" i="46"/>
  <c r="U15"/>
  <c r="CX14" i="89"/>
  <c r="X11" i="46"/>
  <c r="X15"/>
  <c r="DQ14" i="89" s="1"/>
  <c r="AA11" i="46"/>
  <c r="AA15"/>
  <c r="EJ14" i="89"/>
  <c r="AD11" i="46"/>
  <c r="AD15"/>
  <c r="FC14" i="89" s="1"/>
  <c r="AG11" i="46"/>
  <c r="AG15"/>
  <c r="FV14" i="89"/>
  <c r="AJ11" i="46"/>
  <c r="AJ15"/>
  <c r="GO14" i="89" s="1"/>
  <c r="AM11" i="46"/>
  <c r="AM15"/>
  <c r="HH14" i="89"/>
  <c r="E14" i="45"/>
  <c r="F14"/>
  <c r="G15" i="89" s="1"/>
  <c r="H14" i="45"/>
  <c r="I14" s="1"/>
  <c r="Z15" i="89" s="1"/>
  <c r="O14" i="45"/>
  <c r="BL15" i="89"/>
  <c r="R14" i="45"/>
  <c r="CE15" i="89"/>
  <c r="U14" i="45"/>
  <c r="CX15" i="89"/>
  <c r="X14" i="45"/>
  <c r="DQ15" i="89"/>
  <c r="AA14" i="45"/>
  <c r="EJ15" i="89"/>
  <c r="AD14" i="45"/>
  <c r="FC15" i="89"/>
  <c r="AG14" i="45"/>
  <c r="FV15" i="89"/>
  <c r="AJ14" i="45"/>
  <c r="GO15" i="89"/>
  <c r="AM14" i="45"/>
  <c r="HH15" i="89"/>
  <c r="E11" i="44"/>
  <c r="F11"/>
  <c r="G16" i="89" s="1"/>
  <c r="H11" i="44"/>
  <c r="I11" s="1"/>
  <c r="Z16" i="89" s="1"/>
  <c r="O11" i="44"/>
  <c r="BL16" i="89"/>
  <c r="R11" i="44"/>
  <c r="CE16" i="89"/>
  <c r="U11" i="44"/>
  <c r="CX16" i="89"/>
  <c r="X11" i="44"/>
  <c r="DQ16" i="89"/>
  <c r="AA11" i="44"/>
  <c r="EJ16" i="89"/>
  <c r="AD11" i="44"/>
  <c r="FC16" i="89"/>
  <c r="AG11" i="44"/>
  <c r="FV16" i="89"/>
  <c r="AJ11" i="44"/>
  <c r="GO16" i="89"/>
  <c r="AM11" i="44"/>
  <c r="HH16" i="89"/>
  <c r="E11" i="43"/>
  <c r="F11"/>
  <c r="G17" i="89" s="1"/>
  <c r="H11" i="43"/>
  <c r="I11" s="1"/>
  <c r="Z17" i="89" s="1"/>
  <c r="O11" i="43"/>
  <c r="BL17" i="89"/>
  <c r="R11" i="43"/>
  <c r="CE17" i="89"/>
  <c r="U11" i="43"/>
  <c r="CX17" i="89"/>
  <c r="X11" i="43"/>
  <c r="DQ17" i="89"/>
  <c r="AA11" i="43"/>
  <c r="EJ17" i="89"/>
  <c r="AD11" i="43"/>
  <c r="FC17" i="89"/>
  <c r="AG11" i="43"/>
  <c r="FV17" i="89"/>
  <c r="AJ11" i="43"/>
  <c r="GO17" i="89"/>
  <c r="HH17"/>
  <c r="E11" i="42"/>
  <c r="F11" s="1"/>
  <c r="E12"/>
  <c r="F12" s="1"/>
  <c r="E13"/>
  <c r="F13" s="1"/>
  <c r="H11"/>
  <c r="I11"/>
  <c r="Z18" i="89" s="1"/>
  <c r="H12" i="42"/>
  <c r="I12"/>
  <c r="H13"/>
  <c r="I13"/>
  <c r="O11"/>
  <c r="BL18" i="89" s="1"/>
  <c r="O12" i="42"/>
  <c r="O13"/>
  <c r="R11"/>
  <c r="CE18" i="89" s="1"/>
  <c r="R12" i="42"/>
  <c r="R13"/>
  <c r="U11"/>
  <c r="CX18" i="89" s="1"/>
  <c r="U12" i="42"/>
  <c r="U13"/>
  <c r="X11"/>
  <c r="DQ18" i="89" s="1"/>
  <c r="X12" i="42"/>
  <c r="X13"/>
  <c r="AA11"/>
  <c r="EJ18" i="89" s="1"/>
  <c r="AA12" i="42"/>
  <c r="AA13"/>
  <c r="AD11"/>
  <c r="AD12"/>
  <c r="AD13"/>
  <c r="AG11"/>
  <c r="AG12"/>
  <c r="AG13"/>
  <c r="AJ11"/>
  <c r="AJ12"/>
  <c r="AJ13"/>
  <c r="AM11"/>
  <c r="AM12"/>
  <c r="AM13"/>
  <c r="E11" i="41"/>
  <c r="F11" s="1"/>
  <c r="G19" i="89"/>
  <c r="H11" i="41"/>
  <c r="I11"/>
  <c r="Z19" i="89" s="1"/>
  <c r="O11" i="41"/>
  <c r="BL19" i="89" s="1"/>
  <c r="R11" i="41"/>
  <c r="CE19" i="89" s="1"/>
  <c r="U11" i="41"/>
  <c r="CX19" i="89" s="1"/>
  <c r="X11" i="41"/>
  <c r="DQ19" i="89" s="1"/>
  <c r="AA11" i="41"/>
  <c r="EJ19" i="89" s="1"/>
  <c r="AD11" i="41"/>
  <c r="FC19" i="89" s="1"/>
  <c r="AG11" i="41"/>
  <c r="FV19" i="89" s="1"/>
  <c r="AJ11" i="41"/>
  <c r="GO19" i="89" s="1"/>
  <c r="AM11" i="41"/>
  <c r="HH19" i="89" s="1"/>
  <c r="E14" i="37"/>
  <c r="F14" s="1"/>
  <c r="E15"/>
  <c r="F15" s="1"/>
  <c r="G20" i="89"/>
  <c r="H14" i="37"/>
  <c r="I14"/>
  <c r="H15"/>
  <c r="I15"/>
  <c r="O14"/>
  <c r="O15"/>
  <c r="BL20" i="89"/>
  <c r="R14" i="37"/>
  <c r="R15"/>
  <c r="CE20" i="89" s="1"/>
  <c r="U14" i="37"/>
  <c r="U15"/>
  <c r="CX20" i="89"/>
  <c r="X14" i="37"/>
  <c r="X15"/>
  <c r="DQ20" i="89" s="1"/>
  <c r="AA14" i="37"/>
  <c r="AA15"/>
  <c r="EJ20" i="89"/>
  <c r="AD14" i="37"/>
  <c r="AD15"/>
  <c r="FC20" i="89" s="1"/>
  <c r="AG14" i="37"/>
  <c r="AG15"/>
  <c r="FV20" i="89"/>
  <c r="AJ14" i="37"/>
  <c r="AJ15"/>
  <c r="GO20" i="89" s="1"/>
  <c r="AM14" i="37"/>
  <c r="AM15"/>
  <c r="HH20" i="89"/>
  <c r="E11" i="36"/>
  <c r="F11"/>
  <c r="E12"/>
  <c r="F12"/>
  <c r="E13"/>
  <c r="F13"/>
  <c r="H11"/>
  <c r="I11" s="1"/>
  <c r="Z21" i="89" s="1"/>
  <c r="H12" i="36"/>
  <c r="I12" s="1"/>
  <c r="H13"/>
  <c r="I13" s="1"/>
  <c r="O11"/>
  <c r="O12"/>
  <c r="O13"/>
  <c r="BL21" i="89"/>
  <c r="R10" i="36"/>
  <c r="U11"/>
  <c r="U12"/>
  <c r="U13"/>
  <c r="X11"/>
  <c r="X12"/>
  <c r="X13"/>
  <c r="AA11"/>
  <c r="AA12"/>
  <c r="AA13"/>
  <c r="AD11"/>
  <c r="AD12"/>
  <c r="AD13"/>
  <c r="AG11"/>
  <c r="AG12"/>
  <c r="AG13"/>
  <c r="AJ11"/>
  <c r="AJ12"/>
  <c r="AJ13"/>
  <c r="AM11"/>
  <c r="AM12"/>
  <c r="AM13"/>
  <c r="E11" i="73"/>
  <c r="F11" s="1"/>
  <c r="G22" i="89" s="1"/>
  <c r="H11" i="73"/>
  <c r="I11"/>
  <c r="Z22" i="89" s="1"/>
  <c r="O11" i="73"/>
  <c r="BL22" i="89" s="1"/>
  <c r="R11" i="73"/>
  <c r="CE22" i="89" s="1"/>
  <c r="U11" i="73"/>
  <c r="CX22" i="89" s="1"/>
  <c r="X11" i="73"/>
  <c r="DQ22" i="89" s="1"/>
  <c r="AA11" i="73"/>
  <c r="EJ22" i="89" s="1"/>
  <c r="AD11" i="73"/>
  <c r="FC22" i="89" s="1"/>
  <c r="AG11" i="73"/>
  <c r="FV22" i="89" s="1"/>
  <c r="AJ11" i="73"/>
  <c r="GO22" i="89" s="1"/>
  <c r="AM11" i="73"/>
  <c r="HH22" i="89" s="1"/>
  <c r="E11" i="74"/>
  <c r="F11" s="1"/>
  <c r="G24" i="89"/>
  <c r="H11" i="74"/>
  <c r="I11"/>
  <c r="Z24" i="89" s="1"/>
  <c r="O11" i="74"/>
  <c r="BL24" i="89" s="1"/>
  <c r="R11" i="74"/>
  <c r="CE24" i="89" s="1"/>
  <c r="U11" i="74"/>
  <c r="CX24" i="89" s="1"/>
  <c r="X11" i="74"/>
  <c r="DQ24" i="89" s="1"/>
  <c r="AA11" i="74"/>
  <c r="EJ24" i="89"/>
  <c r="AD11" i="74"/>
  <c r="FC24" i="89"/>
  <c r="AG11" i="74"/>
  <c r="FV24" i="89"/>
  <c r="AJ11" i="74"/>
  <c r="GO24" i="89"/>
  <c r="AM11" i="74"/>
  <c r="HH24" i="89"/>
  <c r="E11" i="23"/>
  <c r="F11"/>
  <c r="G27" i="89" s="1"/>
  <c r="H11" i="23"/>
  <c r="I11" s="1"/>
  <c r="Z27" i="89" s="1"/>
  <c r="O11" i="23"/>
  <c r="BL27" i="89"/>
  <c r="R11" i="23"/>
  <c r="CE27" i="89"/>
  <c r="U11" i="23"/>
  <c r="CX27" i="89"/>
  <c r="X11" i="23"/>
  <c r="DQ27" i="89"/>
  <c r="AA11" i="23"/>
  <c r="EJ27" i="89"/>
  <c r="AD11" i="23"/>
  <c r="FC27" i="89"/>
  <c r="AG11" i="23"/>
  <c r="FV27" i="89"/>
  <c r="AJ11" i="23"/>
  <c r="GO27" i="89"/>
  <c r="AM11" i="23"/>
  <c r="HH27" i="89"/>
  <c r="E11" i="70"/>
  <c r="F11"/>
  <c r="G29" i="89" s="1"/>
  <c r="H11" i="70"/>
  <c r="I11" s="1"/>
  <c r="Z29" i="89" s="1"/>
  <c r="O11" i="70"/>
  <c r="BL29" i="89"/>
  <c r="R11" i="70"/>
  <c r="CE29" i="89"/>
  <c r="U11" i="70"/>
  <c r="U10"/>
  <c r="CX29" i="89" s="1"/>
  <c r="X11" i="70"/>
  <c r="DQ29" i="89" s="1"/>
  <c r="AA11" i="70"/>
  <c r="EJ29" i="89" s="1"/>
  <c r="EG29" s="1"/>
  <c r="AD11" i="70"/>
  <c r="FC29" i="89" s="1"/>
  <c r="EZ29" s="1"/>
  <c r="FQ29" s="1"/>
  <c r="AG11" i="70"/>
  <c r="FV29" i="89" s="1"/>
  <c r="FS29" s="1"/>
  <c r="AJ11" i="70"/>
  <c r="GO29" i="89" s="1"/>
  <c r="GL29" s="1"/>
  <c r="HC29" s="1"/>
  <c r="AM11" i="70"/>
  <c r="HH29" i="89" s="1"/>
  <c r="HE29" s="1"/>
  <c r="HV29" s="1"/>
  <c r="E11" i="72"/>
  <c r="F11" s="1"/>
  <c r="G30" i="89" s="1"/>
  <c r="H11" i="72"/>
  <c r="I11"/>
  <c r="Z30" i="89" s="1"/>
  <c r="O11" i="72"/>
  <c r="BL30" i="89" s="1"/>
  <c r="R11" i="72"/>
  <c r="CE30" i="89" s="1"/>
  <c r="U11" i="72"/>
  <c r="CX30" i="89" s="1"/>
  <c r="X11" i="72"/>
  <c r="DQ30" i="89" s="1"/>
  <c r="AA11" i="72"/>
  <c r="EJ30" i="89" s="1"/>
  <c r="EG30" s="1"/>
  <c r="AD11" i="72"/>
  <c r="FC30" i="89" s="1"/>
  <c r="EZ30" s="1"/>
  <c r="FQ30" s="1"/>
  <c r="AG11" i="72"/>
  <c r="FV30" i="89" s="1"/>
  <c r="FS30" s="1"/>
  <c r="AJ11" i="72"/>
  <c r="GO30" i="89" s="1"/>
  <c r="GL30" s="1"/>
  <c r="HC30" s="1"/>
  <c r="AM11" i="72"/>
  <c r="AM10" s="1"/>
  <c r="E11" i="68"/>
  <c r="F11"/>
  <c r="G31" i="89" s="1"/>
  <c r="H11" i="68"/>
  <c r="I11" s="1"/>
  <c r="Z31" i="89" s="1"/>
  <c r="O11" i="68"/>
  <c r="BL31" i="89"/>
  <c r="R11" i="68"/>
  <c r="CE31" i="89"/>
  <c r="U11" i="68"/>
  <c r="CX31" i="89"/>
  <c r="X11" i="68"/>
  <c r="DQ31" i="89"/>
  <c r="AA11" i="68"/>
  <c r="EJ31" i="89"/>
  <c r="AD11" i="68"/>
  <c r="FC31" i="89"/>
  <c r="AG11" i="68"/>
  <c r="AG10"/>
  <c r="FV31" i="89" s="1"/>
  <c r="FS31" s="1"/>
  <c r="GJ31" s="1"/>
  <c r="AJ11" i="68"/>
  <c r="AJ10" s="1"/>
  <c r="AM11"/>
  <c r="HH31" i="89"/>
  <c r="E11" i="71"/>
  <c r="F11"/>
  <c r="G32" i="89" s="1"/>
  <c r="H11" i="71"/>
  <c r="I11" s="1"/>
  <c r="Z32" i="89" s="1"/>
  <c r="O11" i="71"/>
  <c r="BL32" i="89"/>
  <c r="R11" i="71"/>
  <c r="CE32" i="89"/>
  <c r="U11" i="71"/>
  <c r="CX32" i="89"/>
  <c r="X11" i="71"/>
  <c r="X10"/>
  <c r="DQ32" i="89" s="1"/>
  <c r="AA11" i="71"/>
  <c r="EJ32" i="89" s="1"/>
  <c r="EG32" s="1"/>
  <c r="AD11" i="71"/>
  <c r="FC32" i="89" s="1"/>
  <c r="EZ32" s="1"/>
  <c r="AG11" i="71"/>
  <c r="FV32" i="89" s="1"/>
  <c r="FS32" s="1"/>
  <c r="AJ11" i="71"/>
  <c r="GO32" i="89" s="1"/>
  <c r="GL32" s="1"/>
  <c r="HC32" s="1"/>
  <c r="AM11" i="71"/>
  <c r="HH32" i="89" s="1"/>
  <c r="HE32" s="1"/>
  <c r="HV32" s="1"/>
  <c r="E11" i="13"/>
  <c r="F11" s="1"/>
  <c r="G34" i="89" s="1"/>
  <c r="E12" i="13"/>
  <c r="F12" s="1"/>
  <c r="H11"/>
  <c r="I11"/>
  <c r="Z34" i="89" s="1"/>
  <c r="H12" i="13"/>
  <c r="I12"/>
  <c r="O11"/>
  <c r="O12"/>
  <c r="BL34" i="89"/>
  <c r="R11" i="13"/>
  <c r="R12"/>
  <c r="CE34" i="89" s="1"/>
  <c r="U11" i="13"/>
  <c r="U12"/>
  <c r="CX34" i="89"/>
  <c r="X11" i="13"/>
  <c r="X12"/>
  <c r="DQ34" i="89" s="1"/>
  <c r="AA11" i="13"/>
  <c r="AA12"/>
  <c r="EJ34" i="89"/>
  <c r="AG11" i="13"/>
  <c r="AG12"/>
  <c r="FC34" i="89" s="1"/>
  <c r="EZ34" s="1"/>
  <c r="FQ34" s="1"/>
  <c r="FV34"/>
  <c r="AJ11" i="13"/>
  <c r="AJ12"/>
  <c r="GO34" i="89" s="1"/>
  <c r="GL34" s="1"/>
  <c r="HC34" s="1"/>
  <c r="AM11" i="13"/>
  <c r="AM12"/>
  <c r="HH34" i="89"/>
  <c r="E11" i="56"/>
  <c r="F11"/>
  <c r="G35" i="89" s="1"/>
  <c r="E12" i="56"/>
  <c r="F12"/>
  <c r="E13"/>
  <c r="F13"/>
  <c r="H11"/>
  <c r="I11" s="1"/>
  <c r="H12"/>
  <c r="I12" s="1"/>
  <c r="H13"/>
  <c r="I13" s="1"/>
  <c r="O11"/>
  <c r="O12"/>
  <c r="O13"/>
  <c r="BL35" i="89"/>
  <c r="R11" i="56"/>
  <c r="R12"/>
  <c r="R13"/>
  <c r="CE35" i="89"/>
  <c r="U11" i="56"/>
  <c r="U12"/>
  <c r="U13"/>
  <c r="CX35" i="89"/>
  <c r="X11" i="56"/>
  <c r="X12"/>
  <c r="X13"/>
  <c r="DQ35" i="89"/>
  <c r="AA11" i="56"/>
  <c r="AA12"/>
  <c r="AA13"/>
  <c r="EJ35" i="89"/>
  <c r="AD11" i="56"/>
  <c r="AD12"/>
  <c r="AD13"/>
  <c r="FC35" i="89"/>
  <c r="AG11" i="56"/>
  <c r="AG12"/>
  <c r="AG13"/>
  <c r="FV35" i="89"/>
  <c r="AJ11" i="56"/>
  <c r="AJ12"/>
  <c r="AJ13"/>
  <c r="GO35" i="89"/>
  <c r="AM11" i="56"/>
  <c r="AM12"/>
  <c r="AM13"/>
  <c r="HH35" i="89"/>
  <c r="E14" i="60"/>
  <c r="F14"/>
  <c r="G36" i="89" s="1"/>
  <c r="H14" i="60"/>
  <c r="I14" s="1"/>
  <c r="Z36" i="89" s="1"/>
  <c r="O14" i="60"/>
  <c r="BL36" i="89"/>
  <c r="R14" i="60"/>
  <c r="CE36" i="89"/>
  <c r="U14" i="60"/>
  <c r="CX36" i="89"/>
  <c r="X14" i="60"/>
  <c r="DQ36" i="89"/>
  <c r="AA14" i="60"/>
  <c r="EJ36" i="89"/>
  <c r="AD14" i="60"/>
  <c r="FC36" i="89"/>
  <c r="AG14" i="60"/>
  <c r="FV36" i="89"/>
  <c r="AJ14" i="60"/>
  <c r="GO36" i="89"/>
  <c r="AM14" i="60"/>
  <c r="HH36" i="89"/>
  <c r="E11" i="61"/>
  <c r="F11"/>
  <c r="G37" i="89" s="1"/>
  <c r="H11" i="61"/>
  <c r="I11" s="1"/>
  <c r="Z37" i="89" s="1"/>
  <c r="O11" i="61"/>
  <c r="BL37" i="89"/>
  <c r="R11" i="61"/>
  <c r="CE37" i="89"/>
  <c r="U11" i="61"/>
  <c r="CX37" i="89"/>
  <c r="X11" i="84"/>
  <c r="DQ37" i="89"/>
  <c r="AA11" i="61"/>
  <c r="EJ37" i="89"/>
  <c r="AD11" i="61"/>
  <c r="FC37" i="89"/>
  <c r="AG11" i="61"/>
  <c r="FV37" i="89"/>
  <c r="AJ11" i="61"/>
  <c r="GO37" i="89"/>
  <c r="AM11" i="61"/>
  <c r="HH37" i="89"/>
  <c r="E11" i="84"/>
  <c r="F11"/>
  <c r="G38" i="89" s="1"/>
  <c r="H11" i="84"/>
  <c r="I11" s="1"/>
  <c r="Z38" i="89" s="1"/>
  <c r="O11" i="84"/>
  <c r="BL38" i="89"/>
  <c r="R11" i="84"/>
  <c r="CE38" i="89"/>
  <c r="U11" i="84"/>
  <c r="CX38" i="89"/>
  <c r="DQ38"/>
  <c r="AA11" i="84"/>
  <c r="EJ38" i="89" s="1"/>
  <c r="AD11" i="84"/>
  <c r="FC38" i="89" s="1"/>
  <c r="AG11" i="84"/>
  <c r="FV38" i="89" s="1"/>
  <c r="AJ11" i="84"/>
  <c r="GO38" i="89" s="1"/>
  <c r="AM11" i="84"/>
  <c r="HH38" i="89" s="1"/>
  <c r="E14" i="81"/>
  <c r="F14" s="1"/>
  <c r="G39" i="89" s="1"/>
  <c r="H14" i="81"/>
  <c r="I14"/>
  <c r="Z39" i="89" s="1"/>
  <c r="O14" i="81"/>
  <c r="BL39" i="89" s="1"/>
  <c r="R14" i="81"/>
  <c r="CE39" i="89" s="1"/>
  <c r="U14" i="81"/>
  <c r="CX39" i="89" s="1"/>
  <c r="X14" i="81"/>
  <c r="DQ39" i="89" s="1"/>
  <c r="AA14" i="81"/>
  <c r="EJ39" i="89" s="1"/>
  <c r="EG39" s="1"/>
  <c r="AD14" i="81"/>
  <c r="FC39" i="89" s="1"/>
  <c r="EZ39" s="1"/>
  <c r="AG14" i="81"/>
  <c r="FV39" i="89" s="1"/>
  <c r="FS39" s="1"/>
  <c r="AJ14" i="81"/>
  <c r="GO39" i="89" s="1"/>
  <c r="GL39" s="1"/>
  <c r="AM14" i="81"/>
  <c r="HH39" i="89" s="1"/>
  <c r="HE39" s="1"/>
  <c r="E11" i="83"/>
  <c r="F11" s="1"/>
  <c r="E12"/>
  <c r="F12" s="1"/>
  <c r="H11"/>
  <c r="I11"/>
  <c r="Z40" i="89" s="1"/>
  <c r="H12" i="83"/>
  <c r="I12"/>
  <c r="O11"/>
  <c r="O12"/>
  <c r="BL40" i="89"/>
  <c r="R11" i="83"/>
  <c r="R12"/>
  <c r="CE40" i="89" s="1"/>
  <c r="U11" i="83"/>
  <c r="U12"/>
  <c r="CX40" i="89"/>
  <c r="X11" i="83"/>
  <c r="X12"/>
  <c r="DQ40" i="89" s="1"/>
  <c r="AA11" i="83"/>
  <c r="AA12"/>
  <c r="EJ40" i="89"/>
  <c r="AD11" i="83"/>
  <c r="AD12"/>
  <c r="FC40" i="89" s="1"/>
  <c r="EZ40" s="1"/>
  <c r="FQ40" s="1"/>
  <c r="AG11" i="83"/>
  <c r="AG12"/>
  <c r="FV40" i="89"/>
  <c r="AJ11" i="83"/>
  <c r="AJ12"/>
  <c r="GO40" i="89" s="1"/>
  <c r="GL40" s="1"/>
  <c r="AM11" i="83"/>
  <c r="AM12"/>
  <c r="HH40" i="89"/>
  <c r="E11" i="64"/>
  <c r="F11"/>
  <c r="G41" i="89" s="1"/>
  <c r="H11" i="64"/>
  <c r="I11" s="1"/>
  <c r="Z41" i="89" s="1"/>
  <c r="O11" i="64"/>
  <c r="BL41" i="89"/>
  <c r="R11" i="64"/>
  <c r="CE41" i="89"/>
  <c r="U11" i="64"/>
  <c r="CX41" i="89"/>
  <c r="X11" i="64"/>
  <c r="DQ41" i="89"/>
  <c r="AA11" i="85"/>
  <c r="EJ41" i="89"/>
  <c r="AD11" i="64"/>
  <c r="FC41" i="89"/>
  <c r="AG11" i="64"/>
  <c r="FV41" i="89"/>
  <c r="AJ11" i="64"/>
  <c r="GO41" i="89"/>
  <c r="AM11" i="64"/>
  <c r="HH41" i="89"/>
  <c r="E11" i="85"/>
  <c r="F11"/>
  <c r="G42" i="89" s="1"/>
  <c r="H11" i="85"/>
  <c r="I11" s="1"/>
  <c r="Z42" i="89" s="1"/>
  <c r="O11" i="85"/>
  <c r="BL42" i="89"/>
  <c r="R11" i="85"/>
  <c r="CE42" i="89"/>
  <c r="U11" i="85"/>
  <c r="CX42" i="89"/>
  <c r="X11" i="85"/>
  <c r="DQ42" i="89"/>
  <c r="EJ42"/>
  <c r="AD11" i="85"/>
  <c r="FC42" i="89" s="1"/>
  <c r="EZ42" s="1"/>
  <c r="FQ42" s="1"/>
  <c r="AG11" i="85"/>
  <c r="FV42" i="89" s="1"/>
  <c r="FS42" s="1"/>
  <c r="AJ11" i="85"/>
  <c r="GO42" i="89" s="1"/>
  <c r="GL42" s="1"/>
  <c r="AM11" i="85"/>
  <c r="HH42" i="89" s="1"/>
  <c r="HE42" s="1"/>
  <c r="E11" i="88"/>
  <c r="F11" s="1"/>
  <c r="G43" i="89" s="1"/>
  <c r="H11" i="88"/>
  <c r="I11"/>
  <c r="Z43" i="89" s="1"/>
  <c r="O11" i="88"/>
  <c r="BL43" i="89" s="1"/>
  <c r="R11" i="88"/>
  <c r="CE43" i="89" s="1"/>
  <c r="U11" i="88"/>
  <c r="CX43" i="89" s="1"/>
  <c r="X11" i="88"/>
  <c r="DQ43" i="89" s="1"/>
  <c r="AA11" i="88"/>
  <c r="EJ43" i="89" s="1"/>
  <c r="EG43" s="1"/>
  <c r="AD11" i="88"/>
  <c r="FC43" i="89" s="1"/>
  <c r="EZ43" s="1"/>
  <c r="FQ43" s="1"/>
  <c r="AG11" i="88"/>
  <c r="FV43" i="89" s="1"/>
  <c r="FS43" s="1"/>
  <c r="GJ43" s="1"/>
  <c r="AJ11" i="88"/>
  <c r="GO43" i="89" s="1"/>
  <c r="GL43" s="1"/>
  <c r="AM11" i="88"/>
  <c r="HH43" i="89" s="1"/>
  <c r="HE43" s="1"/>
  <c r="HV43" s="1"/>
  <c r="E11" i="87"/>
  <c r="F11" s="1"/>
  <c r="G44" i="89" s="1"/>
  <c r="H11" i="87"/>
  <c r="I11"/>
  <c r="Z44" i="89" s="1"/>
  <c r="O11" i="87"/>
  <c r="BL44" i="89" s="1"/>
  <c r="R11" i="87"/>
  <c r="CE44" i="89" s="1"/>
  <c r="U11" i="87"/>
  <c r="CX44" i="89" s="1"/>
  <c r="X11" i="87"/>
  <c r="DQ44" i="89" s="1"/>
  <c r="AA11" i="87"/>
  <c r="EJ44" i="89" s="1"/>
  <c r="EG44" s="1"/>
  <c r="EX44" s="1"/>
  <c r="FC44"/>
  <c r="AG11" i="87"/>
  <c r="FV44" i="89"/>
  <c r="AJ11" i="87"/>
  <c r="GO44" i="89"/>
  <c r="AM11" i="87"/>
  <c r="HH44" i="89"/>
  <c r="E11" i="86"/>
  <c r="F11"/>
  <c r="G45" i="89" s="1"/>
  <c r="E12" i="86"/>
  <c r="F12"/>
  <c r="O11"/>
  <c r="O12"/>
  <c r="BL45" i="89"/>
  <c r="R11" i="86"/>
  <c r="R12"/>
  <c r="CE45" i="89" s="1"/>
  <c r="AA11" i="86"/>
  <c r="AA12"/>
  <c r="EJ45" i="89"/>
  <c r="AD11" i="86"/>
  <c r="AD12"/>
  <c r="FC45" i="89" s="1"/>
  <c r="EZ45" s="1"/>
  <c r="FQ45" s="1"/>
  <c r="AG11" i="86"/>
  <c r="AG12"/>
  <c r="FV45" i="89"/>
  <c r="AJ11" i="86"/>
  <c r="AJ12"/>
  <c r="GO45" i="89" s="1"/>
  <c r="GL45" s="1"/>
  <c r="AM11" i="86"/>
  <c r="AM10" s="1"/>
  <c r="HT45" i="89" s="1"/>
  <c r="HV45" s="1"/>
  <c r="AM12" i="86"/>
  <c r="HH45" i="89"/>
  <c r="Y11"/>
  <c r="CD11"/>
  <c r="CW11"/>
  <c r="EI11"/>
  <c r="FB11"/>
  <c r="FU11"/>
  <c r="GN11"/>
  <c r="HG11"/>
  <c r="II51"/>
  <c r="IH46"/>
  <c r="IH47"/>
  <c r="IH51" s="1"/>
  <c r="IF51"/>
  <c r="IE46"/>
  <c r="IE47"/>
  <c r="IE51" s="1"/>
  <c r="IC51"/>
  <c r="IB46"/>
  <c r="HZ51"/>
  <c r="HY46"/>
  <c r="II36"/>
  <c r="II39"/>
  <c r="II46" s="1"/>
  <c r="IF36"/>
  <c r="IF39"/>
  <c r="IF46"/>
  <c r="IC36"/>
  <c r="IC39"/>
  <c r="IC46" s="1"/>
  <c r="HZ36"/>
  <c r="HZ37"/>
  <c r="HZ38"/>
  <c r="HZ39"/>
  <c r="HZ40"/>
  <c r="HZ41"/>
  <c r="HZ42"/>
  <c r="HZ43"/>
  <c r="HZ44"/>
  <c r="HZ45"/>
  <c r="HZ46"/>
  <c r="HZ35"/>
  <c r="HZ34"/>
  <c r="HG45"/>
  <c r="HS45"/>
  <c r="AK10" i="86"/>
  <c r="HR45" i="89"/>
  <c r="HG44"/>
  <c r="HS44"/>
  <c r="AM10" i="87"/>
  <c r="HT44" i="89"/>
  <c r="AK10" i="87"/>
  <c r="HR44" i="89"/>
  <c r="HG43"/>
  <c r="HS43"/>
  <c r="AM10" i="88"/>
  <c r="HT43" i="89"/>
  <c r="AK10" i="88"/>
  <c r="HR43" i="89"/>
  <c r="HG42"/>
  <c r="HS42"/>
  <c r="AM13" i="85"/>
  <c r="AM14"/>
  <c r="AM12"/>
  <c r="AM10"/>
  <c r="HT42" i="89" s="1"/>
  <c r="HV42" s="1"/>
  <c r="AK10" i="85"/>
  <c r="HR42" i="89" s="1"/>
  <c r="HU42" s="1"/>
  <c r="HG41"/>
  <c r="HS41"/>
  <c r="AM10" i="64"/>
  <c r="HT41" i="89" s="1"/>
  <c r="HV41" s="1"/>
  <c r="AK10" i="64"/>
  <c r="HR41" i="89" s="1"/>
  <c r="HU41" s="1"/>
  <c r="HG40"/>
  <c r="HS40"/>
  <c r="AM10" i="83"/>
  <c r="HT40" i="89" s="1"/>
  <c r="HV40" s="1"/>
  <c r="AK10" i="83"/>
  <c r="HR40" i="89" s="1"/>
  <c r="HU40" s="1"/>
  <c r="HP39"/>
  <c r="HM39"/>
  <c r="HJ39"/>
  <c r="HG39"/>
  <c r="HS39"/>
  <c r="AM15" i="81"/>
  <c r="AM10"/>
  <c r="HT39" i="89" s="1"/>
  <c r="HV39" s="1"/>
  <c r="AK10" i="81"/>
  <c r="HR39" i="89" s="1"/>
  <c r="HU39" s="1"/>
  <c r="HG38"/>
  <c r="HS38"/>
  <c r="AM10" i="84"/>
  <c r="HT38" i="89" s="1"/>
  <c r="AK10" i="84"/>
  <c r="HR38" i="89" s="1"/>
  <c r="HU38" s="1"/>
  <c r="HG37"/>
  <c r="HS37"/>
  <c r="AM10" i="61"/>
  <c r="HT37" i="89" s="1"/>
  <c r="AK10" i="61"/>
  <c r="HR37" i="89" s="1"/>
  <c r="HP36"/>
  <c r="HM36"/>
  <c r="HJ36"/>
  <c r="HG36"/>
  <c r="HS36"/>
  <c r="AM10" i="60"/>
  <c r="HT36" i="89"/>
  <c r="AK10" i="60"/>
  <c r="HR36" i="89"/>
  <c r="HG35"/>
  <c r="HS35"/>
  <c r="AM10" i="56"/>
  <c r="HT35" i="89"/>
  <c r="AK10" i="56"/>
  <c r="HR35" i="89"/>
  <c r="HG34"/>
  <c r="HS34"/>
  <c r="AM10" i="13"/>
  <c r="HT34" i="89"/>
  <c r="AK10" i="13"/>
  <c r="HR34" i="89"/>
  <c r="HG32"/>
  <c r="HS32"/>
  <c r="AM10" i="71"/>
  <c r="HT32" i="89"/>
  <c r="AK10" i="71"/>
  <c r="HR32" i="89"/>
  <c r="HG31"/>
  <c r="HS31"/>
  <c r="AM10" i="68"/>
  <c r="HT31" i="89"/>
  <c r="AK10" i="68"/>
  <c r="HR31" i="89"/>
  <c r="HG30"/>
  <c r="HS30"/>
  <c r="HR30"/>
  <c r="HG29"/>
  <c r="HS29"/>
  <c r="AM10" i="70"/>
  <c r="HT29" i="89"/>
  <c r="AK10" i="70"/>
  <c r="HR29" i="89"/>
  <c r="HG28"/>
  <c r="HS28"/>
  <c r="AM10" i="69"/>
  <c r="HT28" i="89"/>
  <c r="AK10" i="69"/>
  <c r="HR28" i="89"/>
  <c r="HG27"/>
  <c r="HS27"/>
  <c r="AM10" i="23"/>
  <c r="HT27" i="89"/>
  <c r="AK10" i="23"/>
  <c r="HR27" i="89"/>
  <c r="HP26"/>
  <c r="HM26"/>
  <c r="HJ26"/>
  <c r="HG26"/>
  <c r="HS26"/>
  <c r="AM10" i="31"/>
  <c r="HT26" i="89" s="1"/>
  <c r="HV26" s="1"/>
  <c r="AK10" i="31"/>
  <c r="HR26" i="89" s="1"/>
  <c r="HU26" s="1"/>
  <c r="HP25"/>
  <c r="HM25"/>
  <c r="HJ25"/>
  <c r="HS25"/>
  <c r="AM10" i="32"/>
  <c r="HT25" i="89" s="1"/>
  <c r="HV25" s="1"/>
  <c r="AK10" i="32"/>
  <c r="HR25" i="89" s="1"/>
  <c r="HU25" s="1"/>
  <c r="HG24"/>
  <c r="HS24"/>
  <c r="AM10" i="74"/>
  <c r="HT24" i="89" s="1"/>
  <c r="HV24" s="1"/>
  <c r="AK10" i="74"/>
  <c r="HR24" i="89" s="1"/>
  <c r="HU24" s="1"/>
  <c r="HP23"/>
  <c r="HM23"/>
  <c r="HJ23"/>
  <c r="HG23"/>
  <c r="HS23"/>
  <c r="AM10" i="34"/>
  <c r="HT23" i="89"/>
  <c r="AK10" i="34"/>
  <c r="HR23" i="89"/>
  <c r="HG22"/>
  <c r="HS22"/>
  <c r="AM10" i="73"/>
  <c r="HT22" i="89"/>
  <c r="AK10" i="73"/>
  <c r="HR22" i="89"/>
  <c r="HP21"/>
  <c r="HM21"/>
  <c r="HJ21"/>
  <c r="HG21"/>
  <c r="HS21"/>
  <c r="AM10" i="36"/>
  <c r="HT21" i="89" s="1"/>
  <c r="AK10" i="36"/>
  <c r="HR21" i="89" s="1"/>
  <c r="HU21" s="1"/>
  <c r="HP20"/>
  <c r="HM20"/>
  <c r="HJ20"/>
  <c r="HG20"/>
  <c r="HS20"/>
  <c r="AM10" i="37"/>
  <c r="HT20" i="89"/>
  <c r="AK10" i="37"/>
  <c r="HR20" i="89"/>
  <c r="HG19"/>
  <c r="HS19"/>
  <c r="AM10" i="41"/>
  <c r="HT19" i="89"/>
  <c r="AK10" i="41"/>
  <c r="HR19" i="89"/>
  <c r="HP18"/>
  <c r="HM18"/>
  <c r="HJ18"/>
  <c r="HG18"/>
  <c r="HS18"/>
  <c r="AM10" i="42"/>
  <c r="HT18" i="89" s="1"/>
  <c r="AK10" i="42"/>
  <c r="HR18" i="89" s="1"/>
  <c r="HU18" s="1"/>
  <c r="HP17"/>
  <c r="HM17"/>
  <c r="HJ17"/>
  <c r="HG17"/>
  <c r="HS17"/>
  <c r="AM10" i="43"/>
  <c r="HT17" i="89"/>
  <c r="AK10" i="43"/>
  <c r="HR17" i="89"/>
  <c r="HG16"/>
  <c r="HS16"/>
  <c r="AM10" i="44"/>
  <c r="HT16" i="89"/>
  <c r="AK10" i="44"/>
  <c r="HR16" i="89"/>
  <c r="HP15"/>
  <c r="HM15"/>
  <c r="HJ15"/>
  <c r="HG15"/>
  <c r="HS15"/>
  <c r="AM10" i="45"/>
  <c r="HT15" i="89" s="1"/>
  <c r="HV15" s="1"/>
  <c r="AK10" i="45"/>
  <c r="HR15" i="89" s="1"/>
  <c r="HU15" s="1"/>
  <c r="HP14"/>
  <c r="HM14"/>
  <c r="HJ14"/>
  <c r="HG14"/>
  <c r="HS14"/>
  <c r="AM10" i="46"/>
  <c r="HT14" i="89"/>
  <c r="AK10" i="46"/>
  <c r="HR14" i="89"/>
  <c r="HG13"/>
  <c r="HS13"/>
  <c r="AM10" i="47"/>
  <c r="HT13" i="89"/>
  <c r="AK10" i="47"/>
  <c r="HR13" i="89"/>
  <c r="HP12"/>
  <c r="HJ12"/>
  <c r="HM12"/>
  <c r="HG12"/>
  <c r="HS12"/>
  <c r="AM10" i="48"/>
  <c r="HT12" i="89" s="1"/>
  <c r="AK10" i="48"/>
  <c r="HR12" i="89" s="1"/>
  <c r="HU12" s="1"/>
  <c r="HS11"/>
  <c r="AM10" i="52"/>
  <c r="HT11" i="89"/>
  <c r="HQ33"/>
  <c r="HQ46"/>
  <c r="HQ47"/>
  <c r="HQ51" s="1"/>
  <c r="HP51"/>
  <c r="HO33"/>
  <c r="HO46"/>
  <c r="HO47" s="1"/>
  <c r="HO51" s="1"/>
  <c r="HN33"/>
  <c r="HN46"/>
  <c r="HN47" s="1"/>
  <c r="HN51" s="1"/>
  <c r="HM51"/>
  <c r="HL33"/>
  <c r="HL46"/>
  <c r="HL47"/>
  <c r="HL51" s="1"/>
  <c r="HK33"/>
  <c r="HK46"/>
  <c r="HK47"/>
  <c r="HK51" s="1"/>
  <c r="HJ51"/>
  <c r="HI33"/>
  <c r="HI46"/>
  <c r="HI47" s="1"/>
  <c r="HI51" s="1"/>
  <c r="HG51"/>
  <c r="HF33"/>
  <c r="HF46"/>
  <c r="HF47"/>
  <c r="HF51" s="1"/>
  <c r="HE11"/>
  <c r="HE12"/>
  <c r="HE13"/>
  <c r="HE14"/>
  <c r="HE15"/>
  <c r="HE16"/>
  <c r="HE17"/>
  <c r="HE19"/>
  <c r="HE20"/>
  <c r="HE22"/>
  <c r="HE23"/>
  <c r="HE24"/>
  <c r="HE25"/>
  <c r="HE26"/>
  <c r="HE27"/>
  <c r="HE31"/>
  <c r="HE34"/>
  <c r="HE35"/>
  <c r="HE36"/>
  <c r="HE37"/>
  <c r="HE40"/>
  <c r="HE41"/>
  <c r="HE44"/>
  <c r="HE45"/>
  <c r="HD11"/>
  <c r="HD12"/>
  <c r="HD13"/>
  <c r="HD14"/>
  <c r="HD15"/>
  <c r="HD16"/>
  <c r="HD17"/>
  <c r="HD18"/>
  <c r="HD19"/>
  <c r="HD20"/>
  <c r="HD21"/>
  <c r="HD22"/>
  <c r="HD23"/>
  <c r="HD24"/>
  <c r="HD25"/>
  <c r="HD26"/>
  <c r="HD27"/>
  <c r="HD28"/>
  <c r="HD29"/>
  <c r="HD30"/>
  <c r="HD31"/>
  <c r="HD32"/>
  <c r="HD33"/>
  <c r="HD34"/>
  <c r="HD35"/>
  <c r="HD36"/>
  <c r="HD37"/>
  <c r="HD46" s="1"/>
  <c r="HD47" s="1"/>
  <c r="HD51" s="1"/>
  <c r="HD38"/>
  <c r="HD39"/>
  <c r="HD40"/>
  <c r="HD41"/>
  <c r="HD42"/>
  <c r="HD43"/>
  <c r="HD44"/>
  <c r="HD45"/>
  <c r="HV11"/>
  <c r="HV13"/>
  <c r="HV14"/>
  <c r="HV16"/>
  <c r="HV17"/>
  <c r="HV19"/>
  <c r="HV20"/>
  <c r="HV22"/>
  <c r="HV23"/>
  <c r="HV27"/>
  <c r="HV31"/>
  <c r="HV34"/>
  <c r="HV35"/>
  <c r="HV36"/>
  <c r="HV44"/>
  <c r="HU13"/>
  <c r="HU14"/>
  <c r="HU16"/>
  <c r="HU17"/>
  <c r="HU19"/>
  <c r="HU20"/>
  <c r="HU22"/>
  <c r="HU23"/>
  <c r="HU27"/>
  <c r="HU28"/>
  <c r="HU29"/>
  <c r="HU30"/>
  <c r="HU31"/>
  <c r="HU32"/>
  <c r="HU34"/>
  <c r="HU35"/>
  <c r="HU36"/>
  <c r="HU43"/>
  <c r="HU44"/>
  <c r="HU45"/>
  <c r="HS46"/>
  <c r="HP46"/>
  <c r="HM46"/>
  <c r="HJ46"/>
  <c r="HG46"/>
  <c r="GN45"/>
  <c r="GM46"/>
  <c r="GN36"/>
  <c r="GN37"/>
  <c r="GN38"/>
  <c r="GN39"/>
  <c r="GN40"/>
  <c r="GN41"/>
  <c r="GN42"/>
  <c r="GN43"/>
  <c r="GN44"/>
  <c r="GN46"/>
  <c r="GP46"/>
  <c r="GQ36"/>
  <c r="GQ39"/>
  <c r="GQ42"/>
  <c r="GQ46"/>
  <c r="GR46"/>
  <c r="GS46"/>
  <c r="GT36"/>
  <c r="GT39"/>
  <c r="GT42"/>
  <c r="GT46"/>
  <c r="GU46"/>
  <c r="GV46"/>
  <c r="GW36"/>
  <c r="GW39"/>
  <c r="GW42"/>
  <c r="GW46"/>
  <c r="GX46"/>
  <c r="AH10" i="60"/>
  <c r="GY36" i="89" s="1"/>
  <c r="AH10" i="61"/>
  <c r="GY37" i="89" s="1"/>
  <c r="HB37" s="1"/>
  <c r="AH10" i="84"/>
  <c r="GY38" i="89" s="1"/>
  <c r="HB38" s="1"/>
  <c r="AH10" i="81"/>
  <c r="GY39" i="89" s="1"/>
  <c r="HB39" s="1"/>
  <c r="AH10" i="83"/>
  <c r="GY40" i="89" s="1"/>
  <c r="HB40" s="1"/>
  <c r="AH10" i="64"/>
  <c r="GY41" i="89" s="1"/>
  <c r="HB41" s="1"/>
  <c r="AH10" i="85"/>
  <c r="GY42" i="89" s="1"/>
  <c r="HB42" s="1"/>
  <c r="AH10" i="88"/>
  <c r="GY43" i="89" s="1"/>
  <c r="HB43" s="1"/>
  <c r="AH10" i="87"/>
  <c r="GY44" i="89" s="1"/>
  <c r="HB44" s="1"/>
  <c r="AH10" i="86"/>
  <c r="GY45" i="89" s="1"/>
  <c r="HB45" s="1"/>
  <c r="GZ36"/>
  <c r="GZ37"/>
  <c r="GZ46" s="1"/>
  <c r="GZ38"/>
  <c r="GZ39"/>
  <c r="GZ40"/>
  <c r="GZ41"/>
  <c r="GZ42"/>
  <c r="GZ43"/>
  <c r="GZ44"/>
  <c r="GZ45"/>
  <c r="AJ10" i="60"/>
  <c r="HA36" i="89" s="1"/>
  <c r="AJ10" i="61"/>
  <c r="HA37" i="89" s="1"/>
  <c r="HC37" s="1"/>
  <c r="AJ10" i="84"/>
  <c r="HA38" i="89" s="1"/>
  <c r="AJ10" i="83"/>
  <c r="HA40" i="89" s="1"/>
  <c r="HC40" s="1"/>
  <c r="AJ10" i="64"/>
  <c r="HA41" i="89" s="1"/>
  <c r="HC41" s="1"/>
  <c r="AJ10" i="85"/>
  <c r="HA42" i="89" s="1"/>
  <c r="HC42" s="1"/>
  <c r="AJ10" i="88"/>
  <c r="HA43" i="89" s="1"/>
  <c r="HC43" s="1"/>
  <c r="AJ10" i="87"/>
  <c r="HA44" i="89" s="1"/>
  <c r="HC44" s="1"/>
  <c r="AJ10" i="86"/>
  <c r="HA45" i="89" s="1"/>
  <c r="HC45" s="1"/>
  <c r="GN35"/>
  <c r="GZ35"/>
  <c r="AJ10" i="56"/>
  <c r="HA35" i="89"/>
  <c r="AH10" i="56"/>
  <c r="GY35" i="89"/>
  <c r="GN34"/>
  <c r="GZ34"/>
  <c r="AJ10" i="13"/>
  <c r="HA34" i="89"/>
  <c r="AH10" i="13"/>
  <c r="GY34" i="89"/>
  <c r="GN32"/>
  <c r="GZ32"/>
  <c r="AJ10" i="71"/>
  <c r="HA32" i="89"/>
  <c r="AH10" i="71"/>
  <c r="GY32" i="89"/>
  <c r="GN31"/>
  <c r="GZ31"/>
  <c r="GY31"/>
  <c r="GN30"/>
  <c r="GZ30"/>
  <c r="AJ10" i="72"/>
  <c r="HA30" i="89"/>
  <c r="AH10" i="72"/>
  <c r="GY30" i="89"/>
  <c r="GN29"/>
  <c r="GZ29"/>
  <c r="AJ10" i="70"/>
  <c r="HA29" i="89"/>
  <c r="AH10" i="70"/>
  <c r="GY29" i="89"/>
  <c r="GN28"/>
  <c r="GZ28"/>
  <c r="AJ10" i="69"/>
  <c r="HA28" i="89"/>
  <c r="AH10" i="69"/>
  <c r="GY28" i="89"/>
  <c r="GN27"/>
  <c r="GZ27"/>
  <c r="AJ10" i="23"/>
  <c r="HA27" i="89"/>
  <c r="AH10" i="23"/>
  <c r="GY27" i="89"/>
  <c r="GW26"/>
  <c r="GT26"/>
  <c r="GQ26"/>
  <c r="GN26"/>
  <c r="GZ26"/>
  <c r="AJ10" i="31"/>
  <c r="HA26" i="89" s="1"/>
  <c r="HC26" s="1"/>
  <c r="AH10" i="31"/>
  <c r="GY26" i="89" s="1"/>
  <c r="HB26" s="1"/>
  <c r="GW25"/>
  <c r="GT25"/>
  <c r="GQ25"/>
  <c r="GZ25"/>
  <c r="AJ10" i="32"/>
  <c r="HA25" i="89" s="1"/>
  <c r="HC25" s="1"/>
  <c r="AH10" i="32"/>
  <c r="GY25" i="89" s="1"/>
  <c r="HB25" s="1"/>
  <c r="GN24"/>
  <c r="GZ24"/>
  <c r="AJ10" i="74"/>
  <c r="HA24" i="89" s="1"/>
  <c r="HC24" s="1"/>
  <c r="AH10" i="74"/>
  <c r="GY24" i="89" s="1"/>
  <c r="HB24" s="1"/>
  <c r="GW23"/>
  <c r="GT23"/>
  <c r="GQ23"/>
  <c r="GN23"/>
  <c r="GZ23"/>
  <c r="AJ10" i="34"/>
  <c r="HA23" i="89"/>
  <c r="AH10" i="34"/>
  <c r="GY23" i="89"/>
  <c r="GN22"/>
  <c r="GZ22"/>
  <c r="AJ10" i="73"/>
  <c r="HA22" i="89"/>
  <c r="AH10" i="73"/>
  <c r="GY22" i="89"/>
  <c r="GW21"/>
  <c r="GT21"/>
  <c r="GQ21"/>
  <c r="GN21"/>
  <c r="GZ21"/>
  <c r="AJ10" i="36"/>
  <c r="HA21" i="89" s="1"/>
  <c r="AH10" i="36"/>
  <c r="GY21" i="89" s="1"/>
  <c r="HB21" s="1"/>
  <c r="GW20"/>
  <c r="GT20"/>
  <c r="GQ20"/>
  <c r="GN20"/>
  <c r="GZ20"/>
  <c r="AJ10" i="37"/>
  <c r="HA20" i="89"/>
  <c r="AH10" i="37"/>
  <c r="GY20" i="89"/>
  <c r="GN19"/>
  <c r="GZ19"/>
  <c r="AJ10" i="41"/>
  <c r="HA19" i="89"/>
  <c r="AH10" i="41"/>
  <c r="GY19" i="89"/>
  <c r="GW18"/>
  <c r="GT18"/>
  <c r="GQ18"/>
  <c r="GN18"/>
  <c r="GZ18"/>
  <c r="AJ10" i="42"/>
  <c r="HA18" i="89" s="1"/>
  <c r="AH10" i="42"/>
  <c r="GY18" i="89" s="1"/>
  <c r="HB18" s="1"/>
  <c r="GW17"/>
  <c r="GT17"/>
  <c r="GQ17"/>
  <c r="GN17"/>
  <c r="GZ17"/>
  <c r="AJ10" i="43"/>
  <c r="HA17" i="89"/>
  <c r="AH10" i="43"/>
  <c r="GY17" i="89"/>
  <c r="GN16"/>
  <c r="GZ16"/>
  <c r="AJ10" i="44"/>
  <c r="HA16" i="89"/>
  <c r="AH10" i="44"/>
  <c r="GY16" i="89"/>
  <c r="GW15"/>
  <c r="GT15"/>
  <c r="GQ15"/>
  <c r="GN15"/>
  <c r="GZ15"/>
  <c r="AJ10" i="45"/>
  <c r="HA15" i="89" s="1"/>
  <c r="HC15" s="1"/>
  <c r="AH10" i="45"/>
  <c r="GY15" i="89" s="1"/>
  <c r="HB15" s="1"/>
  <c r="GW14"/>
  <c r="GT14"/>
  <c r="GQ14"/>
  <c r="GN14"/>
  <c r="GZ14"/>
  <c r="AJ10" i="46"/>
  <c r="HA14" i="89"/>
  <c r="AH10" i="46"/>
  <c r="GY14" i="89"/>
  <c r="GN13"/>
  <c r="GZ13"/>
  <c r="AJ10" i="47"/>
  <c r="HA13" i="89"/>
  <c r="AH10" i="47"/>
  <c r="GY13" i="89"/>
  <c r="GW12"/>
  <c r="GT12"/>
  <c r="GQ12"/>
  <c r="GN12"/>
  <c r="GZ12"/>
  <c r="AJ10" i="48"/>
  <c r="HA12" i="89" s="1"/>
  <c r="AH10" i="48"/>
  <c r="GY12" i="89" s="1"/>
  <c r="HB12" s="1"/>
  <c r="GZ11"/>
  <c r="AJ10" i="52"/>
  <c r="HA11" i="89"/>
  <c r="GX33"/>
  <c r="GX47" s="1"/>
  <c r="GX51" s="1"/>
  <c r="GW51"/>
  <c r="GV33"/>
  <c r="GV47" s="1"/>
  <c r="GV51" s="1"/>
  <c r="GU33"/>
  <c r="GU47"/>
  <c r="GU51" s="1"/>
  <c r="GT51"/>
  <c r="GS33"/>
  <c r="GS47"/>
  <c r="GS51" s="1"/>
  <c r="GR33"/>
  <c r="GR47" s="1"/>
  <c r="GR51" s="1"/>
  <c r="GQ51"/>
  <c r="GP33"/>
  <c r="GP47" s="1"/>
  <c r="GP51" s="1"/>
  <c r="GN51"/>
  <c r="GM33"/>
  <c r="GM47"/>
  <c r="GM51" s="1"/>
  <c r="GL11"/>
  <c r="GL12"/>
  <c r="GL13"/>
  <c r="GL14"/>
  <c r="GL15"/>
  <c r="GL16"/>
  <c r="GL17"/>
  <c r="GL19"/>
  <c r="GL20"/>
  <c r="GL22"/>
  <c r="GL23"/>
  <c r="GL24"/>
  <c r="GL25"/>
  <c r="GL26"/>
  <c r="GL27"/>
  <c r="GL28"/>
  <c r="GL35"/>
  <c r="GL36"/>
  <c r="GL37"/>
  <c r="GL41"/>
  <c r="GL44"/>
  <c r="GK11"/>
  <c r="GK12"/>
  <c r="GK13"/>
  <c r="GK14"/>
  <c r="GK15"/>
  <c r="GK16"/>
  <c r="GK17"/>
  <c r="GK18"/>
  <c r="GK19"/>
  <c r="GK20"/>
  <c r="GK21"/>
  <c r="GK22"/>
  <c r="GK23"/>
  <c r="GK24"/>
  <c r="GK25"/>
  <c r="GK26"/>
  <c r="GK27"/>
  <c r="GK28"/>
  <c r="GK29"/>
  <c r="GK30"/>
  <c r="GK31"/>
  <c r="GK32"/>
  <c r="GK33"/>
  <c r="GK34"/>
  <c r="GK35"/>
  <c r="GK36"/>
  <c r="GK37"/>
  <c r="GK46" s="1"/>
  <c r="GK47" s="1"/>
  <c r="GK51" s="1"/>
  <c r="GK38"/>
  <c r="GK39"/>
  <c r="GK40"/>
  <c r="GK41"/>
  <c r="GK42"/>
  <c r="GK43"/>
  <c r="GK44"/>
  <c r="GK45"/>
  <c r="HC11"/>
  <c r="HC13"/>
  <c r="HC14"/>
  <c r="HC16"/>
  <c r="HC17"/>
  <c r="HC19"/>
  <c r="HC20"/>
  <c r="HC22"/>
  <c r="HC23"/>
  <c r="HC27"/>
  <c r="HC28"/>
  <c r="HC35"/>
  <c r="HB13"/>
  <c r="HB14"/>
  <c r="HB16"/>
  <c r="HB17"/>
  <c r="HB19"/>
  <c r="HB20"/>
  <c r="HB22"/>
  <c r="HB23"/>
  <c r="HB27"/>
  <c r="HB28"/>
  <c r="HB29"/>
  <c r="HB30"/>
  <c r="HB31"/>
  <c r="HB32"/>
  <c r="HB34"/>
  <c r="HB35"/>
  <c r="GD36"/>
  <c r="GA36"/>
  <c r="FX36"/>
  <c r="AE10" i="60"/>
  <c r="GF36" i="89"/>
  <c r="FU45"/>
  <c r="FU44"/>
  <c r="GG45"/>
  <c r="AG10" i="86"/>
  <c r="GH45" i="89" s="1"/>
  <c r="GJ45" s="1"/>
  <c r="AE10" i="86"/>
  <c r="GF45" i="89" s="1"/>
  <c r="GI45" s="1"/>
  <c r="GG44"/>
  <c r="AG10" i="87"/>
  <c r="GH44" i="89"/>
  <c r="AE10" i="87"/>
  <c r="GF44" i="89"/>
  <c r="FU43"/>
  <c r="FU42"/>
  <c r="FU41"/>
  <c r="AE10" i="85"/>
  <c r="GF42" i="89" s="1"/>
  <c r="GI42" s="1"/>
  <c r="GG43"/>
  <c r="AG10" i="88"/>
  <c r="GH43" i="89"/>
  <c r="AE10" i="88"/>
  <c r="GF43" i="89"/>
  <c r="GG42"/>
  <c r="AG10" i="85"/>
  <c r="GH42" i="89" s="1"/>
  <c r="GJ42" s="1"/>
  <c r="GG41"/>
  <c r="AG10" i="64"/>
  <c r="GH41" i="89"/>
  <c r="AE10" i="64"/>
  <c r="GF41" i="89"/>
  <c r="FU40"/>
  <c r="GG40"/>
  <c r="AG10" i="83"/>
  <c r="GH40" i="89"/>
  <c r="AE10" i="83"/>
  <c r="GF40" i="89"/>
  <c r="GD39"/>
  <c r="GA39"/>
  <c r="FX39"/>
  <c r="FU39"/>
  <c r="GG39"/>
  <c r="AG10" i="81"/>
  <c r="GH39" i="89" s="1"/>
  <c r="GJ39" s="1"/>
  <c r="AE10" i="81"/>
  <c r="GF39" i="89" s="1"/>
  <c r="GI39" s="1"/>
  <c r="FU38"/>
  <c r="GG38"/>
  <c r="AG10" i="84"/>
  <c r="GH38" i="89" s="1"/>
  <c r="AE10" i="84"/>
  <c r="GF38" i="89" s="1"/>
  <c r="GI38" s="1"/>
  <c r="FU37"/>
  <c r="GG37"/>
  <c r="AG10" i="61"/>
  <c r="GH37" i="89" s="1"/>
  <c r="GJ37" s="1"/>
  <c r="AE10" i="61"/>
  <c r="GF37" i="89" s="1"/>
  <c r="FU36"/>
  <c r="GG36"/>
  <c r="AG10" i="60"/>
  <c r="GH36" i="89" s="1"/>
  <c r="FU35"/>
  <c r="GG35"/>
  <c r="AG10" i="56"/>
  <c r="GH35" i="89" s="1"/>
  <c r="GJ35" s="1"/>
  <c r="AE10" i="56"/>
  <c r="GF35" i="89" s="1"/>
  <c r="GI35" s="1"/>
  <c r="FU34"/>
  <c r="GG34"/>
  <c r="AG10" i="13"/>
  <c r="GH34" i="89" s="1"/>
  <c r="GJ34" s="1"/>
  <c r="AE10" i="13"/>
  <c r="GF34" i="89" s="1"/>
  <c r="GI34" s="1"/>
  <c r="FU32"/>
  <c r="GG32"/>
  <c r="AG10" i="71"/>
  <c r="GH32" i="89" s="1"/>
  <c r="GJ32" s="1"/>
  <c r="AE10" i="71"/>
  <c r="GF32" i="89" s="1"/>
  <c r="GI32" s="1"/>
  <c r="FU31"/>
  <c r="GG31"/>
  <c r="GH31"/>
  <c r="GF31"/>
  <c r="FU30"/>
  <c r="GG30"/>
  <c r="AG10" i="72"/>
  <c r="GH30" i="89" s="1"/>
  <c r="GJ30" s="1"/>
  <c r="AE10" i="72"/>
  <c r="GF30" i="89" s="1"/>
  <c r="GI30" s="1"/>
  <c r="FU29"/>
  <c r="GG29"/>
  <c r="AG10" i="70"/>
  <c r="GH29" i="89" s="1"/>
  <c r="GJ29" s="1"/>
  <c r="AE10" i="70"/>
  <c r="GF29" i="89" s="1"/>
  <c r="GI29" s="1"/>
  <c r="FU28"/>
  <c r="GG28"/>
  <c r="AG10" i="69"/>
  <c r="GH28" i="89" s="1"/>
  <c r="AE10" i="69"/>
  <c r="GF28" i="89" s="1"/>
  <c r="GI28" s="1"/>
  <c r="FU27"/>
  <c r="GG27"/>
  <c r="GH27"/>
  <c r="GF27"/>
  <c r="GD26"/>
  <c r="GA26"/>
  <c r="FX26"/>
  <c r="FU26"/>
  <c r="GD25"/>
  <c r="GG25"/>
  <c r="AG10" i="32"/>
  <c r="GH25" i="89" s="1"/>
  <c r="GJ25" s="1"/>
  <c r="AE10" i="32"/>
  <c r="GF25" i="89" s="1"/>
  <c r="GI25" s="1"/>
  <c r="GG26"/>
  <c r="AG10" i="31"/>
  <c r="GH26" i="89"/>
  <c r="AE10" i="31"/>
  <c r="GF26" i="89"/>
  <c r="GA25"/>
  <c r="FX25"/>
  <c r="FU24"/>
  <c r="GG24"/>
  <c r="AG10" i="74"/>
  <c r="GH24" i="89"/>
  <c r="AE10" i="74"/>
  <c r="GF24" i="89"/>
  <c r="GD23"/>
  <c r="GA23"/>
  <c r="FX23"/>
  <c r="FU23"/>
  <c r="GG23"/>
  <c r="AG10" i="34"/>
  <c r="GH23" i="89" s="1"/>
  <c r="GJ23" s="1"/>
  <c r="AE10" i="34"/>
  <c r="GF23" i="89" s="1"/>
  <c r="GI23" s="1"/>
  <c r="FU22"/>
  <c r="GG22"/>
  <c r="AG10" i="73"/>
  <c r="GH22" i="89" s="1"/>
  <c r="GJ22" s="1"/>
  <c r="AE10" i="73"/>
  <c r="GF22" i="89" s="1"/>
  <c r="GI22" s="1"/>
  <c r="GD21"/>
  <c r="GA21"/>
  <c r="FX21"/>
  <c r="FU21"/>
  <c r="GG21"/>
  <c r="AG10" i="36"/>
  <c r="GH21" i="89"/>
  <c r="AE10" i="36"/>
  <c r="GF21" i="89"/>
  <c r="GD20"/>
  <c r="GA20"/>
  <c r="FX20"/>
  <c r="FU20"/>
  <c r="GG20"/>
  <c r="AG10" i="37"/>
  <c r="GH20" i="89" s="1"/>
  <c r="GJ20" s="1"/>
  <c r="AE10" i="37"/>
  <c r="GF20" i="89" s="1"/>
  <c r="GI20" s="1"/>
  <c r="FU19"/>
  <c r="GG19"/>
  <c r="AG10" i="41"/>
  <c r="GH19" i="89" s="1"/>
  <c r="GJ19" s="1"/>
  <c r="AE10" i="41"/>
  <c r="GF19" i="89" s="1"/>
  <c r="GI19" s="1"/>
  <c r="GA18"/>
  <c r="FX18"/>
  <c r="FU18"/>
  <c r="GG18"/>
  <c r="AG16" i="42"/>
  <c r="AG10" s="1"/>
  <c r="GH18" i="89" s="1"/>
  <c r="AE10" i="42"/>
  <c r="GF18" i="89"/>
  <c r="GG17"/>
  <c r="AG10" i="43"/>
  <c r="GH17" i="89" s="1"/>
  <c r="GJ17" s="1"/>
  <c r="AE10" i="43"/>
  <c r="GF17" i="89" s="1"/>
  <c r="GI17" s="1"/>
  <c r="GD17"/>
  <c r="GA17"/>
  <c r="FX17"/>
  <c r="FU17"/>
  <c r="FU16"/>
  <c r="GG16"/>
  <c r="AG10" i="44"/>
  <c r="GH16" i="89" s="1"/>
  <c r="GJ16" s="1"/>
  <c r="AE10" i="44"/>
  <c r="GF16" i="89" s="1"/>
  <c r="GI16" s="1"/>
  <c r="GD15"/>
  <c r="GA15"/>
  <c r="FX15"/>
  <c r="FU15"/>
  <c r="GG15"/>
  <c r="AG10" i="45"/>
  <c r="GH15" i="89"/>
  <c r="AE10" i="45"/>
  <c r="GF15" i="89"/>
  <c r="GD14"/>
  <c r="GA14"/>
  <c r="FX14"/>
  <c r="FU14"/>
  <c r="GG14"/>
  <c r="AG10" i="46"/>
  <c r="GH14" i="89" s="1"/>
  <c r="GJ14" s="1"/>
  <c r="AE10" i="46"/>
  <c r="GF14" i="89" s="1"/>
  <c r="GI14" s="1"/>
  <c r="FU13"/>
  <c r="GG13"/>
  <c r="AG10" i="47"/>
  <c r="GH13" i="89" s="1"/>
  <c r="GJ13" s="1"/>
  <c r="AE10" i="47"/>
  <c r="GF13" i="89" s="1"/>
  <c r="GI13" s="1"/>
  <c r="GD12"/>
  <c r="GA12"/>
  <c r="FX12"/>
  <c r="FU12"/>
  <c r="GG12"/>
  <c r="AG10" i="48"/>
  <c r="GH12" i="89"/>
  <c r="AE10" i="48"/>
  <c r="GF12" i="89"/>
  <c r="GG11"/>
  <c r="AG10" i="52"/>
  <c r="GH11" i="89" s="1"/>
  <c r="GE33"/>
  <c r="GE46"/>
  <c r="GE47" s="1"/>
  <c r="GE51" s="1"/>
  <c r="GD51"/>
  <c r="GC33"/>
  <c r="GC46"/>
  <c r="GC47"/>
  <c r="GC51" s="1"/>
  <c r="GB33"/>
  <c r="GB46"/>
  <c r="GB47"/>
  <c r="GB51" s="1"/>
  <c r="GA51"/>
  <c r="FZ33"/>
  <c r="FZ46"/>
  <c r="FZ47" s="1"/>
  <c r="FZ51" s="1"/>
  <c r="FY33"/>
  <c r="FY46"/>
  <c r="FY47" s="1"/>
  <c r="FY51" s="1"/>
  <c r="FX51"/>
  <c r="FW33"/>
  <c r="FW46"/>
  <c r="FW47"/>
  <c r="FW51" s="1"/>
  <c r="FU51"/>
  <c r="FT33"/>
  <c r="FT46"/>
  <c r="FT47" s="1"/>
  <c r="FT51" s="1"/>
  <c r="FS11"/>
  <c r="FS12"/>
  <c r="FS13"/>
  <c r="FS14"/>
  <c r="FS15"/>
  <c r="FS16"/>
  <c r="FS17"/>
  <c r="FS19"/>
  <c r="FS20"/>
  <c r="FS22"/>
  <c r="FS23"/>
  <c r="FS24"/>
  <c r="FS25"/>
  <c r="FS26"/>
  <c r="FS27"/>
  <c r="FS34"/>
  <c r="FS35"/>
  <c r="FS36"/>
  <c r="FS37"/>
  <c r="FS40"/>
  <c r="FS41"/>
  <c r="FS44"/>
  <c r="FS45"/>
  <c r="FR11"/>
  <c r="FR12"/>
  <c r="FR33" s="1"/>
  <c r="FR47" s="1"/>
  <c r="FR51" s="1"/>
  <c r="FR13"/>
  <c r="FR14"/>
  <c r="FR15"/>
  <c r="FR16"/>
  <c r="FR17"/>
  <c r="FR18"/>
  <c r="FR19"/>
  <c r="FR20"/>
  <c r="FR21"/>
  <c r="FR22"/>
  <c r="FR23"/>
  <c r="FR24"/>
  <c r="FR25"/>
  <c r="FR26"/>
  <c r="FR27"/>
  <c r="FR28"/>
  <c r="FR29"/>
  <c r="FR30"/>
  <c r="FR31"/>
  <c r="FR32"/>
  <c r="FR34"/>
  <c r="FR35"/>
  <c r="FR36"/>
  <c r="FR37"/>
  <c r="FR38"/>
  <c r="FR39"/>
  <c r="FR40"/>
  <c r="FR41"/>
  <c r="FR42"/>
  <c r="FR43"/>
  <c r="FR44"/>
  <c r="FR45"/>
  <c r="FR46"/>
  <c r="GJ12"/>
  <c r="GJ15"/>
  <c r="GJ24"/>
  <c r="GJ26"/>
  <c r="GJ27"/>
  <c r="GJ40"/>
  <c r="GJ41"/>
  <c r="GJ44"/>
  <c r="GI12"/>
  <c r="GI15"/>
  <c r="GI18"/>
  <c r="GI21"/>
  <c r="GI24"/>
  <c r="GI26"/>
  <c r="GI27"/>
  <c r="GI31"/>
  <c r="GI36"/>
  <c r="GI40"/>
  <c r="GI41"/>
  <c r="GI43"/>
  <c r="GI44"/>
  <c r="FB45"/>
  <c r="FN45"/>
  <c r="AD10" i="86"/>
  <c r="FO45" i="89"/>
  <c r="AB10" i="86"/>
  <c r="FM45" i="89"/>
  <c r="FB44"/>
  <c r="FN44"/>
  <c r="AA10" i="87"/>
  <c r="FO44" i="89"/>
  <c r="Y10" i="87"/>
  <c r="FM44" i="89"/>
  <c r="FB43"/>
  <c r="FN43"/>
  <c r="AD10" i="88"/>
  <c r="FO43" i="89"/>
  <c r="AB10" i="88"/>
  <c r="FM43" i="89"/>
  <c r="FB42"/>
  <c r="FN42"/>
  <c r="AD10" i="85"/>
  <c r="FO42" i="89"/>
  <c r="AB10" i="85"/>
  <c r="FM42" i="89"/>
  <c r="FB41"/>
  <c r="FN41"/>
  <c r="AD10" i="64"/>
  <c r="FO41" i="89"/>
  <c r="AB10" i="64"/>
  <c r="FM41" i="89"/>
  <c r="FB40"/>
  <c r="FN40"/>
  <c r="AD10" i="83"/>
  <c r="FO40" i="89"/>
  <c r="AB10" i="83"/>
  <c r="FM40" i="89"/>
  <c r="FK39"/>
  <c r="FH39"/>
  <c r="FE39"/>
  <c r="FB39"/>
  <c r="FN39"/>
  <c r="AD10" i="81"/>
  <c r="FO39" i="89" s="1"/>
  <c r="FQ39" s="1"/>
  <c r="AB10" i="81"/>
  <c r="FM39" i="89" s="1"/>
  <c r="FP39" s="1"/>
  <c r="FB38"/>
  <c r="FN38"/>
  <c r="AD10" i="84"/>
  <c r="FO38" i="89" s="1"/>
  <c r="AB10" i="84"/>
  <c r="FM38" i="89" s="1"/>
  <c r="FP38" s="1"/>
  <c r="FB37"/>
  <c r="FN37"/>
  <c r="AD10" i="61"/>
  <c r="FO37" i="89" s="1"/>
  <c r="AB10" i="61"/>
  <c r="FM37" i="89" s="1"/>
  <c r="FK36"/>
  <c r="FH36"/>
  <c r="FE36"/>
  <c r="FB36"/>
  <c r="FN36"/>
  <c r="AD10" i="60"/>
  <c r="FO36" i="89"/>
  <c r="AB10" i="60"/>
  <c r="FM36" i="89"/>
  <c r="FB35"/>
  <c r="FN35"/>
  <c r="AD10" i="56"/>
  <c r="FO35" i="89"/>
  <c r="AB10" i="56"/>
  <c r="FM35" i="89"/>
  <c r="FN34"/>
  <c r="FO34"/>
  <c r="FM34"/>
  <c r="FB34"/>
  <c r="AB10" i="68"/>
  <c r="FM31" i="89"/>
  <c r="EY31"/>
  <c r="FP31"/>
  <c r="FB32"/>
  <c r="FB31"/>
  <c r="FN32"/>
  <c r="AD10" i="71"/>
  <c r="FO32" i="89" s="1"/>
  <c r="FQ32" s="1"/>
  <c r="AB10" i="71"/>
  <c r="FM32" i="89" s="1"/>
  <c r="FP32" s="1"/>
  <c r="FN31"/>
  <c r="AD10" i="68"/>
  <c r="FO31" i="89"/>
  <c r="FB30"/>
  <c r="FN30"/>
  <c r="AD10" i="72"/>
  <c r="FO30" i="89"/>
  <c r="AB10" i="72"/>
  <c r="FM30" i="89"/>
  <c r="FB29"/>
  <c r="FN29"/>
  <c r="AD10" i="70"/>
  <c r="FO29" i="89"/>
  <c r="AB10" i="70"/>
  <c r="FM29" i="89"/>
  <c r="FB28"/>
  <c r="FN28"/>
  <c r="AD10" i="69"/>
  <c r="FO28" i="89"/>
  <c r="AB10" i="69"/>
  <c r="FM28" i="89"/>
  <c r="FB27"/>
  <c r="FN27"/>
  <c r="AD10" i="23"/>
  <c r="FO27" i="89"/>
  <c r="AB10" i="23"/>
  <c r="FM27" i="89"/>
  <c r="FK26"/>
  <c r="FH26"/>
  <c r="FE26"/>
  <c r="FB26"/>
  <c r="FN26"/>
  <c r="AD10" i="31"/>
  <c r="FO26" i="89" s="1"/>
  <c r="FQ26" s="1"/>
  <c r="AB10" i="31"/>
  <c r="FM26" i="89" s="1"/>
  <c r="FP26" s="1"/>
  <c r="FK25"/>
  <c r="FH25"/>
  <c r="FE25"/>
  <c r="FN25"/>
  <c r="AD10" i="32"/>
  <c r="FO25" i="89" s="1"/>
  <c r="FQ25" s="1"/>
  <c r="AB10" i="32"/>
  <c r="FM25" i="89" s="1"/>
  <c r="FP25" s="1"/>
  <c r="FB24"/>
  <c r="FN24"/>
  <c r="AD10" i="74"/>
  <c r="FO24" i="89" s="1"/>
  <c r="FQ24" s="1"/>
  <c r="AB10" i="74"/>
  <c r="FM24" i="89" s="1"/>
  <c r="FP24" s="1"/>
  <c r="FK23"/>
  <c r="FH23"/>
  <c r="FE23"/>
  <c r="FB23"/>
  <c r="FN23"/>
  <c r="AD10" i="34"/>
  <c r="FO23" i="89"/>
  <c r="AB10" i="34"/>
  <c r="FM23" i="89"/>
  <c r="FB22"/>
  <c r="FN22"/>
  <c r="AD10" i="73"/>
  <c r="FO22" i="89"/>
  <c r="AB10" i="73"/>
  <c r="FM22" i="89"/>
  <c r="FK21"/>
  <c r="FH21"/>
  <c r="FE21"/>
  <c r="FB21"/>
  <c r="FN21"/>
  <c r="AD10" i="36"/>
  <c r="FO21" i="89" s="1"/>
  <c r="AB10" i="36"/>
  <c r="FM21" i="89" s="1"/>
  <c r="FP21" s="1"/>
  <c r="FK20"/>
  <c r="FH20"/>
  <c r="FE20"/>
  <c r="FB20"/>
  <c r="FN20"/>
  <c r="AD10" i="37"/>
  <c r="FO20" i="89"/>
  <c r="AB10" i="37"/>
  <c r="FM20" i="89"/>
  <c r="FB19"/>
  <c r="FN19"/>
  <c r="AD10" i="41"/>
  <c r="FO19" i="89"/>
  <c r="AB10" i="41"/>
  <c r="FM19" i="89"/>
  <c r="FK18"/>
  <c r="FH18"/>
  <c r="FE18"/>
  <c r="FB18"/>
  <c r="FN18"/>
  <c r="AD10" i="42"/>
  <c r="FO18" i="89" s="1"/>
  <c r="AB10" i="42"/>
  <c r="FM18" i="89" s="1"/>
  <c r="FP18" s="1"/>
  <c r="FK17"/>
  <c r="FH17"/>
  <c r="FE17"/>
  <c r="FB17"/>
  <c r="FN17"/>
  <c r="AD10" i="43"/>
  <c r="FO17" i="89"/>
  <c r="AB10" i="43"/>
  <c r="FM17" i="89"/>
  <c r="FB16"/>
  <c r="FN16"/>
  <c r="AD10" i="44"/>
  <c r="FO16" i="89"/>
  <c r="AB10" i="44"/>
  <c r="FM16" i="89"/>
  <c r="FK15"/>
  <c r="FH15"/>
  <c r="FE15"/>
  <c r="FB15"/>
  <c r="FN15"/>
  <c r="AD10" i="45"/>
  <c r="FO15" i="89" s="1"/>
  <c r="FQ15" s="1"/>
  <c r="AB10" i="45"/>
  <c r="FM15" i="89" s="1"/>
  <c r="FP15" s="1"/>
  <c r="FK14"/>
  <c r="FH14"/>
  <c r="FE14"/>
  <c r="FB14"/>
  <c r="FN14"/>
  <c r="AD10" i="46"/>
  <c r="FO14" i="89"/>
  <c r="AB10" i="46"/>
  <c r="FM14" i="89"/>
  <c r="FB13"/>
  <c r="FN13"/>
  <c r="AD10" i="47"/>
  <c r="FO13" i="89"/>
  <c r="AB10" i="47"/>
  <c r="FM13" i="89"/>
  <c r="FK12"/>
  <c r="FH12"/>
  <c r="FE12"/>
  <c r="FB12"/>
  <c r="FN12"/>
  <c r="AD10" i="48"/>
  <c r="FO12" i="89" s="1"/>
  <c r="AB10" i="48"/>
  <c r="FM12" i="89" s="1"/>
  <c r="FN11"/>
  <c r="AD10" i="52"/>
  <c r="FO11" i="89"/>
  <c r="AB10" i="52"/>
  <c r="FM11" i="89"/>
  <c r="FL33"/>
  <c r="FL46"/>
  <c r="FL47" s="1"/>
  <c r="FL51" s="1"/>
  <c r="FK51"/>
  <c r="FJ33"/>
  <c r="FJ46"/>
  <c r="FJ47"/>
  <c r="FJ51" s="1"/>
  <c r="FI33"/>
  <c r="FI46"/>
  <c r="FI47"/>
  <c r="FI51" s="1"/>
  <c r="FH51"/>
  <c r="FG33"/>
  <c r="FG46"/>
  <c r="FG47" s="1"/>
  <c r="FG51" s="1"/>
  <c r="FF33"/>
  <c r="FF46"/>
  <c r="FF47" s="1"/>
  <c r="FF51" s="1"/>
  <c r="FE51"/>
  <c r="FD33"/>
  <c r="FD46"/>
  <c r="FD47"/>
  <c r="FD51" s="1"/>
  <c r="FB51"/>
  <c r="FA33"/>
  <c r="FA46"/>
  <c r="FA47" s="1"/>
  <c r="FA51" s="1"/>
  <c r="EZ11"/>
  <c r="EZ12"/>
  <c r="EZ13"/>
  <c r="EZ14"/>
  <c r="EZ15"/>
  <c r="EZ16"/>
  <c r="EZ17"/>
  <c r="EZ19"/>
  <c r="EZ20"/>
  <c r="EZ22"/>
  <c r="EZ23"/>
  <c r="EZ24"/>
  <c r="EZ25"/>
  <c r="EZ26"/>
  <c r="EZ27"/>
  <c r="EZ28"/>
  <c r="EZ31"/>
  <c r="EZ35"/>
  <c r="EZ36"/>
  <c r="EZ37"/>
  <c r="EZ41"/>
  <c r="EZ44"/>
  <c r="EY11"/>
  <c r="EY12"/>
  <c r="EY13"/>
  <c r="EY14"/>
  <c r="EY15"/>
  <c r="EY16"/>
  <c r="EY17"/>
  <c r="EY18"/>
  <c r="EY19"/>
  <c r="EY20"/>
  <c r="EY21"/>
  <c r="EY22"/>
  <c r="EY23"/>
  <c r="EY24"/>
  <c r="EY25"/>
  <c r="EY26"/>
  <c r="EY27"/>
  <c r="EY28"/>
  <c r="EY29"/>
  <c r="EY30"/>
  <c r="EY32"/>
  <c r="EY33"/>
  <c r="EY34"/>
  <c r="EY35"/>
  <c r="EY36"/>
  <c r="EY37"/>
  <c r="EY46" s="1"/>
  <c r="EY47" s="1"/>
  <c r="EY51" s="1"/>
  <c r="EY38"/>
  <c r="EY39"/>
  <c r="EY40"/>
  <c r="EY41"/>
  <c r="EY42"/>
  <c r="EY43"/>
  <c r="EY44"/>
  <c r="EY45"/>
  <c r="FQ11"/>
  <c r="FQ13"/>
  <c r="FQ14"/>
  <c r="FQ16"/>
  <c r="FQ17"/>
  <c r="FQ19"/>
  <c r="FQ20"/>
  <c r="FQ22"/>
  <c r="FQ23"/>
  <c r="FQ27"/>
  <c r="FQ28"/>
  <c r="FQ31"/>
  <c r="FQ35"/>
  <c r="FQ36"/>
  <c r="FQ41"/>
  <c r="FQ44"/>
  <c r="FP11"/>
  <c r="FP13"/>
  <c r="FP14"/>
  <c r="FP16"/>
  <c r="FP17"/>
  <c r="FP19"/>
  <c r="FP20"/>
  <c r="FP22"/>
  <c r="FP23"/>
  <c r="FP27"/>
  <c r="FP28"/>
  <c r="FP29"/>
  <c r="FP30"/>
  <c r="FP34"/>
  <c r="FP35"/>
  <c r="FP36"/>
  <c r="FP40"/>
  <c r="FP41"/>
  <c r="FP42"/>
  <c r="FP43"/>
  <c r="FP44"/>
  <c r="FP45"/>
  <c r="EI45"/>
  <c r="EI44"/>
  <c r="Z10" i="86"/>
  <c r="EU45" i="89"/>
  <c r="AA10" i="86"/>
  <c r="EV45" i="89"/>
  <c r="Y10" i="86"/>
  <c r="ET45" i="89"/>
  <c r="EU44"/>
  <c r="EV44"/>
  <c r="ET44"/>
  <c r="EI43"/>
  <c r="EU43"/>
  <c r="AA10" i="88"/>
  <c r="EV43" i="89" s="1"/>
  <c r="Y10" i="88"/>
  <c r="ET43" i="89" s="1"/>
  <c r="ER42"/>
  <c r="EO42"/>
  <c r="EL42"/>
  <c r="EI42"/>
  <c r="EU42"/>
  <c r="AA10" i="85"/>
  <c r="EV42" i="89"/>
  <c r="Y10" i="85"/>
  <c r="ET42" i="89"/>
  <c r="EI41"/>
  <c r="EU41"/>
  <c r="AA11" i="64"/>
  <c r="AA10"/>
  <c r="EV41" i="89" s="1"/>
  <c r="Y10" i="64"/>
  <c r="ET41" i="89" s="1"/>
  <c r="EW41" s="1"/>
  <c r="EI40"/>
  <c r="EU40"/>
  <c r="AA10" i="83"/>
  <c r="EV40" i="89" s="1"/>
  <c r="EX40" s="1"/>
  <c r="Y10" i="83"/>
  <c r="ET40" i="89" s="1"/>
  <c r="ER39"/>
  <c r="EO39"/>
  <c r="EL39"/>
  <c r="EI39"/>
  <c r="EU39"/>
  <c r="AA10" i="81"/>
  <c r="EV39" i="89"/>
  <c r="Y10" i="81"/>
  <c r="ET39" i="89"/>
  <c r="EI38"/>
  <c r="EU38"/>
  <c r="AA10" i="84"/>
  <c r="EV38" i="89"/>
  <c r="Y10" i="84"/>
  <c r="ET38" i="89"/>
  <c r="EI37"/>
  <c r="EU37"/>
  <c r="AA10" i="61"/>
  <c r="EV37" i="89"/>
  <c r="Y10" i="61"/>
  <c r="ET37" i="89"/>
  <c r="ER36"/>
  <c r="EO36"/>
  <c r="EL36"/>
  <c r="EI36"/>
  <c r="EU36"/>
  <c r="AA10" i="60"/>
  <c r="EV36" i="89" s="1"/>
  <c r="EX36" s="1"/>
  <c r="Y10" i="60"/>
  <c r="ET36" i="89" s="1"/>
  <c r="EI35"/>
  <c r="EU35"/>
  <c r="AA10" i="56"/>
  <c r="EV35" i="89" s="1"/>
  <c r="Y10" i="56"/>
  <c r="ET35" i="89" s="1"/>
  <c r="EW35" s="1"/>
  <c r="EI34"/>
  <c r="EU34"/>
  <c r="AA10" i="13"/>
  <c r="EV34" i="89" s="1"/>
  <c r="EX34" s="1"/>
  <c r="Y10" i="13"/>
  <c r="ET34" i="89" s="1"/>
  <c r="EI32"/>
  <c r="EU32"/>
  <c r="AA10" i="71"/>
  <c r="EV32" i="89" s="1"/>
  <c r="EX32" s="1"/>
  <c r="Y10" i="71"/>
  <c r="ET32" i="89" s="1"/>
  <c r="EI31"/>
  <c r="EU31"/>
  <c r="AA10" i="68"/>
  <c r="EV31" i="89" s="1"/>
  <c r="Y10" i="68"/>
  <c r="ET31" i="89" s="1"/>
  <c r="EW31" s="1"/>
  <c r="EI30"/>
  <c r="EU30"/>
  <c r="AA10" i="72"/>
  <c r="EV30" i="89" s="1"/>
  <c r="EX30" s="1"/>
  <c r="Y10" i="72"/>
  <c r="ET30" i="89" s="1"/>
  <c r="EI29"/>
  <c r="EU29"/>
  <c r="AA10" i="70"/>
  <c r="EV29" i="89" s="1"/>
  <c r="Y10" i="70"/>
  <c r="ET29" i="89" s="1"/>
  <c r="EW29" s="1"/>
  <c r="EI28"/>
  <c r="EU28"/>
  <c r="AA10" i="69"/>
  <c r="EV28" i="89" s="1"/>
  <c r="Y10" i="69"/>
  <c r="ET28" i="89" s="1"/>
  <c r="EI27"/>
  <c r="EU27"/>
  <c r="AA10" i="23"/>
  <c r="EV27" i="89" s="1"/>
  <c r="Y10" i="23"/>
  <c r="ET27" i="89" s="1"/>
  <c r="EW27" s="1"/>
  <c r="ER26"/>
  <c r="EO26"/>
  <c r="EL26"/>
  <c r="EI26"/>
  <c r="EU26"/>
  <c r="AA10" i="31"/>
  <c r="EV26" i="89"/>
  <c r="Y10" i="31"/>
  <c r="ET26" i="89"/>
  <c r="ER25"/>
  <c r="EO25"/>
  <c r="EL25"/>
  <c r="EU25"/>
  <c r="AA10" i="32"/>
  <c r="EV25" i="89"/>
  <c r="Y10" i="32"/>
  <c r="ET25" i="89"/>
  <c r="EI24"/>
  <c r="EU24"/>
  <c r="AA10" i="74"/>
  <c r="EV24" i="89"/>
  <c r="Y10" i="74"/>
  <c r="ET24" i="89"/>
  <c r="ER23"/>
  <c r="EO23"/>
  <c r="EL23"/>
  <c r="EI23"/>
  <c r="EU23"/>
  <c r="AA10" i="34"/>
  <c r="EV23" i="89" s="1"/>
  <c r="Y10" i="34"/>
  <c r="ET23" i="89" s="1"/>
  <c r="EW23" s="1"/>
  <c r="EI22"/>
  <c r="EU22"/>
  <c r="AA10" i="73"/>
  <c r="EV22" i="89" s="1"/>
  <c r="EX22" s="1"/>
  <c r="Y10" i="73"/>
  <c r="ET22" i="89" s="1"/>
  <c r="ER21"/>
  <c r="EO21"/>
  <c r="EL21"/>
  <c r="EI21"/>
  <c r="EU21"/>
  <c r="AA10" i="36"/>
  <c r="EV21" i="89"/>
  <c r="Y10" i="36"/>
  <c r="ET21" i="89"/>
  <c r="ER20"/>
  <c r="EO20"/>
  <c r="EL20"/>
  <c r="EI20"/>
  <c r="EU20"/>
  <c r="AA10" i="37"/>
  <c r="EV20" i="89" s="1"/>
  <c r="EX20" s="1"/>
  <c r="Y10" i="37"/>
  <c r="ET20" i="89" s="1"/>
  <c r="EI19"/>
  <c r="EU19"/>
  <c r="AA10" i="41"/>
  <c r="EV19" i="89" s="1"/>
  <c r="Y10" i="41"/>
  <c r="ET19" i="89" s="1"/>
  <c r="EW19" s="1"/>
  <c r="ER18"/>
  <c r="EO18"/>
  <c r="EL18"/>
  <c r="EI18"/>
  <c r="EU18"/>
  <c r="AA10" i="42"/>
  <c r="EV18" i="89"/>
  <c r="Y10" i="42"/>
  <c r="ET18" i="89"/>
  <c r="ER17"/>
  <c r="EO17"/>
  <c r="EL17"/>
  <c r="EI17"/>
  <c r="EU17"/>
  <c r="AA10" i="43"/>
  <c r="EV17" i="89" s="1"/>
  <c r="Y10" i="43"/>
  <c r="ET17" i="89" s="1"/>
  <c r="EW17" s="1"/>
  <c r="EI16"/>
  <c r="EU16"/>
  <c r="AA10" i="44"/>
  <c r="EV16" i="89" s="1"/>
  <c r="EX16" s="1"/>
  <c r="Y10" i="44"/>
  <c r="ET16" i="89" s="1"/>
  <c r="ER15"/>
  <c r="EO15"/>
  <c r="EL15"/>
  <c r="EI15"/>
  <c r="EU15"/>
  <c r="AA10" i="45"/>
  <c r="EV15" i="89"/>
  <c r="Y10" i="45"/>
  <c r="ET15" i="89"/>
  <c r="ER14"/>
  <c r="EO14"/>
  <c r="EL14"/>
  <c r="EI14"/>
  <c r="EU14"/>
  <c r="AA10" i="46"/>
  <c r="EV14" i="89" s="1"/>
  <c r="EX14" s="1"/>
  <c r="Y10" i="46"/>
  <c r="ET14" i="89" s="1"/>
  <c r="EI13"/>
  <c r="ER12"/>
  <c r="EO12"/>
  <c r="EL12"/>
  <c r="EI12"/>
  <c r="EU13"/>
  <c r="AA10" i="47"/>
  <c r="EV13" i="89" s="1"/>
  <c r="Y10" i="47"/>
  <c r="ET13" i="89" s="1"/>
  <c r="EW13" s="1"/>
  <c r="EU12"/>
  <c r="AA10" i="48"/>
  <c r="EV12" i="89"/>
  <c r="Y10" i="48"/>
  <c r="ET12" i="89"/>
  <c r="EU11"/>
  <c r="AA10" i="52"/>
  <c r="EV11" i="89" s="1"/>
  <c r="Y10" i="52"/>
  <c r="ET11" i="89" s="1"/>
  <c r="EW11" s="1"/>
  <c r="ES33"/>
  <c r="ES46"/>
  <c r="ES47"/>
  <c r="ES51" s="1"/>
  <c r="ER51"/>
  <c r="EQ33"/>
  <c r="EQ46"/>
  <c r="EQ47" s="1"/>
  <c r="EQ51" s="1"/>
  <c r="EP33"/>
  <c r="EP46"/>
  <c r="EP47" s="1"/>
  <c r="EP51" s="1"/>
  <c r="EO51"/>
  <c r="EN33"/>
  <c r="EN46"/>
  <c r="EN47"/>
  <c r="EN51" s="1"/>
  <c r="EM33"/>
  <c r="EM46"/>
  <c r="EM47"/>
  <c r="EM51" s="1"/>
  <c r="EL51"/>
  <c r="EK33"/>
  <c r="EK46"/>
  <c r="EK47" s="1"/>
  <c r="EK51" s="1"/>
  <c r="EI51"/>
  <c r="EH33"/>
  <c r="EH46"/>
  <c r="EH47"/>
  <c r="EH51" s="1"/>
  <c r="EG11"/>
  <c r="EG12"/>
  <c r="EG13"/>
  <c r="EG14"/>
  <c r="EG15"/>
  <c r="EG16"/>
  <c r="EG17"/>
  <c r="EG18"/>
  <c r="EG19"/>
  <c r="EG20"/>
  <c r="EG22"/>
  <c r="EG23"/>
  <c r="EG24"/>
  <c r="EG25"/>
  <c r="EG26"/>
  <c r="EG27"/>
  <c r="EG31"/>
  <c r="EG34"/>
  <c r="EG35"/>
  <c r="EG36"/>
  <c r="EG37"/>
  <c r="EG40"/>
  <c r="EG41"/>
  <c r="EG42"/>
  <c r="EG45"/>
  <c r="EF11"/>
  <c r="EF12"/>
  <c r="EF13"/>
  <c r="EF14"/>
  <c r="EF15"/>
  <c r="EF16"/>
  <c r="EF17"/>
  <c r="EF18"/>
  <c r="EF19"/>
  <c r="EF20"/>
  <c r="EF21"/>
  <c r="EF22"/>
  <c r="EF23"/>
  <c r="EF24"/>
  <c r="EF25"/>
  <c r="EF26"/>
  <c r="EF27"/>
  <c r="EF28"/>
  <c r="EF29"/>
  <c r="EF30"/>
  <c r="EF31"/>
  <c r="EF32"/>
  <c r="EF33"/>
  <c r="EF34"/>
  <c r="EF35"/>
  <c r="EF36"/>
  <c r="EF37"/>
  <c r="EF46" s="1"/>
  <c r="EF47" s="1"/>
  <c r="EF51" s="1"/>
  <c r="EF38"/>
  <c r="EF39"/>
  <c r="EF40"/>
  <c r="EF41"/>
  <c r="EF42"/>
  <c r="EF43"/>
  <c r="EF44"/>
  <c r="EF45"/>
  <c r="EX11"/>
  <c r="EX12"/>
  <c r="EX13"/>
  <c r="EX15"/>
  <c r="EX17"/>
  <c r="EX18"/>
  <c r="EX19"/>
  <c r="EX23"/>
  <c r="EX24"/>
  <c r="EX25"/>
  <c r="EX26"/>
  <c r="EX27"/>
  <c r="EX29"/>
  <c r="EX31"/>
  <c r="EX35"/>
  <c r="EX37"/>
  <c r="EX39"/>
  <c r="EX41"/>
  <c r="EX42"/>
  <c r="EX43"/>
  <c r="EX45"/>
  <c r="EW12"/>
  <c r="EW14"/>
  <c r="EW15"/>
  <c r="EW16"/>
  <c r="EW18"/>
  <c r="EW20"/>
  <c r="EW21"/>
  <c r="EW22"/>
  <c r="EW24"/>
  <c r="EW25"/>
  <c r="EW26"/>
  <c r="EW28"/>
  <c r="EW30"/>
  <c r="EW32"/>
  <c r="EW34"/>
  <c r="EW36"/>
  <c r="EW37"/>
  <c r="EW38"/>
  <c r="EW39"/>
  <c r="EW40"/>
  <c r="EW42"/>
  <c r="EW43"/>
  <c r="EW44"/>
  <c r="EW45"/>
  <c r="EW46"/>
  <c r="EV33"/>
  <c r="EV46"/>
  <c r="EV47"/>
  <c r="ET33"/>
  <c r="ET46"/>
  <c r="ET47" s="1"/>
  <c r="EB45"/>
  <c r="X12" i="86"/>
  <c r="X11"/>
  <c r="X10" s="1"/>
  <c r="EC45" i="89" s="1"/>
  <c r="EE45" s="1"/>
  <c r="EA45"/>
  <c r="EB44"/>
  <c r="X10" i="87"/>
  <c r="EC44" i="89"/>
  <c r="V10" i="87"/>
  <c r="EA44" i="89"/>
  <c r="EB43"/>
  <c r="X10" i="88"/>
  <c r="EC43" i="89" s="1"/>
  <c r="EE43" s="1"/>
  <c r="V10" i="88"/>
  <c r="EA43" i="89" s="1"/>
  <c r="ED43" s="1"/>
  <c r="DY42"/>
  <c r="EB42"/>
  <c r="X10" i="85"/>
  <c r="EC42" i="89" s="1"/>
  <c r="EE42" s="1"/>
  <c r="V10" i="85"/>
  <c r="EA42" i="89" s="1"/>
  <c r="ED42" s="1"/>
  <c r="EB41"/>
  <c r="X10" i="64"/>
  <c r="EC41" i="89"/>
  <c r="V10" i="64"/>
  <c r="EA41" i="89"/>
  <c r="EB40"/>
  <c r="X10" i="83"/>
  <c r="EC40" i="89" s="1"/>
  <c r="EE40" s="1"/>
  <c r="V10" i="83"/>
  <c r="EA40" i="89" s="1"/>
  <c r="ED40" s="1"/>
  <c r="EB39"/>
  <c r="X10" i="81"/>
  <c r="EC39" i="89"/>
  <c r="V10" i="81"/>
  <c r="EA39" i="89"/>
  <c r="EB37"/>
  <c r="X11" i="61"/>
  <c r="X10" s="1"/>
  <c r="EC37" i="89" s="1"/>
  <c r="EE37" s="1"/>
  <c r="EB38"/>
  <c r="X10" i="84"/>
  <c r="EC38" i="89" s="1"/>
  <c r="EE38" s="1"/>
  <c r="V10" i="84"/>
  <c r="EA38" i="89" s="1"/>
  <c r="ED38" s="1"/>
  <c r="DY36"/>
  <c r="EB36"/>
  <c r="X10" i="60"/>
  <c r="EC36" i="89" s="1"/>
  <c r="V10" i="60"/>
  <c r="EA36" i="89" s="1"/>
  <c r="EB35"/>
  <c r="X10" i="56"/>
  <c r="EC35" i="89"/>
  <c r="V10" i="56"/>
  <c r="EA35" i="89"/>
  <c r="EB34"/>
  <c r="X10" i="13"/>
  <c r="EC34" i="89" s="1"/>
  <c r="EE34" s="1"/>
  <c r="V10" i="13"/>
  <c r="EA34" i="89" s="1"/>
  <c r="ED34" s="1"/>
  <c r="EB32"/>
  <c r="EC32"/>
  <c r="EA32"/>
  <c r="EB31"/>
  <c r="X10" i="68"/>
  <c r="EC31" i="89" s="1"/>
  <c r="EE31" s="1"/>
  <c r="V10" i="68"/>
  <c r="EA31" i="89" s="1"/>
  <c r="ED31" s="1"/>
  <c r="EB30"/>
  <c r="EC30"/>
  <c r="EA30"/>
  <c r="EB29"/>
  <c r="X10" i="70"/>
  <c r="EC29" i="89" s="1"/>
  <c r="EE29" s="1"/>
  <c r="V10" i="70"/>
  <c r="EA29" i="89" s="1"/>
  <c r="ED29" s="1"/>
  <c r="EB28"/>
  <c r="X10" i="69"/>
  <c r="EC28" i="89"/>
  <c r="V10" i="69"/>
  <c r="EA28" i="89"/>
  <c r="EB27"/>
  <c r="X10" i="23"/>
  <c r="EC27" i="89" s="1"/>
  <c r="EE27" s="1"/>
  <c r="V10" i="23"/>
  <c r="EA27" i="89" s="1"/>
  <c r="ED27" s="1"/>
  <c r="DY26"/>
  <c r="EB26"/>
  <c r="X13" i="31"/>
  <c r="X10" s="1"/>
  <c r="EC26" i="89" s="1"/>
  <c r="EE26" s="1"/>
  <c r="V10" i="31"/>
  <c r="EA26" i="89"/>
  <c r="DY25"/>
  <c r="EB25"/>
  <c r="X10" i="32"/>
  <c r="EC25" i="89"/>
  <c r="V10" i="32"/>
  <c r="EA25" i="89"/>
  <c r="EB24"/>
  <c r="X10" i="74"/>
  <c r="EC24" i="89" s="1"/>
  <c r="EE24" s="1"/>
  <c r="V10" i="74"/>
  <c r="EA24" i="89" s="1"/>
  <c r="ED24" s="1"/>
  <c r="DY23"/>
  <c r="EB23"/>
  <c r="X10" i="34"/>
  <c r="EC23" i="89" s="1"/>
  <c r="EE23" s="1"/>
  <c r="V10" i="34"/>
  <c r="EA23" i="89" s="1"/>
  <c r="ED23" s="1"/>
  <c r="EB22"/>
  <c r="X10" i="73"/>
  <c r="EC22" i="89"/>
  <c r="V10" i="73"/>
  <c r="EA22" i="89"/>
  <c r="DY21"/>
  <c r="EB21"/>
  <c r="X10" i="36"/>
  <c r="EC21" i="89"/>
  <c r="V10" i="36"/>
  <c r="EA21" i="89"/>
  <c r="DY20"/>
  <c r="EB20"/>
  <c r="X10" i="37"/>
  <c r="EC20" i="89"/>
  <c r="V10" i="37"/>
  <c r="EA20" i="89"/>
  <c r="EB19"/>
  <c r="X10" i="41"/>
  <c r="EC19" i="89" s="1"/>
  <c r="EE19" s="1"/>
  <c r="V10" i="41"/>
  <c r="EA19" i="89" s="1"/>
  <c r="ED19" s="1"/>
  <c r="DY18"/>
  <c r="EB18"/>
  <c r="X10" i="42"/>
  <c r="EC18" i="89" s="1"/>
  <c r="EE18" s="1"/>
  <c r="V10" i="42"/>
  <c r="EA18" i="89" s="1"/>
  <c r="ED18" s="1"/>
  <c r="DY17"/>
  <c r="EB17"/>
  <c r="X10" i="43"/>
  <c r="EC17" i="89" s="1"/>
  <c r="EE17" s="1"/>
  <c r="V10" i="43"/>
  <c r="EA17" i="89" s="1"/>
  <c r="ED17" s="1"/>
  <c r="EB16"/>
  <c r="X10" i="44"/>
  <c r="EC16" i="89"/>
  <c r="V10" i="44"/>
  <c r="EA16" i="89"/>
  <c r="DY15"/>
  <c r="EB15"/>
  <c r="X10" i="45"/>
  <c r="EC15" i="89"/>
  <c r="V10" i="45"/>
  <c r="EA15" i="89"/>
  <c r="DY14"/>
  <c r="EB14"/>
  <c r="X10" i="46"/>
  <c r="EC14" i="89"/>
  <c r="V10" i="46"/>
  <c r="EA14" i="89"/>
  <c r="EB13"/>
  <c r="X10" i="47"/>
  <c r="EC13" i="89" s="1"/>
  <c r="V10" i="47"/>
  <c r="EA13" i="89" s="1"/>
  <c r="EB12"/>
  <c r="X10" i="48"/>
  <c r="EC12" i="89"/>
  <c r="V10" i="48"/>
  <c r="EA12" i="89"/>
  <c r="DY12"/>
  <c r="EB11"/>
  <c r="X10" i="52"/>
  <c r="EC11" i="89"/>
  <c r="V10" i="52"/>
  <c r="EA11" i="89"/>
  <c r="AN13" i="48"/>
  <c r="AN17"/>
  <c r="AN21"/>
  <c r="AN13" i="31"/>
  <c r="DZ33" i="89"/>
  <c r="DZ46"/>
  <c r="DZ47" s="1"/>
  <c r="DZ51" s="1"/>
  <c r="DY51"/>
  <c r="DX33"/>
  <c r="DX46"/>
  <c r="DX47"/>
  <c r="DX51" s="1"/>
  <c r="AN12" i="48"/>
  <c r="AN16"/>
  <c r="AN20"/>
  <c r="AN12" i="31"/>
  <c r="DW33" i="89"/>
  <c r="DW46"/>
  <c r="DW47"/>
  <c r="DW51" s="1"/>
  <c r="DV51"/>
  <c r="DU33"/>
  <c r="DU46"/>
  <c r="DU47" s="1"/>
  <c r="DU51" s="1"/>
  <c r="AN11" i="48"/>
  <c r="AN15"/>
  <c r="AN19"/>
  <c r="AN11" i="31"/>
  <c r="DT33" i="89"/>
  <c r="DT46"/>
  <c r="DT47" s="1"/>
  <c r="DT51" s="1"/>
  <c r="DS51"/>
  <c r="DR33"/>
  <c r="DR46"/>
  <c r="DR47"/>
  <c r="DR51" s="1"/>
  <c r="AN14" i="48"/>
  <c r="AN18"/>
  <c r="AN11" i="47"/>
  <c r="AN14" i="31"/>
  <c r="DQ46" i="89"/>
  <c r="DO33"/>
  <c r="DO46"/>
  <c r="DO47"/>
  <c r="DO51" s="1"/>
  <c r="DN11"/>
  <c r="DN12"/>
  <c r="DN13"/>
  <c r="DN14"/>
  <c r="DN15"/>
  <c r="DN16"/>
  <c r="DN17"/>
  <c r="DN18"/>
  <c r="DN19"/>
  <c r="DN20"/>
  <c r="DN22"/>
  <c r="DN23"/>
  <c r="DN24"/>
  <c r="DN26"/>
  <c r="DN27"/>
  <c r="DN28"/>
  <c r="DN29"/>
  <c r="DN30"/>
  <c r="DN31"/>
  <c r="DN32"/>
  <c r="DN34"/>
  <c r="DN35"/>
  <c r="DN36"/>
  <c r="DN37"/>
  <c r="DN38"/>
  <c r="DN39"/>
  <c r="DN40"/>
  <c r="DN41"/>
  <c r="DN42"/>
  <c r="DN43"/>
  <c r="DN44"/>
  <c r="DN45"/>
  <c r="DN46"/>
  <c r="DM11"/>
  <c r="DM12"/>
  <c r="DM33" s="1"/>
  <c r="DM13"/>
  <c r="DM14"/>
  <c r="DM15"/>
  <c r="DM16"/>
  <c r="DM17"/>
  <c r="DM18"/>
  <c r="DM19"/>
  <c r="DM20"/>
  <c r="DM21"/>
  <c r="DM22"/>
  <c r="DM23"/>
  <c r="DM24"/>
  <c r="DM25"/>
  <c r="DM26"/>
  <c r="DM27"/>
  <c r="DM28"/>
  <c r="DM29"/>
  <c r="DM30"/>
  <c r="DM31"/>
  <c r="DM32"/>
  <c r="DM34"/>
  <c r="DM35"/>
  <c r="DM36"/>
  <c r="DM46" s="1"/>
  <c r="DM38"/>
  <c r="DM39"/>
  <c r="DM40"/>
  <c r="DM41"/>
  <c r="DM42"/>
  <c r="DM43"/>
  <c r="DM44"/>
  <c r="DM45"/>
  <c r="EE11"/>
  <c r="AN10" i="48"/>
  <c r="EE12" i="89"/>
  <c r="AN10" i="47"/>
  <c r="EE14" i="89"/>
  <c r="EE15"/>
  <c r="EE16"/>
  <c r="EE20"/>
  <c r="EE22"/>
  <c r="AN10" i="31"/>
  <c r="EE28" i="89"/>
  <c r="EE30"/>
  <c r="EE32"/>
  <c r="EE35"/>
  <c r="EE39"/>
  <c r="EE41"/>
  <c r="EE44"/>
  <c r="ED11"/>
  <c r="ED12"/>
  <c r="ED14"/>
  <c r="ED15"/>
  <c r="ED16"/>
  <c r="ED20"/>
  <c r="ED21"/>
  <c r="ED22"/>
  <c r="ED25"/>
  <c r="ED26"/>
  <c r="ED28"/>
  <c r="ED30"/>
  <c r="ED32"/>
  <c r="ED35"/>
  <c r="ED39"/>
  <c r="ED41"/>
  <c r="ED44"/>
  <c r="ED45"/>
  <c r="DI45"/>
  <c r="U12" i="86"/>
  <c r="U11"/>
  <c r="U10" s="1"/>
  <c r="DJ45" i="89" s="1"/>
  <c r="DL45" s="1"/>
  <c r="S10" i="86"/>
  <c r="DH45" i="89"/>
  <c r="CW44"/>
  <c r="DI44"/>
  <c r="U10" i="87"/>
  <c r="DJ44" i="89"/>
  <c r="S10" i="87"/>
  <c r="DH44" i="89"/>
  <c r="CW43"/>
  <c r="DI43"/>
  <c r="U10" i="88"/>
  <c r="DJ43" i="89"/>
  <c r="S10" i="88"/>
  <c r="DH43" i="89"/>
  <c r="CW42"/>
  <c r="DI42"/>
  <c r="U10" i="85"/>
  <c r="DJ42" i="89"/>
  <c r="S10" i="85"/>
  <c r="DH42" i="89"/>
  <c r="CW41"/>
  <c r="DI41"/>
  <c r="U10" i="64"/>
  <c r="DJ41" i="89"/>
  <c r="S10" i="64"/>
  <c r="DH41" i="89"/>
  <c r="CW40"/>
  <c r="DI40"/>
  <c r="U10" i="83"/>
  <c r="DJ40" i="89"/>
  <c r="S10" i="83"/>
  <c r="DH40" i="89"/>
  <c r="CW39"/>
  <c r="DI39"/>
  <c r="U10" i="81"/>
  <c r="DJ39" i="89"/>
  <c r="S10" i="81"/>
  <c r="DH39" i="89"/>
  <c r="DI38"/>
  <c r="U10" i="84"/>
  <c r="DJ38" i="89" s="1"/>
  <c r="S10" i="84"/>
  <c r="DH38" i="89" s="1"/>
  <c r="CW38"/>
  <c r="CW37"/>
  <c r="DI37"/>
  <c r="U10" i="61"/>
  <c r="DJ37" i="89"/>
  <c r="S10" i="61"/>
  <c r="DH37" i="89"/>
  <c r="CW36"/>
  <c r="DI36"/>
  <c r="U10" i="60"/>
  <c r="DJ36" i="89"/>
  <c r="S10" i="60"/>
  <c r="DH36" i="89"/>
  <c r="CW35"/>
  <c r="DI35"/>
  <c r="U10" i="56"/>
  <c r="DJ35" i="89"/>
  <c r="S10" i="56"/>
  <c r="DH35" i="89"/>
  <c r="CW34"/>
  <c r="DI34"/>
  <c r="U10" i="13"/>
  <c r="DJ34" i="89"/>
  <c r="S10" i="13"/>
  <c r="DH34" i="89"/>
  <c r="CW32"/>
  <c r="DI32"/>
  <c r="U10" i="71"/>
  <c r="DJ32" i="89"/>
  <c r="S10" i="71"/>
  <c r="DH32" i="89"/>
  <c r="CW31"/>
  <c r="DI31"/>
  <c r="U10" i="68"/>
  <c r="DJ31" i="89"/>
  <c r="S10" i="68"/>
  <c r="DH31" i="89"/>
  <c r="CW30"/>
  <c r="DI30"/>
  <c r="U10" i="72"/>
  <c r="DJ30" i="89"/>
  <c r="S10" i="72"/>
  <c r="DH30" i="89"/>
  <c r="CW29"/>
  <c r="DI29"/>
  <c r="DJ29"/>
  <c r="DH29"/>
  <c r="CW28"/>
  <c r="DI28"/>
  <c r="U10" i="69"/>
  <c r="DJ28" i="89"/>
  <c r="S10" i="69"/>
  <c r="DH28" i="89"/>
  <c r="CW27"/>
  <c r="DI27"/>
  <c r="U10" i="23"/>
  <c r="DJ27" i="89"/>
  <c r="S10" i="23"/>
  <c r="DH27" i="89"/>
  <c r="CW26"/>
  <c r="DI26"/>
  <c r="U10" i="31"/>
  <c r="DJ26" i="89"/>
  <c r="S10" i="31"/>
  <c r="DH26" i="89"/>
  <c r="DI25"/>
  <c r="U10" i="32"/>
  <c r="DJ25" i="89" s="1"/>
  <c r="DL25" s="1"/>
  <c r="S10" i="32"/>
  <c r="DH25" i="89" s="1"/>
  <c r="DK25" s="1"/>
  <c r="CW24"/>
  <c r="DI24"/>
  <c r="U10" i="74"/>
  <c r="DJ24" i="89" s="1"/>
  <c r="DL24" s="1"/>
  <c r="S10" i="74"/>
  <c r="DH24" i="89" s="1"/>
  <c r="DK24" s="1"/>
  <c r="CW23"/>
  <c r="DI23"/>
  <c r="U10" i="34"/>
  <c r="DJ23" i="89" s="1"/>
  <c r="DL23" s="1"/>
  <c r="S10" i="34"/>
  <c r="DH23" i="89" s="1"/>
  <c r="DK23" s="1"/>
  <c r="CW22"/>
  <c r="DI22"/>
  <c r="U10" i="73"/>
  <c r="DJ22" i="89" s="1"/>
  <c r="DL22" s="1"/>
  <c r="S10" i="73"/>
  <c r="DH22" i="89" s="1"/>
  <c r="DK22" s="1"/>
  <c r="CW21"/>
  <c r="DI21"/>
  <c r="U10" i="36"/>
  <c r="DJ21" i="89" s="1"/>
  <c r="S10" i="36"/>
  <c r="DH21" i="89" s="1"/>
  <c r="DK21" s="1"/>
  <c r="CW20"/>
  <c r="DI20"/>
  <c r="U10" i="37"/>
  <c r="DJ20" i="89" s="1"/>
  <c r="DL20" s="1"/>
  <c r="S10" i="37"/>
  <c r="DH20" i="89" s="1"/>
  <c r="DK20" s="1"/>
  <c r="CW19"/>
  <c r="DI19"/>
  <c r="U10" i="41"/>
  <c r="DJ19" i="89" s="1"/>
  <c r="DL19" s="1"/>
  <c r="S10" i="41"/>
  <c r="DH19" i="89" s="1"/>
  <c r="DK19" s="1"/>
  <c r="CW18"/>
  <c r="DI18"/>
  <c r="U10" i="42"/>
  <c r="DJ18" i="89" s="1"/>
  <c r="DL18" s="1"/>
  <c r="S10" i="42"/>
  <c r="DH18" i="89" s="1"/>
  <c r="DK18" s="1"/>
  <c r="CW17"/>
  <c r="DI17"/>
  <c r="U10" i="43"/>
  <c r="DJ17" i="89" s="1"/>
  <c r="DL17" s="1"/>
  <c r="S10" i="43"/>
  <c r="DH17" i="89" s="1"/>
  <c r="DK17" s="1"/>
  <c r="CW16"/>
  <c r="DI16"/>
  <c r="U10" i="44"/>
  <c r="DJ16" i="89" s="1"/>
  <c r="DL16" s="1"/>
  <c r="S10" i="44"/>
  <c r="DH16" i="89" s="1"/>
  <c r="DK16" s="1"/>
  <c r="CW15"/>
  <c r="DI15"/>
  <c r="U10" i="45"/>
  <c r="DJ15" i="89" s="1"/>
  <c r="DL15" s="1"/>
  <c r="S10" i="45"/>
  <c r="DH15" i="89" s="1"/>
  <c r="DK15" s="1"/>
  <c r="CW14"/>
  <c r="DI14"/>
  <c r="U10" i="46"/>
  <c r="DJ14" i="89" s="1"/>
  <c r="DL14" s="1"/>
  <c r="S10" i="46"/>
  <c r="DH14" i="89" s="1"/>
  <c r="DK14" s="1"/>
  <c r="DI13"/>
  <c r="U10" i="47"/>
  <c r="DJ13" i="89"/>
  <c r="S10" i="47"/>
  <c r="DH13" i="89"/>
  <c r="CW13"/>
  <c r="CT13"/>
  <c r="CT14"/>
  <c r="CT15"/>
  <c r="CT16"/>
  <c r="CT17"/>
  <c r="CT18"/>
  <c r="CT19"/>
  <c r="CT20"/>
  <c r="CT21"/>
  <c r="CT22"/>
  <c r="CT23"/>
  <c r="CT24"/>
  <c r="CT25"/>
  <c r="CT26"/>
  <c r="CT27"/>
  <c r="CT28"/>
  <c r="CT29"/>
  <c r="CT30"/>
  <c r="CT31"/>
  <c r="CT32"/>
  <c r="CT12"/>
  <c r="CT11"/>
  <c r="CT33"/>
  <c r="CU13"/>
  <c r="CU14"/>
  <c r="CU15"/>
  <c r="CU16"/>
  <c r="CU17"/>
  <c r="CU18"/>
  <c r="CU19"/>
  <c r="CU20"/>
  <c r="CU22"/>
  <c r="CU23"/>
  <c r="CU24"/>
  <c r="CU25"/>
  <c r="CU26"/>
  <c r="CU27"/>
  <c r="CU29"/>
  <c r="CU30"/>
  <c r="CU31"/>
  <c r="CU32"/>
  <c r="CU12"/>
  <c r="CU11"/>
  <c r="CU34"/>
  <c r="CU35"/>
  <c r="CU36"/>
  <c r="CU37"/>
  <c r="CU38"/>
  <c r="CU39"/>
  <c r="CU40"/>
  <c r="CU41"/>
  <c r="CU42"/>
  <c r="CU43"/>
  <c r="CU44"/>
  <c r="CU45"/>
  <c r="CT34"/>
  <c r="CT35"/>
  <c r="CT36"/>
  <c r="CT37"/>
  <c r="CT38"/>
  <c r="CT39"/>
  <c r="CT40"/>
  <c r="CT41"/>
  <c r="CT42"/>
  <c r="CT43"/>
  <c r="CT44"/>
  <c r="CT45"/>
  <c r="CW12"/>
  <c r="DI12"/>
  <c r="U10" i="48"/>
  <c r="DJ12" i="89"/>
  <c r="S10" i="48"/>
  <c r="DH12" i="89"/>
  <c r="DI11"/>
  <c r="U10" i="52"/>
  <c r="DJ11" i="89" s="1"/>
  <c r="S10" i="52"/>
  <c r="DH11" i="89" s="1"/>
  <c r="DG33"/>
  <c r="DG46"/>
  <c r="DG47"/>
  <c r="DG51" s="1"/>
  <c r="DF51"/>
  <c r="DE33"/>
  <c r="DE46"/>
  <c r="DE47" s="1"/>
  <c r="DE51" s="1"/>
  <c r="DD33"/>
  <c r="DD46"/>
  <c r="DD47" s="1"/>
  <c r="DD51" s="1"/>
  <c r="DC51"/>
  <c r="DB33"/>
  <c r="DB46"/>
  <c r="DB47"/>
  <c r="DB51" s="1"/>
  <c r="DA33"/>
  <c r="DA46"/>
  <c r="DA47"/>
  <c r="DA51" s="1"/>
  <c r="CZ51"/>
  <c r="CY33"/>
  <c r="CY46"/>
  <c r="CY47" s="1"/>
  <c r="CY51" s="1"/>
  <c r="CX46"/>
  <c r="CW51"/>
  <c r="CV33"/>
  <c r="CV46"/>
  <c r="CV47"/>
  <c r="CV51" s="1"/>
  <c r="CU46"/>
  <c r="CT46"/>
  <c r="CT47"/>
  <c r="CT51" s="1"/>
  <c r="DL12"/>
  <c r="DL13"/>
  <c r="DL26"/>
  <c r="DL27"/>
  <c r="DL29"/>
  <c r="DL30"/>
  <c r="DL31"/>
  <c r="DL32"/>
  <c r="DL34"/>
  <c r="DL35"/>
  <c r="DL36"/>
  <c r="DL37"/>
  <c r="DL39"/>
  <c r="DL40"/>
  <c r="DL41"/>
  <c r="DL42"/>
  <c r="DL43"/>
  <c r="DL44"/>
  <c r="DK12"/>
  <c r="DK13"/>
  <c r="DK26"/>
  <c r="DK27"/>
  <c r="DK28"/>
  <c r="DK29"/>
  <c r="DK30"/>
  <c r="DK31"/>
  <c r="DK32"/>
  <c r="DK34"/>
  <c r="DK35"/>
  <c r="DK36"/>
  <c r="DK37"/>
  <c r="DK39"/>
  <c r="DK40"/>
  <c r="DK41"/>
  <c r="DK42"/>
  <c r="DK43"/>
  <c r="DK44"/>
  <c r="DK45"/>
  <c r="CD45"/>
  <c r="CP45"/>
  <c r="R10" i="86"/>
  <c r="CQ45" i="89" s="1"/>
  <c r="CS45" s="1"/>
  <c r="P10" i="86"/>
  <c r="CO45" i="89" s="1"/>
  <c r="CR45" s="1"/>
  <c r="CD44"/>
  <c r="CP44"/>
  <c r="R10" i="87"/>
  <c r="CQ44" i="89" s="1"/>
  <c r="CS44" s="1"/>
  <c r="P10" i="87"/>
  <c r="CO44" i="89" s="1"/>
  <c r="CR44" s="1"/>
  <c r="CD43"/>
  <c r="CB43"/>
  <c r="CP43"/>
  <c r="R10" i="88"/>
  <c r="CQ43" i="89"/>
  <c r="P10" i="88"/>
  <c r="CO43" i="89"/>
  <c r="CM42"/>
  <c r="CJ42"/>
  <c r="CG42"/>
  <c r="CD42"/>
  <c r="CP42"/>
  <c r="R10" i="85"/>
  <c r="CQ42" i="89" s="1"/>
  <c r="CS42" s="1"/>
  <c r="P10" i="85"/>
  <c r="CO42" i="89" s="1"/>
  <c r="CR42" s="1"/>
  <c r="CD41"/>
  <c r="CP41"/>
  <c r="R10" i="64"/>
  <c r="CQ41" i="89" s="1"/>
  <c r="CS41" s="1"/>
  <c r="P10" i="64"/>
  <c r="CO41" i="89" s="1"/>
  <c r="CR41" s="1"/>
  <c r="CD40"/>
  <c r="CP40"/>
  <c r="R10" i="83"/>
  <c r="CQ40" i="89" s="1"/>
  <c r="CS40" s="1"/>
  <c r="P10" i="83"/>
  <c r="CO40" i="89" s="1"/>
  <c r="CR40" s="1"/>
  <c r="CM39"/>
  <c r="CJ39"/>
  <c r="CG39"/>
  <c r="CD39"/>
  <c r="CP39"/>
  <c r="R10" i="81"/>
  <c r="CQ39" i="89"/>
  <c r="P10" i="81"/>
  <c r="CO39" i="89"/>
  <c r="CD38"/>
  <c r="CP38"/>
  <c r="R10" i="84"/>
  <c r="CQ38" i="89"/>
  <c r="P10" i="84"/>
  <c r="CO38" i="89"/>
  <c r="CD37"/>
  <c r="CP37"/>
  <c r="R10" i="61"/>
  <c r="CQ37" i="89"/>
  <c r="P10" i="61"/>
  <c r="CO37" i="89"/>
  <c r="CM36"/>
  <c r="CJ36"/>
  <c r="CG36"/>
  <c r="CD36"/>
  <c r="CP36"/>
  <c r="R10" i="60"/>
  <c r="CQ36" i="89" s="1"/>
  <c r="P10" i="60"/>
  <c r="CO36" i="89" s="1"/>
  <c r="CD35"/>
  <c r="CP35"/>
  <c r="R10" i="56"/>
  <c r="CQ35" i="89" s="1"/>
  <c r="CS35" s="1"/>
  <c r="P10" i="56"/>
  <c r="CO35" i="89" s="1"/>
  <c r="CR35" s="1"/>
  <c r="CD34"/>
  <c r="CP34"/>
  <c r="R10" i="13"/>
  <c r="CQ34" i="89" s="1"/>
  <c r="CS34" s="1"/>
  <c r="P10" i="13"/>
  <c r="CO34" i="89" s="1"/>
  <c r="CR34" s="1"/>
  <c r="CD32"/>
  <c r="CP32"/>
  <c r="R10" i="71"/>
  <c r="CQ32" i="89" s="1"/>
  <c r="CS32" s="1"/>
  <c r="P10" i="71"/>
  <c r="CO32" i="89" s="1"/>
  <c r="CR32" s="1"/>
  <c r="CD31"/>
  <c r="CP31"/>
  <c r="R10" i="68"/>
  <c r="CQ31" i="89" s="1"/>
  <c r="CS31" s="1"/>
  <c r="P10" i="68"/>
  <c r="CO31" i="89" s="1"/>
  <c r="CR31" s="1"/>
  <c r="CD30"/>
  <c r="CP30"/>
  <c r="R10" i="72"/>
  <c r="CQ30" i="89" s="1"/>
  <c r="CS30" s="1"/>
  <c r="P10" i="72"/>
  <c r="CO30" i="89" s="1"/>
  <c r="CR30" s="1"/>
  <c r="CD29"/>
  <c r="CP29"/>
  <c r="R10" i="70"/>
  <c r="CQ29" i="89" s="1"/>
  <c r="CS29" s="1"/>
  <c r="P10" i="70"/>
  <c r="CO29" i="89" s="1"/>
  <c r="CR29" s="1"/>
  <c r="CD28"/>
  <c r="CP28"/>
  <c r="R10" i="69"/>
  <c r="CQ28" i="89" s="1"/>
  <c r="CS28" s="1"/>
  <c r="P10" i="69"/>
  <c r="CO28" i="89" s="1"/>
  <c r="CR28" s="1"/>
  <c r="CP27"/>
  <c r="R10" i="23"/>
  <c r="CQ27" i="89"/>
  <c r="P10" i="23"/>
  <c r="CO27" i="89"/>
  <c r="CD27"/>
  <c r="CM26"/>
  <c r="CJ26"/>
  <c r="CG26"/>
  <c r="CD26"/>
  <c r="CP26"/>
  <c r="R10" i="31"/>
  <c r="CQ26" i="89"/>
  <c r="P10" i="31"/>
  <c r="CO26" i="89"/>
  <c r="CM25"/>
  <c r="CJ25"/>
  <c r="CG25"/>
  <c r="CP25"/>
  <c r="R10" i="32"/>
  <c r="CQ25" i="89"/>
  <c r="P10" i="32"/>
  <c r="CO25" i="89"/>
  <c r="CD24"/>
  <c r="CP24"/>
  <c r="R10" i="74"/>
  <c r="CQ24" i="89"/>
  <c r="P10" i="74"/>
  <c r="CO24" i="89"/>
  <c r="CM23"/>
  <c r="CJ23"/>
  <c r="CG23"/>
  <c r="CD23"/>
  <c r="CP23"/>
  <c r="R10" i="34"/>
  <c r="CQ23" i="89" s="1"/>
  <c r="CS23" s="1"/>
  <c r="P10" i="34"/>
  <c r="CO23" i="89" s="1"/>
  <c r="CR23" s="1"/>
  <c r="CD22"/>
  <c r="CP22"/>
  <c r="R10" i="73"/>
  <c r="CQ22" i="89" s="1"/>
  <c r="CS22" s="1"/>
  <c r="P10" i="73"/>
  <c r="CO22" i="89" s="1"/>
  <c r="CR22" s="1"/>
  <c r="CG21"/>
  <c r="CM21"/>
  <c r="CJ21"/>
  <c r="CP21"/>
  <c r="CQ21"/>
  <c r="CO21"/>
  <c r="CM20"/>
  <c r="CJ20"/>
  <c r="CG20"/>
  <c r="CD20"/>
  <c r="CP20"/>
  <c r="R10" i="37"/>
  <c r="CQ20" i="89"/>
  <c r="P10" i="37"/>
  <c r="CO20" i="89"/>
  <c r="CD19"/>
  <c r="CP19"/>
  <c r="R10" i="41"/>
  <c r="CQ19" i="89"/>
  <c r="P10" i="41"/>
  <c r="CO19" i="89"/>
  <c r="CM18"/>
  <c r="CJ18"/>
  <c r="CG18"/>
  <c r="CD18"/>
  <c r="CP18"/>
  <c r="R10" i="42"/>
  <c r="CQ18" i="89" s="1"/>
  <c r="CS18" s="1"/>
  <c r="P10" i="42"/>
  <c r="CO18" i="89" s="1"/>
  <c r="CR18" s="1"/>
  <c r="CM17"/>
  <c r="CJ17"/>
  <c r="CG17"/>
  <c r="CD17"/>
  <c r="CP17"/>
  <c r="R10" i="43"/>
  <c r="CQ17" i="89"/>
  <c r="P10" i="43"/>
  <c r="CO17" i="89"/>
  <c r="CD16"/>
  <c r="CP16"/>
  <c r="R10" i="44"/>
  <c r="CQ16" i="89"/>
  <c r="P10" i="44"/>
  <c r="CO16" i="89"/>
  <c r="CM15"/>
  <c r="CJ15"/>
  <c r="CG15"/>
  <c r="CD15"/>
  <c r="CP15"/>
  <c r="R10" i="45"/>
  <c r="CQ15" i="89" s="1"/>
  <c r="CS15" s="1"/>
  <c r="P10" i="45"/>
  <c r="CO15" i="89" s="1"/>
  <c r="CR15" s="1"/>
  <c r="CM14"/>
  <c r="CJ14"/>
  <c r="CG14"/>
  <c r="CD14"/>
  <c r="CP14"/>
  <c r="R10" i="46"/>
  <c r="CQ14" i="89"/>
  <c r="P10" i="46"/>
  <c r="CO14" i="89"/>
  <c r="CD13"/>
  <c r="CP13"/>
  <c r="R10" i="47"/>
  <c r="CQ13" i="89"/>
  <c r="P10" i="47"/>
  <c r="CO13" i="89"/>
  <c r="CP12"/>
  <c r="R10" i="48"/>
  <c r="CQ12" i="89" s="1"/>
  <c r="P10" i="48"/>
  <c r="CO12" i="89" s="1"/>
  <c r="CM12"/>
  <c r="CJ12"/>
  <c r="CG12"/>
  <c r="CD12"/>
  <c r="CP11"/>
  <c r="R10" i="52"/>
  <c r="CQ11" i="89"/>
  <c r="P10" i="52"/>
  <c r="CO11" i="89"/>
  <c r="CN33"/>
  <c r="CN46"/>
  <c r="CN47" s="1"/>
  <c r="CN51" s="1"/>
  <c r="CM51"/>
  <c r="CL33"/>
  <c r="CL46"/>
  <c r="CL47"/>
  <c r="CL51" s="1"/>
  <c r="CK33"/>
  <c r="CK46"/>
  <c r="CK47"/>
  <c r="CK51" s="1"/>
  <c r="CJ51"/>
  <c r="CI33"/>
  <c r="CI46"/>
  <c r="CI47" s="1"/>
  <c r="CI51" s="1"/>
  <c r="CH33"/>
  <c r="CH46"/>
  <c r="CH47" s="1"/>
  <c r="CH51" s="1"/>
  <c r="CG51"/>
  <c r="CF33"/>
  <c r="CF46"/>
  <c r="CF47"/>
  <c r="CF51" s="1"/>
  <c r="CE33"/>
  <c r="CE46"/>
  <c r="CE47"/>
  <c r="CE51" s="1"/>
  <c r="CD51"/>
  <c r="CC33"/>
  <c r="CC46"/>
  <c r="CC47" s="1"/>
  <c r="CC51" s="1"/>
  <c r="CB11"/>
  <c r="CB12"/>
  <c r="CB33" s="1"/>
  <c r="CB47" s="1"/>
  <c r="CB51" s="1"/>
  <c r="CB13"/>
  <c r="CB14"/>
  <c r="CB15"/>
  <c r="CB16"/>
  <c r="CB17"/>
  <c r="CB18"/>
  <c r="CB19"/>
  <c r="CB20"/>
  <c r="CB21"/>
  <c r="CB22"/>
  <c r="CB23"/>
  <c r="CB24"/>
  <c r="CB25"/>
  <c r="CB26"/>
  <c r="CB27"/>
  <c r="CB28"/>
  <c r="CB29"/>
  <c r="CB30"/>
  <c r="CB31"/>
  <c r="CB32"/>
  <c r="CB34"/>
  <c r="CB35"/>
  <c r="CB36"/>
  <c r="CB46" s="1"/>
  <c r="CB37"/>
  <c r="CB38"/>
  <c r="CB39"/>
  <c r="CB40"/>
  <c r="CB41"/>
  <c r="CB42"/>
  <c r="CB44"/>
  <c r="CB45"/>
  <c r="CA11"/>
  <c r="CA33" s="1"/>
  <c r="CA47" s="1"/>
  <c r="CA51" s="1"/>
  <c r="CA12"/>
  <c r="CA13"/>
  <c r="CA14"/>
  <c r="CA15"/>
  <c r="CA16"/>
  <c r="CA17"/>
  <c r="CA18"/>
  <c r="CA19"/>
  <c r="CA20"/>
  <c r="CA22"/>
  <c r="CA23"/>
  <c r="CA24"/>
  <c r="CR24" s="1"/>
  <c r="CA25"/>
  <c r="CA26"/>
  <c r="CR26" s="1"/>
  <c r="CA27"/>
  <c r="CA28"/>
  <c r="CA29"/>
  <c r="CA30"/>
  <c r="CA31"/>
  <c r="CA32"/>
  <c r="CA34"/>
  <c r="CA35"/>
  <c r="CA36"/>
  <c r="CA37"/>
  <c r="CA38"/>
  <c r="CR38" s="1"/>
  <c r="CA39"/>
  <c r="CA40"/>
  <c r="CA41"/>
  <c r="CA42"/>
  <c r="CA43"/>
  <c r="CA44"/>
  <c r="CA45"/>
  <c r="CA46"/>
  <c r="CS11"/>
  <c r="CS13"/>
  <c r="CS14"/>
  <c r="CS16"/>
  <c r="CS17"/>
  <c r="CS19"/>
  <c r="CS20"/>
  <c r="CS21"/>
  <c r="CS24"/>
  <c r="CS25"/>
  <c r="CS26"/>
  <c r="CS27"/>
  <c r="CS37"/>
  <c r="CS38"/>
  <c r="CS39"/>
  <c r="CS43"/>
  <c r="CR11"/>
  <c r="CR13"/>
  <c r="CR14"/>
  <c r="CR16"/>
  <c r="CR17"/>
  <c r="CR19"/>
  <c r="CR20"/>
  <c r="CR21"/>
  <c r="CR25"/>
  <c r="CR27"/>
  <c r="CR37"/>
  <c r="CR39"/>
  <c r="CR43"/>
  <c r="BW45"/>
  <c r="O10" i="86"/>
  <c r="BX45" i="89" s="1"/>
  <c r="BZ45" s="1"/>
  <c r="M10" i="86"/>
  <c r="BV45" i="89" s="1"/>
  <c r="BY45" s="1"/>
  <c r="BK45"/>
  <c r="BK44"/>
  <c r="BW44"/>
  <c r="O10" i="87"/>
  <c r="BX44" i="89"/>
  <c r="M10" i="87"/>
  <c r="BV44" i="89"/>
  <c r="BK43"/>
  <c r="BW43"/>
  <c r="O10" i="88"/>
  <c r="BX43" i="89"/>
  <c r="M10" i="88"/>
  <c r="BV43" i="89"/>
  <c r="BT42"/>
  <c r="BQ42"/>
  <c r="BN42"/>
  <c r="BK42"/>
  <c r="BW42"/>
  <c r="O10" i="85"/>
  <c r="BX42" i="89" s="1"/>
  <c r="BZ42" s="1"/>
  <c r="M10" i="85"/>
  <c r="BV42" i="89" s="1"/>
  <c r="BY42" s="1"/>
  <c r="BK41"/>
  <c r="BW41"/>
  <c r="O10" i="64"/>
  <c r="BX41" i="89" s="1"/>
  <c r="BZ41" s="1"/>
  <c r="M10" i="64"/>
  <c r="BV41" i="89" s="1"/>
  <c r="BY41" s="1"/>
  <c r="BK40"/>
  <c r="BW40"/>
  <c r="O10" i="83"/>
  <c r="BX40" i="89" s="1"/>
  <c r="BZ40" s="1"/>
  <c r="M10" i="83"/>
  <c r="BV40" i="89" s="1"/>
  <c r="BY40" s="1"/>
  <c r="BT39"/>
  <c r="BQ39"/>
  <c r="BN39"/>
  <c r="BK39"/>
  <c r="BW39"/>
  <c r="O10" i="81"/>
  <c r="BX39" i="89"/>
  <c r="M10" i="81"/>
  <c r="BV39" i="89"/>
  <c r="BK38"/>
  <c r="BW38"/>
  <c r="O10" i="84"/>
  <c r="BX38" i="89"/>
  <c r="M10" i="84"/>
  <c r="BV38" i="89"/>
  <c r="BK37"/>
  <c r="BW37"/>
  <c r="O10" i="61"/>
  <c r="BX37" i="89"/>
  <c r="M10" i="61"/>
  <c r="BV37" i="89"/>
  <c r="BT36"/>
  <c r="BQ36"/>
  <c r="BN36"/>
  <c r="BK36"/>
  <c r="BW36"/>
  <c r="O10" i="60"/>
  <c r="BX36" i="89" s="1"/>
  <c r="M10" i="60"/>
  <c r="BV36" i="89" s="1"/>
  <c r="BK35"/>
  <c r="BW35"/>
  <c r="O10" i="56"/>
  <c r="BX35" i="89" s="1"/>
  <c r="BZ35" s="1"/>
  <c r="M10" i="56"/>
  <c r="BV35" i="89" s="1"/>
  <c r="BY35" s="1"/>
  <c r="BK34"/>
  <c r="BW34"/>
  <c r="O10" i="13"/>
  <c r="BX34" i="89" s="1"/>
  <c r="BZ34" s="1"/>
  <c r="M10" i="13"/>
  <c r="BV34" i="89" s="1"/>
  <c r="BY34" s="1"/>
  <c r="BK32"/>
  <c r="BW32"/>
  <c r="O10" i="71"/>
  <c r="BX32" i="89" s="1"/>
  <c r="BZ32" s="1"/>
  <c r="M10" i="71"/>
  <c r="BV32" i="89" s="1"/>
  <c r="BY32" s="1"/>
  <c r="BK31"/>
  <c r="BW31"/>
  <c r="O10" i="68"/>
  <c r="BX31" i="89" s="1"/>
  <c r="BZ31" s="1"/>
  <c r="M10" i="68"/>
  <c r="BV31" i="89" s="1"/>
  <c r="BY31" s="1"/>
  <c r="BK30"/>
  <c r="BW30"/>
  <c r="O10" i="72"/>
  <c r="BX30" i="89" s="1"/>
  <c r="BZ30" s="1"/>
  <c r="M10" i="72"/>
  <c r="BV30" i="89" s="1"/>
  <c r="BY30" s="1"/>
  <c r="BK29"/>
  <c r="BW29"/>
  <c r="O10" i="70"/>
  <c r="BX29" i="89" s="1"/>
  <c r="BZ29" s="1"/>
  <c r="M10" i="70"/>
  <c r="BV29" i="89" s="1"/>
  <c r="BY29" s="1"/>
  <c r="BK28"/>
  <c r="BW28"/>
  <c r="O10" i="69"/>
  <c r="BX28" i="89" s="1"/>
  <c r="M10" i="69"/>
  <c r="BV28" i="89" s="1"/>
  <c r="BY28" s="1"/>
  <c r="BK27"/>
  <c r="BW27"/>
  <c r="O10" i="23"/>
  <c r="BX27" i="89" s="1"/>
  <c r="BZ27" s="1"/>
  <c r="M10" i="23"/>
  <c r="BV27" i="89" s="1"/>
  <c r="BY27" s="1"/>
  <c r="BT26"/>
  <c r="BQ26"/>
  <c r="BN26"/>
  <c r="BK26"/>
  <c r="BW26"/>
  <c r="O10" i="31"/>
  <c r="BX26" i="89"/>
  <c r="M10" i="31"/>
  <c r="BV26" i="89"/>
  <c r="BT25"/>
  <c r="BQ25"/>
  <c r="BN25"/>
  <c r="BW25"/>
  <c r="O10" i="32"/>
  <c r="BX25" i="89"/>
  <c r="M10" i="32"/>
  <c r="BV25" i="89"/>
  <c r="BK24"/>
  <c r="BW24"/>
  <c r="O10" i="74"/>
  <c r="BX24" i="89"/>
  <c r="M10" i="74"/>
  <c r="BV24" i="89"/>
  <c r="BT23"/>
  <c r="BQ23"/>
  <c r="BN23"/>
  <c r="BK23"/>
  <c r="BW23"/>
  <c r="O10" i="34"/>
  <c r="BX23" i="89" s="1"/>
  <c r="BZ23" s="1"/>
  <c r="M10" i="34"/>
  <c r="BV23" i="89" s="1"/>
  <c r="BY23" s="1"/>
  <c r="BK22"/>
  <c r="BW22"/>
  <c r="O10" i="73"/>
  <c r="BX22" i="89" s="1"/>
  <c r="BZ22" s="1"/>
  <c r="M10" i="73"/>
  <c r="BV22" i="89" s="1"/>
  <c r="BY22" s="1"/>
  <c r="BT21"/>
  <c r="BQ21"/>
  <c r="BN21"/>
  <c r="BK21"/>
  <c r="BW21"/>
  <c r="O10" i="36"/>
  <c r="BX21" i="89"/>
  <c r="M10" i="36"/>
  <c r="BV21" i="89"/>
  <c r="BT20"/>
  <c r="BQ20"/>
  <c r="BN20"/>
  <c r="BK20"/>
  <c r="BW20"/>
  <c r="O10" i="37"/>
  <c r="BX20" i="89" s="1"/>
  <c r="BZ20" s="1"/>
  <c r="M10" i="37"/>
  <c r="BV20" i="89" s="1"/>
  <c r="BY20" s="1"/>
  <c r="BK19"/>
  <c r="BW19"/>
  <c r="O10" i="41"/>
  <c r="BX19" i="89" s="1"/>
  <c r="BZ19" s="1"/>
  <c r="M10" i="41"/>
  <c r="BV19" i="89" s="1"/>
  <c r="BY19" s="1"/>
  <c r="BT18"/>
  <c r="BQ18"/>
  <c r="BN18"/>
  <c r="BK18"/>
  <c r="BW18"/>
  <c r="O10" i="42"/>
  <c r="BX18" i="89"/>
  <c r="M10" i="42"/>
  <c r="BV18" i="89"/>
  <c r="BT17"/>
  <c r="BQ17"/>
  <c r="BN17"/>
  <c r="BK17"/>
  <c r="BW17"/>
  <c r="O10" i="43"/>
  <c r="BX17" i="89" s="1"/>
  <c r="BZ17" s="1"/>
  <c r="M10" i="43"/>
  <c r="BV17" i="89" s="1"/>
  <c r="BY17" s="1"/>
  <c r="BK16"/>
  <c r="BW16"/>
  <c r="O10" i="44"/>
  <c r="BX16" i="89" s="1"/>
  <c r="BZ16" s="1"/>
  <c r="M10" i="44"/>
  <c r="BV16" i="89" s="1"/>
  <c r="BY16" s="1"/>
  <c r="BT15"/>
  <c r="BQ15"/>
  <c r="BN15"/>
  <c r="BK15"/>
  <c r="BW15"/>
  <c r="O10" i="45"/>
  <c r="BX15" i="89"/>
  <c r="M10" i="45"/>
  <c r="BV15" i="89"/>
  <c r="BT14"/>
  <c r="BQ14"/>
  <c r="BN14"/>
  <c r="BK14"/>
  <c r="BW14"/>
  <c r="O10" i="46"/>
  <c r="BX14" i="89" s="1"/>
  <c r="M10" i="46"/>
  <c r="BV14" i="89" s="1"/>
  <c r="BW13"/>
  <c r="BX13"/>
  <c r="BV13"/>
  <c r="BK13"/>
  <c r="BT12"/>
  <c r="BQ12"/>
  <c r="BN12"/>
  <c r="BK12"/>
  <c r="BW12"/>
  <c r="O10" i="48"/>
  <c r="BX12" i="89"/>
  <c r="M10" i="48"/>
  <c r="BV12" i="89"/>
  <c r="BW11"/>
  <c r="BX11"/>
  <c r="M10" i="52"/>
  <c r="BJ11" i="89" s="1"/>
  <c r="BV11"/>
  <c r="BU33"/>
  <c r="BU46"/>
  <c r="BU47" s="1"/>
  <c r="BU51" s="1"/>
  <c r="BT51"/>
  <c r="BS33"/>
  <c r="BS46"/>
  <c r="BS47"/>
  <c r="BS51" s="1"/>
  <c r="BR33"/>
  <c r="BR46"/>
  <c r="BR47"/>
  <c r="BR51" s="1"/>
  <c r="BQ51"/>
  <c r="BP33"/>
  <c r="BP46"/>
  <c r="BP47" s="1"/>
  <c r="BP51" s="1"/>
  <c r="BO33"/>
  <c r="BO46"/>
  <c r="BO47" s="1"/>
  <c r="BO51" s="1"/>
  <c r="BN51"/>
  <c r="BM33"/>
  <c r="BM46"/>
  <c r="BM47"/>
  <c r="BM51" s="1"/>
  <c r="BL46"/>
  <c r="BK51"/>
  <c r="BJ33"/>
  <c r="BJ46"/>
  <c r="BJ47"/>
  <c r="BJ51" s="1"/>
  <c r="BI12"/>
  <c r="BI13"/>
  <c r="BI14"/>
  <c r="BI15"/>
  <c r="BI16"/>
  <c r="BI17"/>
  <c r="BI18"/>
  <c r="BI19"/>
  <c r="BI20"/>
  <c r="BI21"/>
  <c r="BI22"/>
  <c r="BI23"/>
  <c r="BI24"/>
  <c r="BZ24" s="1"/>
  <c r="BI25"/>
  <c r="BI26"/>
  <c r="BZ26" s="1"/>
  <c r="BI27"/>
  <c r="BI29"/>
  <c r="BI30"/>
  <c r="BI31"/>
  <c r="BI32"/>
  <c r="BI34"/>
  <c r="BI35"/>
  <c r="BI36"/>
  <c r="BI37"/>
  <c r="BI46" s="1"/>
  <c r="BI38"/>
  <c r="BI39"/>
  <c r="BZ39" s="1"/>
  <c r="BI40"/>
  <c r="BI41"/>
  <c r="BI42"/>
  <c r="BI43"/>
  <c r="BZ43" s="1"/>
  <c r="BI44"/>
  <c r="BI45"/>
  <c r="BH12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4"/>
  <c r="BH35"/>
  <c r="BH36"/>
  <c r="BH37"/>
  <c r="BH38"/>
  <c r="BH39"/>
  <c r="BH40"/>
  <c r="BH41"/>
  <c r="BH42"/>
  <c r="BH43"/>
  <c r="BH44"/>
  <c r="BH45"/>
  <c r="BH46"/>
  <c r="BZ12"/>
  <c r="BZ13"/>
  <c r="BZ15"/>
  <c r="BZ18"/>
  <c r="BZ21"/>
  <c r="BZ25"/>
  <c r="BZ38"/>
  <c r="BZ44"/>
  <c r="BY12"/>
  <c r="BY13"/>
  <c r="BY15"/>
  <c r="BY18"/>
  <c r="BY21"/>
  <c r="BY24"/>
  <c r="BY25"/>
  <c r="BY26"/>
  <c r="BY37"/>
  <c r="BY38"/>
  <c r="BY39"/>
  <c r="BY43"/>
  <c r="BY44"/>
  <c r="L12"/>
  <c r="P33"/>
  <c r="P46"/>
  <c r="P47" s="1"/>
  <c r="P51" s="1"/>
  <c r="F11" i="52"/>
  <c r="G11" i="89" s="1"/>
  <c r="R24"/>
  <c r="F10" i="74"/>
  <c r="S24" i="89" s="1"/>
  <c r="U24" s="1"/>
  <c r="F10" i="83"/>
  <c r="D10"/>
  <c r="Q40" i="89"/>
  <c r="D50"/>
  <c r="E16" i="48"/>
  <c r="F16" s="1"/>
  <c r="F10" s="1"/>
  <c r="S12" i="89" s="1"/>
  <c r="U12" s="1"/>
  <c r="D12"/>
  <c r="D15"/>
  <c r="D17"/>
  <c r="D20"/>
  <c r="D23"/>
  <c r="D25"/>
  <c r="D26"/>
  <c r="D11"/>
  <c r="D13"/>
  <c r="D16"/>
  <c r="D19"/>
  <c r="D22"/>
  <c r="D24"/>
  <c r="D27"/>
  <c r="D28"/>
  <c r="D29"/>
  <c r="D30"/>
  <c r="D31"/>
  <c r="D32"/>
  <c r="D36"/>
  <c r="D39"/>
  <c r="D37"/>
  <c r="D38"/>
  <c r="D41"/>
  <c r="D42"/>
  <c r="D43"/>
  <c r="D44"/>
  <c r="D45"/>
  <c r="D34"/>
  <c r="D35"/>
  <c r="E46"/>
  <c r="E33"/>
  <c r="E47"/>
  <c r="E51" s="1"/>
  <c r="F51"/>
  <c r="H33"/>
  <c r="H46"/>
  <c r="H47" s="1"/>
  <c r="H51" s="1"/>
  <c r="I51"/>
  <c r="J33"/>
  <c r="J46"/>
  <c r="J47"/>
  <c r="J51" s="1"/>
  <c r="K33"/>
  <c r="K46"/>
  <c r="K47"/>
  <c r="K51" s="1"/>
  <c r="L51"/>
  <c r="M33"/>
  <c r="M46"/>
  <c r="M47" s="1"/>
  <c r="M51" s="1"/>
  <c r="N33"/>
  <c r="N46"/>
  <c r="N47" s="1"/>
  <c r="N51" s="1"/>
  <c r="O51"/>
  <c r="W14"/>
  <c r="W15"/>
  <c r="W17"/>
  <c r="W18"/>
  <c r="W21"/>
  <c r="W23"/>
  <c r="W25"/>
  <c r="W26"/>
  <c r="W11"/>
  <c r="W13"/>
  <c r="W16"/>
  <c r="W19"/>
  <c r="W22"/>
  <c r="W24"/>
  <c r="W27"/>
  <c r="W29"/>
  <c r="W30"/>
  <c r="W31"/>
  <c r="W32"/>
  <c r="W36"/>
  <c r="W46" s="1"/>
  <c r="W39"/>
  <c r="W42"/>
  <c r="W37"/>
  <c r="W38"/>
  <c r="W40"/>
  <c r="W41"/>
  <c r="W43"/>
  <c r="W44"/>
  <c r="W34"/>
  <c r="X46"/>
  <c r="X33"/>
  <c r="X47"/>
  <c r="Z46"/>
  <c r="AA33"/>
  <c r="AA46"/>
  <c r="AA47"/>
  <c r="AC33"/>
  <c r="AC46"/>
  <c r="AC47" s="1"/>
  <c r="AD33"/>
  <c r="AD46"/>
  <c r="AD47"/>
  <c r="AF33"/>
  <c r="AF46"/>
  <c r="AF47" s="1"/>
  <c r="AG33"/>
  <c r="AG46"/>
  <c r="AG47"/>
  <c r="AI46"/>
  <c r="G10" i="60"/>
  <c r="AJ36" i="89" s="1"/>
  <c r="G10" i="61"/>
  <c r="AJ37" i="89" s="1"/>
  <c r="AM37" s="1"/>
  <c r="G10" i="84"/>
  <c r="AJ38" i="89" s="1"/>
  <c r="AM38" s="1"/>
  <c r="G10" i="81"/>
  <c r="AJ39" i="89" s="1"/>
  <c r="AM39" s="1"/>
  <c r="G10" i="83"/>
  <c r="AJ40" i="89" s="1"/>
  <c r="AM40" s="1"/>
  <c r="G10" i="64"/>
  <c r="AJ41" i="89" s="1"/>
  <c r="AM41" s="1"/>
  <c r="G10" i="85"/>
  <c r="AJ42" i="89" s="1"/>
  <c r="AM42" s="1"/>
  <c r="G10" i="88"/>
  <c r="AJ43" i="89" s="1"/>
  <c r="AM43" s="1"/>
  <c r="G10" i="87"/>
  <c r="AJ44" i="89" s="1"/>
  <c r="AM44" s="1"/>
  <c r="G10" i="86"/>
  <c r="AJ45" i="89" s="1"/>
  <c r="AM45" s="1"/>
  <c r="G10" i="52"/>
  <c r="AJ11" i="89"/>
  <c r="AJ33" s="1"/>
  <c r="G10" i="48"/>
  <c r="AJ12" i="89"/>
  <c r="G10" i="47"/>
  <c r="AJ13" i="89"/>
  <c r="G10" i="46"/>
  <c r="AJ14" i="89"/>
  <c r="G10" i="45"/>
  <c r="AJ15" i="89"/>
  <c r="G10" i="44"/>
  <c r="AJ16" i="89"/>
  <c r="G10" i="43"/>
  <c r="AJ17" i="89"/>
  <c r="G10" i="42"/>
  <c r="AJ18" i="89"/>
  <c r="G10" i="41"/>
  <c r="AJ19" i="89"/>
  <c r="G10" i="37"/>
  <c r="AJ20" i="89"/>
  <c r="G10" i="36"/>
  <c r="AJ21" i="89"/>
  <c r="G10" i="73"/>
  <c r="AJ22" i="89"/>
  <c r="G10" i="34"/>
  <c r="AJ23" i="89"/>
  <c r="G10" i="74"/>
  <c r="AJ24" i="89"/>
  <c r="G10" i="32"/>
  <c r="AJ25" i="89"/>
  <c r="G10" i="31"/>
  <c r="AJ26" i="89"/>
  <c r="G10" i="23"/>
  <c r="AJ27" i="89"/>
  <c r="G10" i="69"/>
  <c r="AJ28" i="89"/>
  <c r="G10" i="70"/>
  <c r="AJ29" i="89"/>
  <c r="G10" i="72"/>
  <c r="AJ30" i="89"/>
  <c r="G10" i="68"/>
  <c r="AJ31" i="89"/>
  <c r="G10" i="71"/>
  <c r="AJ32" i="89"/>
  <c r="G10" i="13"/>
  <c r="AJ34" i="89" s="1"/>
  <c r="AM34" s="1"/>
  <c r="G10" i="56"/>
  <c r="AJ35" i="89" s="1"/>
  <c r="AM35" s="1"/>
  <c r="I10" i="48"/>
  <c r="AL12" i="89"/>
  <c r="I10" i="46"/>
  <c r="AL14" i="89"/>
  <c r="I10" i="45"/>
  <c r="AL15" i="89"/>
  <c r="I10" i="43"/>
  <c r="AL17" i="89"/>
  <c r="I10" i="42"/>
  <c r="AL18" i="89"/>
  <c r="I10" i="37"/>
  <c r="AL20" i="89"/>
  <c r="I10" i="36"/>
  <c r="AL21" i="89"/>
  <c r="I10" i="34"/>
  <c r="AL23" i="89"/>
  <c r="I10" i="32"/>
  <c r="AL25" i="89"/>
  <c r="I10" i="31"/>
  <c r="AL26" i="89"/>
  <c r="I10" i="52"/>
  <c r="AL11" i="89"/>
  <c r="AL33" s="1"/>
  <c r="I10" i="47"/>
  <c r="AL13" i="89"/>
  <c r="I10" i="44"/>
  <c r="AL16" i="89"/>
  <c r="I10" i="41"/>
  <c r="AL19" i="89"/>
  <c r="I10" i="73"/>
  <c r="AL22" i="89"/>
  <c r="I10" i="74"/>
  <c r="AL24" i="89"/>
  <c r="I10" i="23"/>
  <c r="AL27" i="89"/>
  <c r="I10" i="69"/>
  <c r="AL28" i="89"/>
  <c r="I10" i="70"/>
  <c r="AL29" i="89"/>
  <c r="I10" i="72"/>
  <c r="AL30" i="89"/>
  <c r="I10" i="68"/>
  <c r="AL31" i="89"/>
  <c r="I10" i="71"/>
  <c r="AL32" i="89"/>
  <c r="I10" i="60"/>
  <c r="AL36" i="89" s="1"/>
  <c r="I10" i="81"/>
  <c r="AL39" i="89" s="1"/>
  <c r="AN39" s="1"/>
  <c r="I10" i="85"/>
  <c r="AL42" i="89" s="1"/>
  <c r="AN42" s="1"/>
  <c r="I10" i="61"/>
  <c r="AL37" i="89" s="1"/>
  <c r="AN37" s="1"/>
  <c r="I10" i="84"/>
  <c r="AL38" i="89" s="1"/>
  <c r="AN38" s="1"/>
  <c r="I10" i="83"/>
  <c r="AL40" i="89" s="1"/>
  <c r="AN40" s="1"/>
  <c r="I10" i="64"/>
  <c r="AL41" i="89" s="1"/>
  <c r="AN41" s="1"/>
  <c r="I10" i="88"/>
  <c r="AL43" i="89" s="1"/>
  <c r="AN43" s="1"/>
  <c r="I10" i="87"/>
  <c r="AL44" i="89" s="1"/>
  <c r="AN44" s="1"/>
  <c r="I10" i="86"/>
  <c r="AL45" i="89" s="1"/>
  <c r="AN45" s="1"/>
  <c r="I10" i="13"/>
  <c r="AL34" i="89"/>
  <c r="I10" i="56"/>
  <c r="AL35" i="89"/>
  <c r="AM11"/>
  <c r="AM12"/>
  <c r="AM33" s="1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N14"/>
  <c r="AN15"/>
  <c r="AN17"/>
  <c r="AN18"/>
  <c r="AN21"/>
  <c r="AN23"/>
  <c r="AN25"/>
  <c r="AN26"/>
  <c r="AN11"/>
  <c r="AN13"/>
  <c r="AN16"/>
  <c r="AN19"/>
  <c r="AN22"/>
  <c r="AN24"/>
  <c r="AN27"/>
  <c r="AN29"/>
  <c r="AN30"/>
  <c r="AN31"/>
  <c r="AN32"/>
  <c r="AN34"/>
  <c r="AO36"/>
  <c r="AO37"/>
  <c r="AO38"/>
  <c r="AO39"/>
  <c r="AO40"/>
  <c r="AO41"/>
  <c r="AO42"/>
  <c r="AO43"/>
  <c r="AO44"/>
  <c r="AO45"/>
  <c r="AO46"/>
  <c r="AO11"/>
  <c r="AO12"/>
  <c r="AO33" s="1"/>
  <c r="AO47" s="1"/>
  <c r="AO51" s="1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4"/>
  <c r="AO35"/>
  <c r="AQ46"/>
  <c r="AQ33"/>
  <c r="AQ47"/>
  <c r="AT33"/>
  <c r="AT46"/>
  <c r="AT47" s="1"/>
  <c r="AW33"/>
  <c r="AW46"/>
  <c r="AW47"/>
  <c r="AZ33"/>
  <c r="AZ46"/>
  <c r="AZ47" s="1"/>
  <c r="C50"/>
  <c r="C11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6"/>
  <c r="C37"/>
  <c r="C46" s="1"/>
  <c r="C47" s="1"/>
  <c r="C38"/>
  <c r="C39"/>
  <c r="C40"/>
  <c r="C41"/>
  <c r="C42"/>
  <c r="C43"/>
  <c r="C44"/>
  <c r="C45"/>
  <c r="C34"/>
  <c r="C35"/>
  <c r="BD45"/>
  <c r="J10" i="86"/>
  <c r="BC45" i="89"/>
  <c r="BD44"/>
  <c r="J10" i="87"/>
  <c r="BC44" i="89" s="1"/>
  <c r="BF44" s="1"/>
  <c r="BD43"/>
  <c r="J10" i="88"/>
  <c r="BC43" i="89"/>
  <c r="BD42"/>
  <c r="J10" i="85"/>
  <c r="BC42" i="89" s="1"/>
  <c r="BF42" s="1"/>
  <c r="BD41"/>
  <c r="J10" i="64"/>
  <c r="BC41" i="89"/>
  <c r="BD40"/>
  <c r="J10" i="83"/>
  <c r="BC40" i="89" s="1"/>
  <c r="BF40" s="1"/>
  <c r="BD39"/>
  <c r="J10" i="81"/>
  <c r="BC39" i="89"/>
  <c r="BD38"/>
  <c r="J10" i="84"/>
  <c r="BC38" i="89" s="1"/>
  <c r="BF38" s="1"/>
  <c r="BD37"/>
  <c r="J10" i="61"/>
  <c r="BC37" i="89"/>
  <c r="BD36"/>
  <c r="J10" i="60"/>
  <c r="BC36" i="89" s="1"/>
  <c r="BD35"/>
  <c r="J10" i="56"/>
  <c r="BC35" i="89"/>
  <c r="BD34"/>
  <c r="J10" i="13"/>
  <c r="BC34" i="89" s="1"/>
  <c r="BF34" s="1"/>
  <c r="BD32"/>
  <c r="J10" i="71"/>
  <c r="BC32" i="89"/>
  <c r="BD31"/>
  <c r="J10" i="68"/>
  <c r="BC31" i="89" s="1"/>
  <c r="BF31" s="1"/>
  <c r="BD30"/>
  <c r="J10" i="72"/>
  <c r="BC30" i="89"/>
  <c r="BD29"/>
  <c r="J10" i="70"/>
  <c r="BC29" i="89" s="1"/>
  <c r="BF29" s="1"/>
  <c r="BD28"/>
  <c r="J10" i="69"/>
  <c r="BC28" i="89"/>
  <c r="BD27"/>
  <c r="J10" i="23"/>
  <c r="BC27" i="89" s="1"/>
  <c r="BF27" s="1"/>
  <c r="BD26"/>
  <c r="J10" i="31"/>
  <c r="BC26" i="89"/>
  <c r="BD25"/>
  <c r="J10" i="32"/>
  <c r="BC25" i="89" s="1"/>
  <c r="BF25" s="1"/>
  <c r="BD24"/>
  <c r="J10" i="74"/>
  <c r="BC24" i="89"/>
  <c r="BD23"/>
  <c r="J10" i="34"/>
  <c r="BC23" i="89" s="1"/>
  <c r="BF23" s="1"/>
  <c r="BD22"/>
  <c r="J10" i="73"/>
  <c r="BC22" i="89"/>
  <c r="BD21"/>
  <c r="J10" i="36"/>
  <c r="BC21" i="89" s="1"/>
  <c r="BF21" s="1"/>
  <c r="BD20"/>
  <c r="J10" i="37"/>
  <c r="BC20" i="89"/>
  <c r="BD19"/>
  <c r="J10" i="41"/>
  <c r="BC19" i="89" s="1"/>
  <c r="BF19" s="1"/>
  <c r="BD18"/>
  <c r="J10" i="42"/>
  <c r="BC18" i="89"/>
  <c r="BD17"/>
  <c r="J10" i="43"/>
  <c r="BC17" i="89" s="1"/>
  <c r="BF17" s="1"/>
  <c r="BD16"/>
  <c r="J10" i="44"/>
  <c r="BC16" i="89"/>
  <c r="BD15"/>
  <c r="J10" i="45"/>
  <c r="BC15" i="89" s="1"/>
  <c r="BF15" s="1"/>
  <c r="BD14"/>
  <c r="J10" i="46"/>
  <c r="BC14" i="89"/>
  <c r="BD13"/>
  <c r="J10" i="47"/>
  <c r="BC13" i="89" s="1"/>
  <c r="BF13" s="1"/>
  <c r="BD12"/>
  <c r="J10" i="48"/>
  <c r="BC12" i="89"/>
  <c r="BD11"/>
  <c r="J10" i="52"/>
  <c r="BC11" i="89" s="1"/>
  <c r="H21" i="52"/>
  <c r="H20"/>
  <c r="H19"/>
  <c r="BF12" i="89"/>
  <c r="BF14"/>
  <c r="BF16"/>
  <c r="BF18"/>
  <c r="BF20"/>
  <c r="BF22"/>
  <c r="BF24"/>
  <c r="BF26"/>
  <c r="BF28"/>
  <c r="BF30"/>
  <c r="BF32"/>
  <c r="BF35"/>
  <c r="BF37"/>
  <c r="BF39"/>
  <c r="BF41"/>
  <c r="BF43"/>
  <c r="BF45"/>
  <c r="Y45"/>
  <c r="AK45"/>
  <c r="Y44"/>
  <c r="AK44"/>
  <c r="Y43"/>
  <c r="AK43"/>
  <c r="AH42"/>
  <c r="AE42"/>
  <c r="AB42"/>
  <c r="Y42"/>
  <c r="AK42"/>
  <c r="Y41"/>
  <c r="AK41"/>
  <c r="Y40"/>
  <c r="AK40"/>
  <c r="AH39"/>
  <c r="AE39"/>
  <c r="AB39"/>
  <c r="Y39"/>
  <c r="AK39"/>
  <c r="Y38"/>
  <c r="AK38"/>
  <c r="Y37"/>
  <c r="AK37"/>
  <c r="AH36"/>
  <c r="AE36"/>
  <c r="AB36"/>
  <c r="Y36"/>
  <c r="AK36"/>
  <c r="Y35"/>
  <c r="H10" i="56"/>
  <c r="AK35" i="89"/>
  <c r="Y34"/>
  <c r="AK34"/>
  <c r="Y32"/>
  <c r="AK32"/>
  <c r="Y31"/>
  <c r="AK31"/>
  <c r="Y30"/>
  <c r="AK30"/>
  <c r="Y29"/>
  <c r="AK29"/>
  <c r="Y28"/>
  <c r="AK28"/>
  <c r="AK27"/>
  <c r="Y27"/>
  <c r="AH26"/>
  <c r="AE26"/>
  <c r="AB26"/>
  <c r="Y26"/>
  <c r="AK26"/>
  <c r="AH25"/>
  <c r="AE25"/>
  <c r="AB25"/>
  <c r="AK25"/>
  <c r="Y24"/>
  <c r="AK24"/>
  <c r="AE23"/>
  <c r="AH23"/>
  <c r="AB23"/>
  <c r="Y23"/>
  <c r="AK23"/>
  <c r="Y22"/>
  <c r="AK22"/>
  <c r="AH21"/>
  <c r="AE21"/>
  <c r="AB21"/>
  <c r="Y21"/>
  <c r="AK21"/>
  <c r="AH20"/>
  <c r="AE20"/>
  <c r="AB20"/>
  <c r="Y20"/>
  <c r="AK20"/>
  <c r="Y19"/>
  <c r="AK19"/>
  <c r="AH18"/>
  <c r="AE18"/>
  <c r="AB18"/>
  <c r="Y18"/>
  <c r="AK18"/>
  <c r="AH17"/>
  <c r="AE17"/>
  <c r="AB17"/>
  <c r="Y17"/>
  <c r="AK17"/>
  <c r="Y16"/>
  <c r="AK16"/>
  <c r="AK15"/>
  <c r="AH15"/>
  <c r="AE15"/>
  <c r="AB15"/>
  <c r="Y15"/>
  <c r="AH14"/>
  <c r="AE14"/>
  <c r="AB14"/>
  <c r="Y14"/>
  <c r="AK14"/>
  <c r="Y13"/>
  <c r="AK13"/>
  <c r="AH12"/>
  <c r="AE12"/>
  <c r="AB12"/>
  <c r="Y12"/>
  <c r="AK12"/>
  <c r="AK11"/>
  <c r="F24"/>
  <c r="D10" i="74"/>
  <c r="Q24" i="89" s="1"/>
  <c r="T24" s="1"/>
  <c r="D10" i="68"/>
  <c r="AN12"/>
  <c r="AN13"/>
  <c r="AN14"/>
  <c r="AN15"/>
  <c r="F10" i="86"/>
  <c r="S45" i="89"/>
  <c r="D10" i="86"/>
  <c r="Q45" i="89"/>
  <c r="F10" i="87"/>
  <c r="S44" i="89"/>
  <c r="D10" i="87"/>
  <c r="Q44" i="89"/>
  <c r="F10" i="88"/>
  <c r="S43" i="89"/>
  <c r="D10" i="88"/>
  <c r="Q43" i="89"/>
  <c r="F10" i="64"/>
  <c r="S41" i="89"/>
  <c r="D10" i="64"/>
  <c r="Q41" i="89"/>
  <c r="F13" i="85"/>
  <c r="F14"/>
  <c r="F12"/>
  <c r="F10"/>
  <c r="S42" i="89" s="1"/>
  <c r="U42" s="1"/>
  <c r="D10" i="85"/>
  <c r="Q42" i="89" s="1"/>
  <c r="T42" s="1"/>
  <c r="S40"/>
  <c r="O39"/>
  <c r="L39"/>
  <c r="I39"/>
  <c r="F10" i="81"/>
  <c r="S39" i="89" s="1"/>
  <c r="U39" s="1"/>
  <c r="D10" i="81"/>
  <c r="Q39" i="89" s="1"/>
  <c r="T39" s="1"/>
  <c r="F10" i="84"/>
  <c r="S38" i="89" s="1"/>
  <c r="U38" s="1"/>
  <c r="D10" i="84"/>
  <c r="Q38" i="89" s="1"/>
  <c r="T38" s="1"/>
  <c r="F10" i="61"/>
  <c r="S37" i="89" s="1"/>
  <c r="U37" s="1"/>
  <c r="D10" i="61"/>
  <c r="Q37" i="89" s="1"/>
  <c r="T37" s="1"/>
  <c r="T46" s="1"/>
  <c r="O36"/>
  <c r="L36"/>
  <c r="I36"/>
  <c r="F10" i="60"/>
  <c r="S36" i="89"/>
  <c r="S46" s="1"/>
  <c r="D10" i="60"/>
  <c r="Q36" i="89"/>
  <c r="D10" i="52"/>
  <c r="Q11" i="89" s="1"/>
  <c r="D10" i="48"/>
  <c r="Q12" i="89" s="1"/>
  <c r="T12" s="1"/>
  <c r="D10" i="47"/>
  <c r="Q13" i="89" s="1"/>
  <c r="T13" s="1"/>
  <c r="D10" i="46"/>
  <c r="Q14" i="89" s="1"/>
  <c r="T14" s="1"/>
  <c r="D10" i="45"/>
  <c r="Q15" i="89" s="1"/>
  <c r="T15" s="1"/>
  <c r="D10" i="44"/>
  <c r="Q16" i="89" s="1"/>
  <c r="T16" s="1"/>
  <c r="D10" i="43"/>
  <c r="Q17" i="89" s="1"/>
  <c r="T17" s="1"/>
  <c r="D10" i="42"/>
  <c r="Q18" i="89" s="1"/>
  <c r="T18" s="1"/>
  <c r="D10" i="41"/>
  <c r="Q19" i="89" s="1"/>
  <c r="T19" s="1"/>
  <c r="D10" i="37"/>
  <c r="Q20" i="89" s="1"/>
  <c r="T20" s="1"/>
  <c r="D10" i="36"/>
  <c r="Q21" i="89" s="1"/>
  <c r="T21" s="1"/>
  <c r="D10" i="73"/>
  <c r="Q22" i="89" s="1"/>
  <c r="T22" s="1"/>
  <c r="D10" i="34"/>
  <c r="Q23" i="89" s="1"/>
  <c r="T23" s="1"/>
  <c r="D10" i="32"/>
  <c r="Q25" i="89" s="1"/>
  <c r="T25" s="1"/>
  <c r="D10" i="31"/>
  <c r="Q26" i="89" s="1"/>
  <c r="T26" s="1"/>
  <c r="D10" i="23"/>
  <c r="Q27" i="89" s="1"/>
  <c r="T27" s="1"/>
  <c r="D10" i="69"/>
  <c r="Q28" i="89" s="1"/>
  <c r="T28" s="1"/>
  <c r="D10" i="70"/>
  <c r="Q29" i="89" s="1"/>
  <c r="T29" s="1"/>
  <c r="D10" i="72"/>
  <c r="Q30" i="89" s="1"/>
  <c r="T30" s="1"/>
  <c r="Q31"/>
  <c r="T31" s="1"/>
  <c r="D10" i="71"/>
  <c r="Q32" i="89"/>
  <c r="D10" i="13"/>
  <c r="Q34" i="89" s="1"/>
  <c r="T34" s="1"/>
  <c r="D10" i="56"/>
  <c r="Q35" i="89" s="1"/>
  <c r="T35" s="1"/>
  <c r="F10" i="52"/>
  <c r="S11" i="89" s="1"/>
  <c r="F10" i="47"/>
  <c r="S13" i="89" s="1"/>
  <c r="U13" s="1"/>
  <c r="F10" i="46"/>
  <c r="S14" i="89" s="1"/>
  <c r="F10" i="45"/>
  <c r="S15" i="89" s="1"/>
  <c r="U15" s="1"/>
  <c r="F10" i="44"/>
  <c r="S16" i="89" s="1"/>
  <c r="U16" s="1"/>
  <c r="F10" i="43"/>
  <c r="S17" i="89" s="1"/>
  <c r="U17" s="1"/>
  <c r="F10" i="42"/>
  <c r="S18" i="89" s="1"/>
  <c r="F10" i="41"/>
  <c r="S19" i="89" s="1"/>
  <c r="U19" s="1"/>
  <c r="F10" i="37"/>
  <c r="S20" i="89" s="1"/>
  <c r="U20" s="1"/>
  <c r="F10" i="36"/>
  <c r="S21" i="89" s="1"/>
  <c r="F10" i="73"/>
  <c r="S22" i="89" s="1"/>
  <c r="U22" s="1"/>
  <c r="F10" i="34"/>
  <c r="S23" i="89" s="1"/>
  <c r="U23" s="1"/>
  <c r="F10" i="32"/>
  <c r="S25" i="89" s="1"/>
  <c r="U25" s="1"/>
  <c r="F10" i="31"/>
  <c r="S26" i="89" s="1"/>
  <c r="U26" s="1"/>
  <c r="F10" i="23"/>
  <c r="S27" i="89" s="1"/>
  <c r="U27" s="1"/>
  <c r="F10" i="69"/>
  <c r="S28" i="89" s="1"/>
  <c r="U28" s="1"/>
  <c r="F10" i="70"/>
  <c r="S29" i="89" s="1"/>
  <c r="U29" s="1"/>
  <c r="F10" i="72"/>
  <c r="S30" i="89" s="1"/>
  <c r="U30" s="1"/>
  <c r="F10" i="68"/>
  <c r="S31" i="89" s="1"/>
  <c r="U31" s="1"/>
  <c r="F10" i="71"/>
  <c r="S32" i="89" s="1"/>
  <c r="U32" s="1"/>
  <c r="F10" i="13"/>
  <c r="S34" i="89"/>
  <c r="U34" s="1"/>
  <c r="F10" i="56"/>
  <c r="S35" i="89"/>
  <c r="T36"/>
  <c r="T40"/>
  <c r="T41"/>
  <c r="T43"/>
  <c r="T44"/>
  <c r="T45"/>
  <c r="T32"/>
  <c r="U36"/>
  <c r="U41"/>
  <c r="U43"/>
  <c r="U44"/>
  <c r="U45"/>
  <c r="U35"/>
  <c r="AE10" i="52"/>
  <c r="GF11" i="89" s="1"/>
  <c r="AH10" i="52"/>
  <c r="GY11" i="89" s="1"/>
  <c r="AK10" i="52"/>
  <c r="HR11" i="89" s="1"/>
  <c r="AO15" i="88"/>
  <c r="AN15"/>
  <c r="AO14"/>
  <c r="AN14"/>
  <c r="AO13"/>
  <c r="AN13"/>
  <c r="AN12"/>
  <c r="AN11"/>
  <c r="AN10" s="1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K8"/>
  <c r="AH8"/>
  <c r="AE8"/>
  <c r="AB8"/>
  <c r="Y8"/>
  <c r="V8"/>
  <c r="S8"/>
  <c r="P8"/>
  <c r="M8"/>
  <c r="J8"/>
  <c r="G8"/>
  <c r="D8"/>
  <c r="F6"/>
  <c r="AO15" i="87"/>
  <c r="AN15"/>
  <c r="AO14"/>
  <c r="AN14"/>
  <c r="AO13"/>
  <c r="AN13"/>
  <c r="AN12"/>
  <c r="AN11"/>
  <c r="AD11"/>
  <c r="AN10"/>
  <c r="AD10"/>
  <c r="AB10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K8"/>
  <c r="AH8"/>
  <c r="AE8"/>
  <c r="AB8"/>
  <c r="Y8"/>
  <c r="V8"/>
  <c r="S8"/>
  <c r="P8"/>
  <c r="M8"/>
  <c r="J8"/>
  <c r="G8"/>
  <c r="D8"/>
  <c r="F6"/>
  <c r="AO14" i="86"/>
  <c r="AN14"/>
  <c r="AO13"/>
  <c r="AN13"/>
  <c r="AN12"/>
  <c r="AN11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K8"/>
  <c r="AH8"/>
  <c r="AE8"/>
  <c r="AB8"/>
  <c r="Y8"/>
  <c r="V8"/>
  <c r="S8"/>
  <c r="P8"/>
  <c r="M8"/>
  <c r="J8"/>
  <c r="G8"/>
  <c r="D8"/>
  <c r="F6"/>
  <c r="AO15" i="85"/>
  <c r="AN15"/>
  <c r="AN14"/>
  <c r="AN13"/>
  <c r="AN12"/>
  <c r="AN11"/>
  <c r="AN10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K8"/>
  <c r="AH8"/>
  <c r="AE8"/>
  <c r="AB8"/>
  <c r="Y8"/>
  <c r="V8"/>
  <c r="S8"/>
  <c r="P8"/>
  <c r="M8"/>
  <c r="J8"/>
  <c r="G8"/>
  <c r="D8"/>
  <c r="F6"/>
  <c r="AO12" i="84"/>
  <c r="AN12"/>
  <c r="AN11"/>
  <c r="AN10" s="1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K8"/>
  <c r="AH8"/>
  <c r="AE8"/>
  <c r="AB8"/>
  <c r="Y8"/>
  <c r="V8"/>
  <c r="S8"/>
  <c r="P8"/>
  <c r="M8"/>
  <c r="J8"/>
  <c r="G8"/>
  <c r="D8"/>
  <c r="F6"/>
  <c r="V10" i="72"/>
  <c r="X10"/>
  <c r="AN14" i="45"/>
  <c r="AN11"/>
  <c r="AN12"/>
  <c r="AN13"/>
  <c r="AN11" i="52"/>
  <c r="AN15" i="46"/>
  <c r="AN12"/>
  <c r="AN13"/>
  <c r="AN10" s="1"/>
  <c r="AN14"/>
  <c r="AN11" i="44"/>
  <c r="AN11" i="43"/>
  <c r="AN12"/>
  <c r="AN10" s="1"/>
  <c r="AN13"/>
  <c r="AN14"/>
  <c r="AN12" i="42"/>
  <c r="AN13"/>
  <c r="AN14"/>
  <c r="AN15"/>
  <c r="AN16"/>
  <c r="AN11" i="41"/>
  <c r="AN14" i="37"/>
  <c r="AN15"/>
  <c r="AN11" i="36"/>
  <c r="AN12"/>
  <c r="AN10" s="1"/>
  <c r="AN13"/>
  <c r="AN11" i="73"/>
  <c r="AN10" s="1"/>
  <c r="AN14" i="34"/>
  <c r="AN15"/>
  <c r="AN11" i="74"/>
  <c r="AN11" i="32"/>
  <c r="AN10" s="1"/>
  <c r="AN12"/>
  <c r="AN13"/>
  <c r="AN11" i="23"/>
  <c r="AN11" i="69"/>
  <c r="AN10" s="1"/>
  <c r="AN12"/>
  <c r="AN11" i="70"/>
  <c r="AN11" i="72"/>
  <c r="AN11" i="68"/>
  <c r="AN11" i="71"/>
  <c r="AN11" i="13"/>
  <c r="AN10" s="1"/>
  <c r="AN12"/>
  <c r="AN11" i="56"/>
  <c r="AN13"/>
  <c r="AN14" i="60"/>
  <c r="AN11"/>
  <c r="AN12"/>
  <c r="AN13"/>
  <c r="AN11" i="61"/>
  <c r="AN14" i="81"/>
  <c r="AN11"/>
  <c r="AN12"/>
  <c r="AN13"/>
  <c r="AN11" i="83"/>
  <c r="AN12"/>
  <c r="AN10" s="1"/>
  <c r="AN11" i="64"/>
  <c r="AD12" i="13"/>
  <c r="AB10"/>
  <c r="AD11"/>
  <c r="AD10" s="1"/>
  <c r="AN11" i="42"/>
  <c r="AN10" s="1"/>
  <c r="AN16" i="34"/>
  <c r="AN17"/>
  <c r="AN11" i="46"/>
  <c r="AN11" i="37"/>
  <c r="AN12"/>
  <c r="AN13"/>
  <c r="AN14" i="36"/>
  <c r="AN15"/>
  <c r="AN16"/>
  <c r="AO13" i="64"/>
  <c r="AO14"/>
  <c r="AO15"/>
  <c r="AO13" i="83"/>
  <c r="AO14"/>
  <c r="AO15"/>
  <c r="AO13" i="61"/>
  <c r="AO14"/>
  <c r="AO15"/>
  <c r="AO15" i="60"/>
  <c r="AO14" i="56"/>
  <c r="AO15"/>
  <c r="AO13" i="13"/>
  <c r="AO14"/>
  <c r="AO15"/>
  <c r="AN15" i="60"/>
  <c r="AN10"/>
  <c r="AN11" i="34"/>
  <c r="AN12"/>
  <c r="AN13"/>
  <c r="AN10" i="45"/>
  <c r="F6" i="83"/>
  <c r="D8"/>
  <c r="G8"/>
  <c r="J8"/>
  <c r="M8"/>
  <c r="P8"/>
  <c r="S8"/>
  <c r="V8"/>
  <c r="Y8"/>
  <c r="AB8"/>
  <c r="AE8"/>
  <c r="AH8"/>
  <c r="AK8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N13"/>
  <c r="AN14"/>
  <c r="AN15"/>
  <c r="F6" i="81"/>
  <c r="D8"/>
  <c r="G8"/>
  <c r="J8"/>
  <c r="M8"/>
  <c r="P8"/>
  <c r="S8"/>
  <c r="V8"/>
  <c r="Y8"/>
  <c r="AB8"/>
  <c r="AE8"/>
  <c r="AH8"/>
  <c r="AK8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J15"/>
  <c r="AJ10" s="1"/>
  <c r="HA39" i="89" s="1"/>
  <c r="HC39" s="1"/>
  <c r="AN15" i="81"/>
  <c r="AN10"/>
  <c r="F6" i="45"/>
  <c r="AN15" i="64"/>
  <c r="AN14"/>
  <c r="AN13"/>
  <c r="AN10"/>
  <c r="AN12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K8"/>
  <c r="AH8"/>
  <c r="AE8"/>
  <c r="AB8"/>
  <c r="Y8"/>
  <c r="V8"/>
  <c r="S8"/>
  <c r="P8"/>
  <c r="M8"/>
  <c r="J8"/>
  <c r="G8"/>
  <c r="D8"/>
  <c r="F6"/>
  <c r="AN15" i="61"/>
  <c r="AN14"/>
  <c r="AN13"/>
  <c r="AN10"/>
  <c r="AN12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K8"/>
  <c r="AH8"/>
  <c r="AE8"/>
  <c r="AB8"/>
  <c r="Y8"/>
  <c r="V8"/>
  <c r="S8"/>
  <c r="P8"/>
  <c r="M8"/>
  <c r="J8"/>
  <c r="G8"/>
  <c r="D8"/>
  <c r="F6"/>
  <c r="AO9" i="60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K8"/>
  <c r="AH8"/>
  <c r="AE8"/>
  <c r="AB8"/>
  <c r="Y8"/>
  <c r="V8"/>
  <c r="S8"/>
  <c r="P8"/>
  <c r="M8"/>
  <c r="J8"/>
  <c r="G8"/>
  <c r="D8"/>
  <c r="F6"/>
  <c r="AN15" i="56"/>
  <c r="AN14"/>
  <c r="AN12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K8"/>
  <c r="AH8"/>
  <c r="AE8"/>
  <c r="AB8"/>
  <c r="Y8"/>
  <c r="V8"/>
  <c r="S8"/>
  <c r="P8"/>
  <c r="M8"/>
  <c r="J8"/>
  <c r="G8"/>
  <c r="D8"/>
  <c r="F6"/>
  <c r="AN14" i="13"/>
  <c r="AN15"/>
  <c r="AN13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K8"/>
  <c r="AH8"/>
  <c r="AE8"/>
  <c r="AB8"/>
  <c r="Y8"/>
  <c r="V8"/>
  <c r="S8"/>
  <c r="P8"/>
  <c r="M8"/>
  <c r="J8"/>
  <c r="G8"/>
  <c r="D8"/>
  <c r="F6"/>
  <c r="E9" i="71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E9" i="68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E9" i="72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E9" i="70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E9" i="6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AE10" i="23"/>
  <c r="AG10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E9" i="31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E9" i="32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E9" i="74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E9" i="34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E9" i="73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E9" i="36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E9" i="37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AO9" i="41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G8"/>
  <c r="J8"/>
  <c r="M8"/>
  <c r="P8"/>
  <c r="S8"/>
  <c r="V8"/>
  <c r="Y8"/>
  <c r="AB8"/>
  <c r="AE8"/>
  <c r="AH8"/>
  <c r="AK8"/>
  <c r="D9"/>
  <c r="AN9" i="42"/>
  <c r="AO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D9"/>
  <c r="E9" i="43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E9" i="44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E9" i="45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E9" i="46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F6" i="47"/>
  <c r="C8"/>
  <c r="D9"/>
  <c r="E9"/>
  <c r="F9"/>
  <c r="G9"/>
  <c r="H9"/>
  <c r="I9"/>
  <c r="AN9"/>
  <c r="AO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J9"/>
  <c r="E9" i="48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D9"/>
  <c r="F6" i="71"/>
  <c r="F6" i="68"/>
  <c r="F6" i="72"/>
  <c r="F6" i="70"/>
  <c r="F6" i="69"/>
  <c r="F6" i="31"/>
  <c r="F6" i="32"/>
  <c r="F6" i="74"/>
  <c r="F6" i="34"/>
  <c r="F6" i="73"/>
  <c r="F6" i="36"/>
  <c r="F6" i="37"/>
  <c r="F6" i="41"/>
  <c r="F6" i="42"/>
  <c r="F6" i="43"/>
  <c r="F6" i="44"/>
  <c r="F6" i="46"/>
  <c r="F6" i="48"/>
  <c r="G8" i="37"/>
  <c r="J8"/>
  <c r="M8"/>
  <c r="P8"/>
  <c r="S8"/>
  <c r="V8"/>
  <c r="Y8"/>
  <c r="AB8"/>
  <c r="AE8"/>
  <c r="AH8"/>
  <c r="AK8"/>
  <c r="AK8" i="47"/>
  <c r="G8" i="71"/>
  <c r="J8"/>
  <c r="M8"/>
  <c r="P8"/>
  <c r="S8"/>
  <c r="V8"/>
  <c r="Y8"/>
  <c r="AB8"/>
  <c r="AE8"/>
  <c r="AH8"/>
  <c r="AK8"/>
  <c r="D8"/>
  <c r="G8" i="68"/>
  <c r="J8"/>
  <c r="M8"/>
  <c r="P8"/>
  <c r="S8"/>
  <c r="V8"/>
  <c r="Y8"/>
  <c r="AB8"/>
  <c r="AE8"/>
  <c r="AH8"/>
  <c r="AK8"/>
  <c r="D8"/>
  <c r="G8" i="72"/>
  <c r="J8"/>
  <c r="M8"/>
  <c r="P8"/>
  <c r="S8"/>
  <c r="V8"/>
  <c r="Y8"/>
  <c r="AB8"/>
  <c r="AE8"/>
  <c r="AH8"/>
  <c r="AK8"/>
  <c r="D8"/>
  <c r="G8" i="70"/>
  <c r="J8"/>
  <c r="M8"/>
  <c r="P8"/>
  <c r="S8"/>
  <c r="V8"/>
  <c r="Y8"/>
  <c r="AB8"/>
  <c r="AE8"/>
  <c r="AH8"/>
  <c r="AK8"/>
  <c r="D8"/>
  <c r="G8" i="69"/>
  <c r="J8"/>
  <c r="M8"/>
  <c r="P8"/>
  <c r="S8"/>
  <c r="V8"/>
  <c r="Y8"/>
  <c r="AB8"/>
  <c r="AE8"/>
  <c r="AH8"/>
  <c r="AK8"/>
  <c r="D8"/>
  <c r="G8" i="23"/>
  <c r="J8"/>
  <c r="M8"/>
  <c r="P8"/>
  <c r="S8"/>
  <c r="V8"/>
  <c r="Y8"/>
  <c r="AB8"/>
  <c r="AE8"/>
  <c r="AH8"/>
  <c r="AK8"/>
  <c r="D8"/>
  <c r="G8" i="31"/>
  <c r="J8"/>
  <c r="M8"/>
  <c r="P8"/>
  <c r="S8"/>
  <c r="V8"/>
  <c r="Y8"/>
  <c r="AB8"/>
  <c r="AE8"/>
  <c r="AH8"/>
  <c r="AK8"/>
  <c r="D8"/>
  <c r="G8" i="32"/>
  <c r="J8"/>
  <c r="M8"/>
  <c r="P8"/>
  <c r="S8"/>
  <c r="V8"/>
  <c r="Y8"/>
  <c r="AB8"/>
  <c r="AE8"/>
  <c r="AH8"/>
  <c r="AK8"/>
  <c r="D8"/>
  <c r="G8" i="74"/>
  <c r="J8"/>
  <c r="M8"/>
  <c r="P8"/>
  <c r="S8"/>
  <c r="V8"/>
  <c r="Y8"/>
  <c r="AB8"/>
  <c r="AE8"/>
  <c r="AH8"/>
  <c r="AK8"/>
  <c r="D8"/>
  <c r="G8" i="34"/>
  <c r="J8"/>
  <c r="M8"/>
  <c r="P8"/>
  <c r="S8"/>
  <c r="V8"/>
  <c r="Y8"/>
  <c r="AB8"/>
  <c r="AE8"/>
  <c r="AH8"/>
  <c r="AK8"/>
  <c r="D8"/>
  <c r="G8" i="73"/>
  <c r="J8"/>
  <c r="M8"/>
  <c r="P8"/>
  <c r="S8"/>
  <c r="V8"/>
  <c r="Y8"/>
  <c r="AB8"/>
  <c r="AE8"/>
  <c r="AH8"/>
  <c r="AK8"/>
  <c r="D8"/>
  <c r="G8" i="36"/>
  <c r="J8"/>
  <c r="M8"/>
  <c r="P8"/>
  <c r="S8"/>
  <c r="V8"/>
  <c r="Y8"/>
  <c r="AB8"/>
  <c r="AE8"/>
  <c r="AH8"/>
  <c r="AK8"/>
  <c r="D8"/>
  <c r="D8" i="37"/>
  <c r="D8" i="41"/>
  <c r="G8" i="42"/>
  <c r="J8"/>
  <c r="M8"/>
  <c r="P8"/>
  <c r="S8"/>
  <c r="V8"/>
  <c r="Y8"/>
  <c r="AB8"/>
  <c r="AE8"/>
  <c r="AH8"/>
  <c r="AK8"/>
  <c r="D8"/>
  <c r="G8" i="43"/>
  <c r="J8"/>
  <c r="M8"/>
  <c r="P8"/>
  <c r="S8"/>
  <c r="V8"/>
  <c r="Y8"/>
  <c r="AB8"/>
  <c r="AE8"/>
  <c r="AH8"/>
  <c r="AK8"/>
  <c r="AN8"/>
  <c r="D8"/>
  <c r="G8" i="44"/>
  <c r="J8"/>
  <c r="M8"/>
  <c r="P8"/>
  <c r="S8"/>
  <c r="V8"/>
  <c r="Y8"/>
  <c r="AB8"/>
  <c r="AE8"/>
  <c r="AH8"/>
  <c r="AK8"/>
  <c r="D8"/>
  <c r="G8" i="45"/>
  <c r="J8"/>
  <c r="M8"/>
  <c r="P8"/>
  <c r="S8"/>
  <c r="V8"/>
  <c r="Y8"/>
  <c r="AB8"/>
  <c r="AE8"/>
  <c r="AH8"/>
  <c r="AK8"/>
  <c r="D8"/>
  <c r="G8" i="46"/>
  <c r="J8"/>
  <c r="M8"/>
  <c r="P8"/>
  <c r="S8"/>
  <c r="V8"/>
  <c r="Y8"/>
  <c r="AB8"/>
  <c r="AE8"/>
  <c r="AH8"/>
  <c r="AK8"/>
  <c r="D8"/>
  <c r="G8" i="47"/>
  <c r="J8"/>
  <c r="M8"/>
  <c r="P8"/>
  <c r="S8"/>
  <c r="V8"/>
  <c r="Y8"/>
  <c r="AB8"/>
  <c r="AE8"/>
  <c r="AH8"/>
  <c r="D8"/>
  <c r="G8" i="48"/>
  <c r="J8"/>
  <c r="M8"/>
  <c r="P8"/>
  <c r="S8"/>
  <c r="V8"/>
  <c r="Y8"/>
  <c r="AB8"/>
  <c r="AE8"/>
  <c r="AH8"/>
  <c r="AK8"/>
  <c r="D8"/>
  <c r="AN10" i="74"/>
  <c r="AN10" i="72"/>
  <c r="AN15" i="71"/>
  <c r="AN14"/>
  <c r="AN10" s="1"/>
  <c r="AN13"/>
  <c r="AN12"/>
  <c r="AN10" i="70"/>
  <c r="AN10" i="68"/>
  <c r="AN10" i="23"/>
  <c r="AN10" i="41"/>
  <c r="AN10" i="34"/>
  <c r="AN10" i="37"/>
  <c r="AN10" i="44"/>
  <c r="AN10" i="52"/>
  <c r="AN10" i="86"/>
  <c r="AN10" i="56"/>
  <c r="AO12" i="87"/>
  <c r="AO12" i="88"/>
  <c r="AO12" i="64"/>
  <c r="AO12" i="61"/>
  <c r="K14" i="46"/>
  <c r="BA14" i="89"/>
  <c r="K13" i="46"/>
  <c r="AX14" i="89"/>
  <c r="K12" i="46"/>
  <c r="AU14" i="89"/>
  <c r="K11" i="46"/>
  <c r="K15"/>
  <c r="AR14" i="89" s="1"/>
  <c r="K11" i="47"/>
  <c r="AR13" i="89" s="1"/>
  <c r="L12" i="46"/>
  <c r="AV14" i="89" s="1"/>
  <c r="ID14" s="1"/>
  <c r="K11" i="45"/>
  <c r="L11"/>
  <c r="AV15" i="89" s="1"/>
  <c r="ID15" s="1"/>
  <c r="K12" i="43"/>
  <c r="L12"/>
  <c r="AV17" i="89" s="1"/>
  <c r="ID17" s="1"/>
  <c r="K14" i="42"/>
  <c r="L14"/>
  <c r="AV18" i="89" s="1"/>
  <c r="ID18" s="1"/>
  <c r="K11" i="37"/>
  <c r="L11"/>
  <c r="AV20" i="89" s="1"/>
  <c r="ID20" s="1"/>
  <c r="K14" i="36"/>
  <c r="L14"/>
  <c r="AV21" i="89" s="1"/>
  <c r="ID21" s="1"/>
  <c r="L13" i="46"/>
  <c r="AY14" i="89"/>
  <c r="IG14" s="1"/>
  <c r="K12" i="45"/>
  <c r="L12" s="1"/>
  <c r="AY15" i="89" s="1"/>
  <c r="IG15" s="1"/>
  <c r="K13" i="43"/>
  <c r="L13" s="1"/>
  <c r="AY17" i="89" s="1"/>
  <c r="IG17" s="1"/>
  <c r="K15" i="42"/>
  <c r="L15" s="1"/>
  <c r="K12" i="37"/>
  <c r="L12" s="1"/>
  <c r="K15" i="36"/>
  <c r="L15" s="1"/>
  <c r="AY21" i="89" s="1"/>
  <c r="IG21" s="1"/>
  <c r="L14" i="46"/>
  <c r="BB14" i="89" s="1"/>
  <c r="IJ14" s="1"/>
  <c r="K13" i="45"/>
  <c r="L13"/>
  <c r="BB15" i="89" s="1"/>
  <c r="IJ15" s="1"/>
  <c r="K14" i="43"/>
  <c r="L14"/>
  <c r="BB17" i="89" s="1"/>
  <c r="IJ17" s="1"/>
  <c r="K16" i="42"/>
  <c r="L16"/>
  <c r="BB18" i="89" s="1"/>
  <c r="IJ18" s="1"/>
  <c r="K13" i="37"/>
  <c r="L13"/>
  <c r="BB20" i="89" s="1"/>
  <c r="IJ20" s="1"/>
  <c r="K16" i="36"/>
  <c r="L16"/>
  <c r="BB21" i="89" s="1"/>
  <c r="IJ21" s="1"/>
  <c r="K13" i="81"/>
  <c r="L13"/>
  <c r="BB39" i="89" s="1"/>
  <c r="IJ39" s="1"/>
  <c r="K14" i="85"/>
  <c r="L14"/>
  <c r="BB42" i="89" s="1"/>
  <c r="IJ42" s="1"/>
  <c r="K12" i="81"/>
  <c r="L12"/>
  <c r="AY39" i="89" s="1"/>
  <c r="IG39" s="1"/>
  <c r="K13" i="85"/>
  <c r="L13"/>
  <c r="AY42" i="89" s="1"/>
  <c r="IG42" s="1"/>
  <c r="K11" i="81"/>
  <c r="L11"/>
  <c r="AV39" i="89" s="1"/>
  <c r="ID39" s="1"/>
  <c r="K12" i="85"/>
  <c r="L12"/>
  <c r="AV42" i="89" s="1"/>
  <c r="ID42" s="1"/>
  <c r="K11" i="52"/>
  <c r="BK11" i="89"/>
  <c r="AR11"/>
  <c r="HZ33"/>
  <c r="K13" i="60"/>
  <c r="L13"/>
  <c r="BB36" i="89" s="1"/>
  <c r="L13" i="48"/>
  <c r="BB12" i="89" s="1"/>
  <c r="L17" i="48"/>
  <c r="L21"/>
  <c r="K12" i="60"/>
  <c r="L12" s="1"/>
  <c r="L12" i="48"/>
  <c r="L16"/>
  <c r="AY12" i="89" s="1"/>
  <c r="L20" i="48"/>
  <c r="K11" i="60"/>
  <c r="L11"/>
  <c r="AV36" i="89" s="1"/>
  <c r="L11" i="48"/>
  <c r="AV12" i="89" s="1"/>
  <c r="ID12" s="1"/>
  <c r="L15" i="48"/>
  <c r="L19"/>
  <c r="AO19" s="1"/>
  <c r="K14" i="60"/>
  <c r="L14" s="1"/>
  <c r="K11" i="61"/>
  <c r="L11" s="1"/>
  <c r="K11" i="84"/>
  <c r="L11" s="1"/>
  <c r="K14" i="81"/>
  <c r="L14" s="1"/>
  <c r="K11" i="83"/>
  <c r="L11" s="1"/>
  <c r="K12"/>
  <c r="L12" s="1"/>
  <c r="AS41" i="89"/>
  <c r="IA41" s="1"/>
  <c r="HX41" s="1"/>
  <c r="K11" i="85"/>
  <c r="L11" s="1"/>
  <c r="K11" i="88"/>
  <c r="L11" s="1"/>
  <c r="K11" i="87"/>
  <c r="L11" s="1"/>
  <c r="L10" s="1"/>
  <c r="BE44" i="89" s="1"/>
  <c r="K12" i="86"/>
  <c r="L12" s="1"/>
  <c r="K11"/>
  <c r="L11" s="1"/>
  <c r="AO11" s="1"/>
  <c r="L11" i="52"/>
  <c r="AS11" i="89"/>
  <c r="IA11" s="1"/>
  <c r="HX11" s="1"/>
  <c r="L14" i="48"/>
  <c r="L18"/>
  <c r="AS12" i="89"/>
  <c r="IA12" s="1"/>
  <c r="L11" i="47"/>
  <c r="AS13" i="89" s="1"/>
  <c r="IA13" s="1"/>
  <c r="HX13" s="1"/>
  <c r="L11" i="46"/>
  <c r="L15"/>
  <c r="AS14" i="89" s="1"/>
  <c r="AP14" s="1"/>
  <c r="K14" i="45"/>
  <c r="L14"/>
  <c r="AS15" i="89" s="1"/>
  <c r="IA15" s="1"/>
  <c r="HX15" s="1"/>
  <c r="K11" i="44"/>
  <c r="L11"/>
  <c r="AS16" i="89" s="1"/>
  <c r="K11" i="43"/>
  <c r="L11"/>
  <c r="AS17" i="89" s="1"/>
  <c r="K11" i="42"/>
  <c r="L11"/>
  <c r="K12"/>
  <c r="L12"/>
  <c r="K13"/>
  <c r="L13"/>
  <c r="AO13" s="1"/>
  <c r="K11" i="41"/>
  <c r="L11"/>
  <c r="K14" i="37"/>
  <c r="L14"/>
  <c r="L10" s="1"/>
  <c r="BE20" i="89" s="1"/>
  <c r="K15" i="37"/>
  <c r="L15"/>
  <c r="K11" i="36"/>
  <c r="L11"/>
  <c r="K12"/>
  <c r="L12"/>
  <c r="K13"/>
  <c r="L13"/>
  <c r="AO13" s="1"/>
  <c r="K11" i="73"/>
  <c r="L11"/>
  <c r="K11" i="74"/>
  <c r="L11"/>
  <c r="K11" i="23"/>
  <c r="L11"/>
  <c r="K11" i="70"/>
  <c r="L11"/>
  <c r="K11" i="72"/>
  <c r="L11"/>
  <c r="K11" i="68"/>
  <c r="L11"/>
  <c r="K11" i="71"/>
  <c r="L11"/>
  <c r="AS32" i="89" s="1"/>
  <c r="IA32" s="1"/>
  <c r="HX32" s="1"/>
  <c r="K11" i="13"/>
  <c r="L11" s="1"/>
  <c r="L10" s="1"/>
  <c r="BE34" i="89" s="1"/>
  <c r="BG34" s="1"/>
  <c r="K12" i="13"/>
  <c r="L12" s="1"/>
  <c r="AO12" s="1"/>
  <c r="AS34" i="89"/>
  <c r="IA34" s="1"/>
  <c r="HX34" s="1"/>
  <c r="K11" i="56"/>
  <c r="K12"/>
  <c r="L12" s="1"/>
  <c r="AO12" s="1"/>
  <c r="K13"/>
  <c r="L13" s="1"/>
  <c r="BI11" i="89"/>
  <c r="BZ11"/>
  <c r="AP12"/>
  <c r="AP23"/>
  <c r="AP25"/>
  <c r="AP26"/>
  <c r="AP28"/>
  <c r="AP32"/>
  <c r="AP41"/>
  <c r="AP34"/>
  <c r="AP11"/>
  <c r="BB33"/>
  <c r="AR45"/>
  <c r="AR43"/>
  <c r="BA42"/>
  <c r="AX42"/>
  <c r="AU42"/>
  <c r="AR42"/>
  <c r="AR41"/>
  <c r="AR40"/>
  <c r="BA39"/>
  <c r="AX39"/>
  <c r="AU39"/>
  <c r="AR39"/>
  <c r="AR37"/>
  <c r="BA36"/>
  <c r="AX36"/>
  <c r="AU36"/>
  <c r="AR36"/>
  <c r="AR34"/>
  <c r="AR32"/>
  <c r="AR31"/>
  <c r="AR30"/>
  <c r="AR29"/>
  <c r="AR28"/>
  <c r="AR27"/>
  <c r="BA26"/>
  <c r="AX26"/>
  <c r="AU26"/>
  <c r="AR26"/>
  <c r="BA25"/>
  <c r="AX25"/>
  <c r="AU25"/>
  <c r="AR24"/>
  <c r="BA23"/>
  <c r="AX23"/>
  <c r="AU23"/>
  <c r="AR23"/>
  <c r="AR22"/>
  <c r="BA21"/>
  <c r="AU21"/>
  <c r="AR21"/>
  <c r="BA20"/>
  <c r="AU20"/>
  <c r="AR20"/>
  <c r="AR19"/>
  <c r="BA18"/>
  <c r="AX18"/>
  <c r="AU18"/>
  <c r="AR18"/>
  <c r="BA17"/>
  <c r="AX17"/>
  <c r="AU17"/>
  <c r="AR17"/>
  <c r="AR16"/>
  <c r="BA15"/>
  <c r="AU15"/>
  <c r="AR15"/>
  <c r="BA12"/>
  <c r="AX12"/>
  <c r="AR12"/>
  <c r="AU12"/>
  <c r="L10" i="48"/>
  <c r="BE12" i="89" s="1"/>
  <c r="BG12"/>
  <c r="L10" i="46"/>
  <c r="BE14" i="89" s="1"/>
  <c r="BG14" s="1"/>
  <c r="L10" i="44"/>
  <c r="BE16" i="89" s="1"/>
  <c r="L10" i="42"/>
  <c r="BE18" i="89" s="1"/>
  <c r="L10" i="73"/>
  <c r="BE22" i="89" s="1"/>
  <c r="L10" i="34"/>
  <c r="BE23" i="89"/>
  <c r="BG23" s="1"/>
  <c r="L10" i="74"/>
  <c r="BE24" i="89" s="1"/>
  <c r="L10" i="32"/>
  <c r="BE25" i="89"/>
  <c r="BG25" s="1"/>
  <c r="L10" i="31"/>
  <c r="BE26" i="89" s="1"/>
  <c r="BG26" s="1"/>
  <c r="L10" i="69"/>
  <c r="BE28" i="89" s="1"/>
  <c r="BG28"/>
  <c r="L10" i="72"/>
  <c r="BE30" i="89" s="1"/>
  <c r="L10" i="84"/>
  <c r="BE38" i="89" s="1"/>
  <c r="L10" i="83"/>
  <c r="BE40" i="89" s="1"/>
  <c r="L10" i="64"/>
  <c r="BE41" i="89"/>
  <c r="BG41" s="1"/>
  <c r="L10" i="85"/>
  <c r="BE42" i="89" s="1"/>
  <c r="L10" i="60"/>
  <c r="BE36" i="89" s="1"/>
  <c r="L10" i="52"/>
  <c r="BE11" i="89" s="1"/>
  <c r="BG11" s="1"/>
  <c r="AO13" i="48"/>
  <c r="AO17"/>
  <c r="AO21"/>
  <c r="AO12"/>
  <c r="AO16"/>
  <c r="AO20"/>
  <c r="AO15"/>
  <c r="AO13" i="85"/>
  <c r="AO18" i="48"/>
  <c r="AO14"/>
  <c r="AO12" i="32"/>
  <c r="AO13"/>
  <c r="AO11" i="52"/>
  <c r="AO12" i="83"/>
  <c r="AO13" i="81"/>
  <c r="AO13" i="56"/>
  <c r="AO13" i="31"/>
  <c r="AO14"/>
  <c r="AO12"/>
  <c r="AO17" i="34"/>
  <c r="AO16"/>
  <c r="AO15"/>
  <c r="AO15" i="36"/>
  <c r="AO12"/>
  <c r="AO14"/>
  <c r="AO12" i="69"/>
  <c r="AO11"/>
  <c r="AO10" s="1"/>
  <c r="AO11" i="64"/>
  <c r="AO10" s="1"/>
  <c r="AO11" i="68"/>
  <c r="AO10" s="1"/>
  <c r="AO15" i="37"/>
  <c r="AO13"/>
  <c r="AO14" i="45"/>
  <c r="AO12"/>
  <c r="AO14" i="46"/>
  <c r="AO13"/>
  <c r="AO12"/>
  <c r="AO13" i="60"/>
  <c r="AO11"/>
  <c r="AO16" i="42"/>
  <c r="AO14"/>
  <c r="AO12"/>
  <c r="AO13" i="43"/>
  <c r="AO11" i="47"/>
  <c r="AO10" s="1"/>
  <c r="AO11" i="23"/>
  <c r="AO10" s="1"/>
  <c r="AO11" i="31"/>
  <c r="AO14" i="34"/>
  <c r="AO10" s="1"/>
  <c r="AO11" i="36"/>
  <c r="AO11" i="37"/>
  <c r="AO11" i="43"/>
  <c r="AO11" i="45"/>
  <c r="AO11" i="32"/>
  <c r="AO11" i="46"/>
  <c r="AO11" i="71"/>
  <c r="AO10" s="1"/>
  <c r="AO12" i="86"/>
  <c r="AO11" i="48"/>
  <c r="AO12" i="85"/>
  <c r="AO11" i="81"/>
  <c r="AO11" i="13"/>
  <c r="AO10" s="1"/>
  <c r="L11" i="56" l="1"/>
  <c r="AR35" i="89"/>
  <c r="AS31"/>
  <c r="L10" i="68"/>
  <c r="BE31" i="89" s="1"/>
  <c r="AS29"/>
  <c r="L10" i="70"/>
  <c r="BE29" i="89" s="1"/>
  <c r="AO11" i="70"/>
  <c r="AO10" s="1"/>
  <c r="AS24" i="89"/>
  <c r="AO11" i="74"/>
  <c r="AO10" s="1"/>
  <c r="AS21" i="89"/>
  <c r="AP21" s="1"/>
  <c r="L10" i="36"/>
  <c r="BE21" i="89" s="1"/>
  <c r="BG21" s="1"/>
  <c r="AS19"/>
  <c r="L10" i="41"/>
  <c r="BE19" i="89" s="1"/>
  <c r="AO11" i="41"/>
  <c r="AO10" s="1"/>
  <c r="AS45" i="89"/>
  <c r="L10" i="86"/>
  <c r="BE45" i="89" s="1"/>
  <c r="AS43"/>
  <c r="L10" i="88"/>
  <c r="BE43" i="89" s="1"/>
  <c r="AO11" i="88"/>
  <c r="AO10" s="1"/>
  <c r="AO11" i="83"/>
  <c r="AO10" s="1"/>
  <c r="AS40" i="89"/>
  <c r="AP40" s="1"/>
  <c r="BG40" s="1"/>
  <c r="AO11" i="84"/>
  <c r="AO10" s="1"/>
  <c r="AS38" i="89"/>
  <c r="AO14" i="60"/>
  <c r="AS36" i="89"/>
  <c r="AV46"/>
  <c r="ID36"/>
  <c r="ID46" s="1"/>
  <c r="AY18"/>
  <c r="IG18" s="1"/>
  <c r="AO15" i="42"/>
  <c r="BV33" i="89"/>
  <c r="BV47" s="1"/>
  <c r="BY14"/>
  <c r="BY36"/>
  <c r="BY46" s="1"/>
  <c r="BV46"/>
  <c r="CR12"/>
  <c r="CR33" s="1"/>
  <c r="CO33"/>
  <c r="CR36"/>
  <c r="CR46" s="1"/>
  <c r="CO46"/>
  <c r="DK11"/>
  <c r="DK33" s="1"/>
  <c r="DH33"/>
  <c r="DK38"/>
  <c r="DK46" s="1"/>
  <c r="DH46"/>
  <c r="EA33"/>
  <c r="ED13"/>
  <c r="ED33" s="1"/>
  <c r="ED36"/>
  <c r="ED46" s="1"/>
  <c r="EA46"/>
  <c r="AO10" i="52"/>
  <c r="AO10" i="48"/>
  <c r="AO10" i="32"/>
  <c r="AO10" i="31"/>
  <c r="L10" i="71"/>
  <c r="BE32" i="89" s="1"/>
  <c r="BG32" s="1"/>
  <c r="AV33"/>
  <c r="AV47" s="1"/>
  <c r="AP13"/>
  <c r="AP15"/>
  <c r="Q46"/>
  <c r="C51"/>
  <c r="DM47"/>
  <c r="DM51" s="1"/>
  <c r="AS30"/>
  <c r="AO11" i="72"/>
  <c r="AO10" s="1"/>
  <c r="AS27" i="89"/>
  <c r="L10" i="23"/>
  <c r="BE27" i="89" s="1"/>
  <c r="AS22"/>
  <c r="AO11" i="73"/>
  <c r="AO10" s="1"/>
  <c r="AS20" i="89"/>
  <c r="AO14" i="37"/>
  <c r="AS18" i="89"/>
  <c r="AP18" s="1"/>
  <c r="BG18" s="1"/>
  <c r="AO11" i="42"/>
  <c r="AO10" s="1"/>
  <c r="IA17" i="89"/>
  <c r="HX17" s="1"/>
  <c r="AP17"/>
  <c r="AP16"/>
  <c r="BG16" s="1"/>
  <c r="IA16"/>
  <c r="HX16" s="1"/>
  <c r="AO11" i="87"/>
  <c r="AO10" s="1"/>
  <c r="AS44" i="89"/>
  <c r="AO11" i="85"/>
  <c r="AS42" i="89"/>
  <c r="AO14" i="81"/>
  <c r="AS39" i="89"/>
  <c r="AS37"/>
  <c r="L10" i="61"/>
  <c r="BE37" i="89" s="1"/>
  <c r="AO11" i="61"/>
  <c r="AO10" s="1"/>
  <c r="IG12" i="89"/>
  <c r="AO12" i="60"/>
  <c r="AO10" s="1"/>
  <c r="AY36" i="89"/>
  <c r="BB46"/>
  <c r="IJ36"/>
  <c r="IJ46" s="1"/>
  <c r="AY20"/>
  <c r="IG20" s="1"/>
  <c r="AO12" i="37"/>
  <c r="AO10" s="1"/>
  <c r="S33" i="89"/>
  <c r="S47" s="1"/>
  <c r="U11"/>
  <c r="Q33"/>
  <c r="Q47" s="1"/>
  <c r="T11"/>
  <c r="T33" s="1"/>
  <c r="T47" s="1"/>
  <c r="BF11"/>
  <c r="BF33" s="1"/>
  <c r="BF47" s="1"/>
  <c r="BC33"/>
  <c r="BC46"/>
  <c r="BF36"/>
  <c r="BF46" s="1"/>
  <c r="AL46"/>
  <c r="AL47" s="1"/>
  <c r="AN36"/>
  <c r="AN46" s="1"/>
  <c r="AJ46"/>
  <c r="AJ47" s="1"/>
  <c r="AM36"/>
  <c r="AM46" s="1"/>
  <c r="AM47" s="1"/>
  <c r="BZ14"/>
  <c r="BX33"/>
  <c r="BX46"/>
  <c r="BZ36"/>
  <c r="CQ33"/>
  <c r="CS12"/>
  <c r="CS33" s="1"/>
  <c r="CS36"/>
  <c r="CS46" s="1"/>
  <c r="CQ46"/>
  <c r="DL11"/>
  <c r="DJ33"/>
  <c r="DL38"/>
  <c r="DL46" s="1"/>
  <c r="DJ46"/>
  <c r="EE13"/>
  <c r="EC33"/>
  <c r="EC46"/>
  <c r="EE36"/>
  <c r="EE46" s="1"/>
  <c r="AO10" i="86"/>
  <c r="BB47" i="89"/>
  <c r="HU11"/>
  <c r="HU33" s="1"/>
  <c r="HR33"/>
  <c r="GI11"/>
  <c r="GI33" s="1"/>
  <c r="GF33"/>
  <c r="FP12"/>
  <c r="FP33" s="1"/>
  <c r="FM33"/>
  <c r="FP37"/>
  <c r="FP46" s="1"/>
  <c r="FM46"/>
  <c r="GJ36"/>
  <c r="GH46"/>
  <c r="HA46"/>
  <c r="HC36"/>
  <c r="GY46"/>
  <c r="HB36"/>
  <c r="HB46" s="1"/>
  <c r="HV12"/>
  <c r="HR46"/>
  <c r="HU37"/>
  <c r="HU46" s="1"/>
  <c r="HH46"/>
  <c r="HE38"/>
  <c r="FS38"/>
  <c r="FS46" s="1"/>
  <c r="FV46"/>
  <c r="EJ46"/>
  <c r="EG38"/>
  <c r="EX38" s="1"/>
  <c r="AO12" i="43"/>
  <c r="AO10" s="1"/>
  <c r="AO14"/>
  <c r="AO11" i="44"/>
  <c r="AO10" s="1"/>
  <c r="AO15" i="46"/>
  <c r="AO10" s="1"/>
  <c r="AO13" i="45"/>
  <c r="AO10" s="1"/>
  <c r="AO16" i="36"/>
  <c r="AO10" s="1"/>
  <c r="AO12" i="81"/>
  <c r="AO10" s="1"/>
  <c r="AO14" i="85"/>
  <c r="L10" i="81"/>
  <c r="BE39" i="89" s="1"/>
  <c r="L10" i="43"/>
  <c r="BE17" i="89" s="1"/>
  <c r="BG17" s="1"/>
  <c r="L10" i="45"/>
  <c r="BE15" i="89" s="1"/>
  <c r="BG15" s="1"/>
  <c r="L10" i="47"/>
  <c r="BE13" i="89" s="1"/>
  <c r="BG13" s="1"/>
  <c r="AX15"/>
  <c r="AX20"/>
  <c r="AX21"/>
  <c r="AR38"/>
  <c r="AR44"/>
  <c r="AS33"/>
  <c r="AO15" i="81"/>
  <c r="EG46" i="89"/>
  <c r="EX46"/>
  <c r="GJ38"/>
  <c r="HE46"/>
  <c r="GY33"/>
  <c r="GY47" s="1"/>
  <c r="HB11"/>
  <c r="HB33" s="1"/>
  <c r="HB47" s="1"/>
  <c r="HY11"/>
  <c r="BH11"/>
  <c r="FQ12"/>
  <c r="FO33"/>
  <c r="FQ37"/>
  <c r="FO46"/>
  <c r="GJ11"/>
  <c r="GH33"/>
  <c r="GH47" s="1"/>
  <c r="GI37"/>
  <c r="GI46" s="1"/>
  <c r="GF46"/>
  <c r="HC12"/>
  <c r="HV37"/>
  <c r="HT46"/>
  <c r="GO46"/>
  <c r="GL38"/>
  <c r="GL46" s="1"/>
  <c r="EZ38"/>
  <c r="EZ46" s="1"/>
  <c r="FC46"/>
  <c r="GO31"/>
  <c r="GL31" s="1"/>
  <c r="HA31"/>
  <c r="HC31" s="1"/>
  <c r="HH30"/>
  <c r="HE30" s="1"/>
  <c r="HT30"/>
  <c r="HV30" s="1"/>
  <c r="BZ37"/>
  <c r="EW33"/>
  <c r="EW47" s="1"/>
  <c r="FQ38"/>
  <c r="HV38"/>
  <c r="G40"/>
  <c r="Z35"/>
  <c r="HH21"/>
  <c r="HE21" s="1"/>
  <c r="HV21" s="1"/>
  <c r="FV21"/>
  <c r="FS21" s="1"/>
  <c r="GJ21" s="1"/>
  <c r="EJ21"/>
  <c r="CX21"/>
  <c r="G21"/>
  <c r="GO18"/>
  <c r="FC18"/>
  <c r="G18"/>
  <c r="AI12"/>
  <c r="GO21"/>
  <c r="GL21" s="1"/>
  <c r="HC21" s="1"/>
  <c r="FC21"/>
  <c r="EZ21" s="1"/>
  <c r="FQ21" s="1"/>
  <c r="DQ21"/>
  <c r="Z20"/>
  <c r="HH18"/>
  <c r="FV18"/>
  <c r="G14"/>
  <c r="G33" s="1"/>
  <c r="HY13"/>
  <c r="HW13" s="1"/>
  <c r="HW26"/>
  <c r="HW18"/>
  <c r="HW24"/>
  <c r="HW21"/>
  <c r="HW30"/>
  <c r="HW29"/>
  <c r="HW32"/>
  <c r="HW31"/>
  <c r="HW27"/>
  <c r="HW42"/>
  <c r="IJ23"/>
  <c r="ID23"/>
  <c r="ID33" s="1"/>
  <c r="ID47" s="1"/>
  <c r="ID51" s="1"/>
  <c r="IJ26"/>
  <c r="ID26"/>
  <c r="IG25"/>
  <c r="DN25"/>
  <c r="EE25" s="1"/>
  <c r="HW12"/>
  <c r="IB33"/>
  <c r="IB47" s="1"/>
  <c r="IB51" s="1"/>
  <c r="HW28"/>
  <c r="HW15"/>
  <c r="HW19"/>
  <c r="HW23"/>
  <c r="HW22"/>
  <c r="HW20"/>
  <c r="HW16"/>
  <c r="HW39"/>
  <c r="HW46" s="1"/>
  <c r="IG23"/>
  <c r="IA23"/>
  <c r="IG26"/>
  <c r="IA26"/>
  <c r="IJ25"/>
  <c r="ID25"/>
  <c r="HX25" s="1"/>
  <c r="IK25" s="1"/>
  <c r="HH28"/>
  <c r="HE28" s="1"/>
  <c r="HV28" s="1"/>
  <c r="FV28"/>
  <c r="FS28" s="1"/>
  <c r="GJ28" s="1"/>
  <c r="EJ28"/>
  <c r="EG28" s="1"/>
  <c r="EX28" s="1"/>
  <c r="CX28"/>
  <c r="CU28" s="1"/>
  <c r="DL28" s="1"/>
  <c r="BL28"/>
  <c r="Z28"/>
  <c r="W28" s="1"/>
  <c r="AN28" s="1"/>
  <c r="FV33" l="1"/>
  <c r="FV47" s="1"/>
  <c r="FV51" s="1"/>
  <c r="FS18"/>
  <c r="Z33"/>
  <c r="Z47" s="1"/>
  <c r="W20"/>
  <c r="AN20" s="1"/>
  <c r="IA20"/>
  <c r="HX20" s="1"/>
  <c r="W12"/>
  <c r="AI33"/>
  <c r="AI47" s="1"/>
  <c r="IJ12"/>
  <c r="IJ33" s="1"/>
  <c r="IJ47" s="1"/>
  <c r="IJ51" s="1"/>
  <c r="FC33"/>
  <c r="FC47" s="1"/>
  <c r="FC51" s="1"/>
  <c r="EZ18"/>
  <c r="D21"/>
  <c r="U21" s="1"/>
  <c r="IA21"/>
  <c r="HX21" s="1"/>
  <c r="EG21"/>
  <c r="EJ33"/>
  <c r="EJ47" s="1"/>
  <c r="EJ51" s="1"/>
  <c r="D40"/>
  <c r="G46"/>
  <c r="G47" s="1"/>
  <c r="G51" s="1"/>
  <c r="IA40"/>
  <c r="HX40" s="1"/>
  <c r="HW11"/>
  <c r="HW33" s="1"/>
  <c r="HW47" s="1"/>
  <c r="HW51" s="1"/>
  <c r="HY33"/>
  <c r="HY47" s="1"/>
  <c r="HY51" s="1"/>
  <c r="IG33"/>
  <c r="HX12"/>
  <c r="IA39"/>
  <c r="HX39" s="1"/>
  <c r="AP39"/>
  <c r="IA42"/>
  <c r="HX42" s="1"/>
  <c r="AP42"/>
  <c r="BG42" s="1"/>
  <c r="IA44"/>
  <c r="HX44" s="1"/>
  <c r="AP44"/>
  <c r="BG44" s="1"/>
  <c r="IA36"/>
  <c r="AP36"/>
  <c r="AS46"/>
  <c r="IA38"/>
  <c r="HX38" s="1"/>
  <c r="AP38"/>
  <c r="BG38" s="1"/>
  <c r="IA43"/>
  <c r="HX43" s="1"/>
  <c r="AP43"/>
  <c r="IA45"/>
  <c r="HX45" s="1"/>
  <c r="AP45"/>
  <c r="AP29"/>
  <c r="IA29"/>
  <c r="HX29" s="1"/>
  <c r="AP31"/>
  <c r="IA31"/>
  <c r="HX31" s="1"/>
  <c r="AS35"/>
  <c r="AP35" s="1"/>
  <c r="AO11" i="56"/>
  <c r="AO10" s="1"/>
  <c r="L10"/>
  <c r="BE35" i="89" s="1"/>
  <c r="BG35" s="1"/>
  <c r="HX26"/>
  <c r="IK26" s="1"/>
  <c r="HX23"/>
  <c r="IK23" s="1"/>
  <c r="IA28"/>
  <c r="HX28" s="1"/>
  <c r="IK28" s="1"/>
  <c r="HV46"/>
  <c r="HA33"/>
  <c r="HA47" s="1"/>
  <c r="FQ46"/>
  <c r="HC38"/>
  <c r="HC46" s="1"/>
  <c r="AS47"/>
  <c r="FM47"/>
  <c r="GF47"/>
  <c r="HR47"/>
  <c r="CQ47"/>
  <c r="BE33"/>
  <c r="ED47"/>
  <c r="DH47"/>
  <c r="CO47"/>
  <c r="BI28"/>
  <c r="BL33"/>
  <c r="BL47" s="1"/>
  <c r="BL51" s="1"/>
  <c r="D14"/>
  <c r="IA14"/>
  <c r="HH33"/>
  <c r="HH47" s="1"/>
  <c r="HH51" s="1"/>
  <c r="HE18"/>
  <c r="DQ33"/>
  <c r="DQ47" s="1"/>
  <c r="DQ51" s="1"/>
  <c r="DN21"/>
  <c r="D18"/>
  <c r="U18" s="1"/>
  <c r="IA18"/>
  <c r="HX18" s="1"/>
  <c r="GO33"/>
  <c r="GO47" s="1"/>
  <c r="GO51" s="1"/>
  <c r="GL18"/>
  <c r="CU21"/>
  <c r="CX33"/>
  <c r="CX47" s="1"/>
  <c r="CX51" s="1"/>
  <c r="W35"/>
  <c r="AN35" s="1"/>
  <c r="IA35"/>
  <c r="HX35" s="1"/>
  <c r="BH33"/>
  <c r="BH47" s="1"/>
  <c r="BH51" s="1"/>
  <c r="BY11"/>
  <c r="BY33" s="1"/>
  <c r="BY47" s="1"/>
  <c r="IG36"/>
  <c r="IG46" s="1"/>
  <c r="AY46"/>
  <c r="IA37"/>
  <c r="HX37" s="1"/>
  <c r="AP37"/>
  <c r="BG37" s="1"/>
  <c r="AP22"/>
  <c r="BG22" s="1"/>
  <c r="IA22"/>
  <c r="HX22" s="1"/>
  <c r="AP27"/>
  <c r="BG27" s="1"/>
  <c r="IA27"/>
  <c r="HX27" s="1"/>
  <c r="IA30"/>
  <c r="HX30" s="1"/>
  <c r="AP30"/>
  <c r="BG30" s="1"/>
  <c r="IA19"/>
  <c r="HX19" s="1"/>
  <c r="AP19"/>
  <c r="BG19" s="1"/>
  <c r="BG33" s="1"/>
  <c r="IA24"/>
  <c r="HX24" s="1"/>
  <c r="AP24"/>
  <c r="BG24" s="1"/>
  <c r="FO47"/>
  <c r="BG39"/>
  <c r="HT33"/>
  <c r="HT47" s="1"/>
  <c r="GJ46"/>
  <c r="FP47"/>
  <c r="GI47"/>
  <c r="HU47"/>
  <c r="EC47"/>
  <c r="DJ47"/>
  <c r="CS47"/>
  <c r="BZ46"/>
  <c r="BX47"/>
  <c r="BC47"/>
  <c r="AY33"/>
  <c r="AY47" s="1"/>
  <c r="AO10" i="85"/>
  <c r="AP20" i="89"/>
  <c r="BG20" s="1"/>
  <c r="BE46"/>
  <c r="EA47"/>
  <c r="DK47"/>
  <c r="CR47"/>
  <c r="BG43"/>
  <c r="BG45"/>
  <c r="BG29"/>
  <c r="BG31"/>
  <c r="CU33" l="1"/>
  <c r="CU47" s="1"/>
  <c r="CU51" s="1"/>
  <c r="DL21"/>
  <c r="DL33" s="1"/>
  <c r="DL47" s="1"/>
  <c r="D33"/>
  <c r="U14"/>
  <c r="U33" s="1"/>
  <c r="BI33"/>
  <c r="BI47" s="1"/>
  <c r="BI51" s="1"/>
  <c r="BZ28"/>
  <c r="BZ33" s="1"/>
  <c r="BZ47" s="1"/>
  <c r="AP46"/>
  <c r="BG36"/>
  <c r="BG46" s="1"/>
  <c r="BG47" s="1"/>
  <c r="U40"/>
  <c r="U46" s="1"/>
  <c r="D46"/>
  <c r="EG33"/>
  <c r="EG47" s="1"/>
  <c r="EG51" s="1"/>
  <c r="EX21"/>
  <c r="EX33" s="1"/>
  <c r="EX47" s="1"/>
  <c r="AP33"/>
  <c r="AP47" s="1"/>
  <c r="AP51" s="1"/>
  <c r="GL33"/>
  <c r="GL47" s="1"/>
  <c r="GL51" s="1"/>
  <c r="HC18"/>
  <c r="HC33" s="1"/>
  <c r="HC47" s="1"/>
  <c r="EE21"/>
  <c r="EE33" s="1"/>
  <c r="EE47" s="1"/>
  <c r="DN33"/>
  <c r="DN47" s="1"/>
  <c r="DN51" s="1"/>
  <c r="HE33"/>
  <c r="HE47" s="1"/>
  <c r="HE51" s="1"/>
  <c r="HV18"/>
  <c r="HV33" s="1"/>
  <c r="HV47" s="1"/>
  <c r="HX14"/>
  <c r="HX33" s="1"/>
  <c r="HX47" s="1"/>
  <c r="HX51" s="1"/>
  <c r="IA33"/>
  <c r="IA47" s="1"/>
  <c r="IA51" s="1"/>
  <c r="IA46"/>
  <c r="HX36"/>
  <c r="HX46" s="1"/>
  <c r="EZ33"/>
  <c r="EZ47" s="1"/>
  <c r="EZ51" s="1"/>
  <c r="FQ18"/>
  <c r="FQ33" s="1"/>
  <c r="FQ47" s="1"/>
  <c r="W33"/>
  <c r="W47" s="1"/>
  <c r="W51" s="1"/>
  <c r="AN12"/>
  <c r="AN33" s="1"/>
  <c r="AN47" s="1"/>
  <c r="FS33"/>
  <c r="FS47" s="1"/>
  <c r="FS51" s="1"/>
  <c r="GJ18"/>
  <c r="GJ33" s="1"/>
  <c r="GJ47" s="1"/>
  <c r="BE47"/>
  <c r="IG47"/>
  <c r="IG51" s="1"/>
  <c r="U47" l="1"/>
  <c r="D47"/>
  <c r="D51" s="1"/>
</calcChain>
</file>

<file path=xl/sharedStrings.xml><?xml version="1.0" encoding="utf-8"?>
<sst xmlns="http://schemas.openxmlformats.org/spreadsheetml/2006/main" count="638" uniqueCount="155">
  <si>
    <t>Заклад / № лічильника</t>
  </si>
  <si>
    <t>квітень</t>
  </si>
  <si>
    <t>за рік</t>
  </si>
  <si>
    <t>Багринівська ЗОШ</t>
  </si>
  <si>
    <t>Димківський  НВК</t>
  </si>
  <si>
    <t>Йорданештська  ЗОШ</t>
  </si>
  <si>
    <t>Камянська  ЗОШ</t>
  </si>
  <si>
    <t>Корчівецька ЗОШ</t>
  </si>
  <si>
    <t>Карапчівський  ліцей</t>
  </si>
  <si>
    <t>Купський  НВК</t>
  </si>
  <si>
    <t>Опришенська  ЗОШ</t>
  </si>
  <si>
    <t>Старововчинецький  ліцей</t>
  </si>
  <si>
    <t>Стерченська  ЗОШ</t>
  </si>
  <si>
    <t>Сучевенська  ЗОШ</t>
  </si>
  <si>
    <t>Тарашанська  ЗОШ</t>
  </si>
  <si>
    <t>Турятський  НВК</t>
  </si>
  <si>
    <t>Йорданештсься  ЗОШ №2</t>
  </si>
  <si>
    <t>Привороцька  ЗОШ</t>
  </si>
  <si>
    <t>Просіцька  ЗОШ</t>
  </si>
  <si>
    <t>Петричанський  НВК</t>
  </si>
  <si>
    <t>Т3 (ніч) - 0,35 коеф.</t>
  </si>
  <si>
    <t>Т2 (н/пік) - 1,02 коеф.</t>
  </si>
  <si>
    <t>Т1 (пік)- 1,68 коеф.</t>
  </si>
  <si>
    <t>одност.- 1 коеф.</t>
  </si>
  <si>
    <t>У.О. котельня</t>
  </si>
  <si>
    <t>БТДЮ</t>
  </si>
  <si>
    <t>Камянський  ДНЗ</t>
  </si>
  <si>
    <t>Камянський ДНЗ (ясла)</t>
  </si>
  <si>
    <t>Полянський  ДНЗ</t>
  </si>
  <si>
    <t>0,076384 (підст.)</t>
  </si>
  <si>
    <t>Коровійська  ЗОШ</t>
  </si>
  <si>
    <t>Купський  НВК№2</t>
  </si>
  <si>
    <t>одност. - 1 коеф.</t>
  </si>
  <si>
    <t>7201030 (шк.№2)</t>
  </si>
  <si>
    <t>Просикурянська  ЗОш</t>
  </si>
  <si>
    <t>0,044818(школа)</t>
  </si>
  <si>
    <t>0,035405 (школа)</t>
  </si>
  <si>
    <t>Димкий  НВК</t>
  </si>
  <si>
    <t>Йорданештська ЗОШ №1</t>
  </si>
  <si>
    <t>Камянська ЗОШ</t>
  </si>
  <si>
    <t xml:space="preserve">КорчівецькаЗОШ </t>
  </si>
  <si>
    <t>Коровійська ЗОШ</t>
  </si>
  <si>
    <t>Карапчівський ліцей</t>
  </si>
  <si>
    <t>Купський  НВК -2</t>
  </si>
  <si>
    <t>Опришенська ЗОШ</t>
  </si>
  <si>
    <t>Старововчинецький ліцей</t>
  </si>
  <si>
    <t>Стерченська ЗОШ</t>
  </si>
  <si>
    <t>Станівецька ЗОШ</t>
  </si>
  <si>
    <t>Сучевенська ЗОШ</t>
  </si>
  <si>
    <t>Тарашанська ЗОШ</t>
  </si>
  <si>
    <t>Турятський НВК</t>
  </si>
  <si>
    <t>Йорданештська ЗОШ №2</t>
  </si>
  <si>
    <t>Привороцька ЗОШ</t>
  </si>
  <si>
    <t>Просіцька ЗОШ</t>
  </si>
  <si>
    <t>Петричанський   НВК</t>
  </si>
  <si>
    <t>Просокирянська ЗОШ</t>
  </si>
  <si>
    <t>Одност.- 1 коеф.</t>
  </si>
  <si>
    <t>Трьох тарифний</t>
  </si>
  <si>
    <t xml:space="preserve"> № п/п</t>
  </si>
  <si>
    <t>Заклад</t>
  </si>
  <si>
    <t>Всього :</t>
  </si>
  <si>
    <t>к-ть       (тис. кВт)</t>
  </si>
  <si>
    <t>3721287(котельня)</t>
  </si>
  <si>
    <t>8873726 (майстерня)</t>
  </si>
  <si>
    <t>0,044172 (нова школа)</t>
  </si>
  <si>
    <t>0,6288442 (котельня)</t>
  </si>
  <si>
    <t>0,035430(столова)</t>
  </si>
  <si>
    <t>9255 ( стара школа)</t>
  </si>
  <si>
    <r>
      <rPr>
        <b/>
        <sz val="11"/>
        <color indexed="8"/>
        <rFont val="Times New Roman"/>
        <family val="1"/>
        <charset val="204"/>
      </rPr>
      <t>кінотеатр</t>
    </r>
    <r>
      <rPr>
        <sz val="11"/>
        <color indexed="8"/>
        <rFont val="Times New Roman"/>
        <family val="1"/>
        <charset val="204"/>
      </rPr>
      <t xml:space="preserve"> 0,577362 </t>
    </r>
  </si>
  <si>
    <t>коеф.</t>
  </si>
  <si>
    <t>Слобідський НВК</t>
  </si>
  <si>
    <t>Станівецький НВК</t>
  </si>
  <si>
    <t>Т3 (ніч) - 0,25 коеф.</t>
  </si>
  <si>
    <t>Т1 (пік)- 1,80 коеф.</t>
  </si>
  <si>
    <t>Т1 (пік)- 1,8 коеф.</t>
  </si>
  <si>
    <t xml:space="preserve">січень </t>
  </si>
  <si>
    <t>ціна (з ПДВ) грн/кВт</t>
  </si>
  <si>
    <t xml:space="preserve">лютий  </t>
  </si>
  <si>
    <t xml:space="preserve">березень </t>
  </si>
  <si>
    <t xml:space="preserve">травень  </t>
  </si>
  <si>
    <t xml:space="preserve">червень </t>
  </si>
  <si>
    <t xml:space="preserve">липень </t>
  </si>
  <si>
    <t xml:space="preserve">серпень </t>
  </si>
  <si>
    <t xml:space="preserve">вересень  </t>
  </si>
  <si>
    <r>
      <t xml:space="preserve">жовтень </t>
    </r>
    <r>
      <rPr>
        <sz val="11"/>
        <rFont val="Times New Roman"/>
        <family val="1"/>
        <charset val="204"/>
      </rPr>
      <t xml:space="preserve"> </t>
    </r>
  </si>
  <si>
    <t xml:space="preserve">листопад   </t>
  </si>
  <si>
    <t xml:space="preserve">грудень    </t>
  </si>
  <si>
    <t>коеф. зони</t>
  </si>
  <si>
    <t>кеоф.</t>
  </si>
  <si>
    <t>0 049123</t>
  </si>
  <si>
    <t>Карапчівський ДНЗ</t>
  </si>
  <si>
    <t>Корчівецький  ДНЗ</t>
  </si>
  <si>
    <t>0 476974</t>
  </si>
  <si>
    <t>різниця</t>
  </si>
  <si>
    <t>к-ть                                            ( кВт)</t>
  </si>
  <si>
    <t>сума (з ПДВ) грн.</t>
  </si>
  <si>
    <t>сума  грн.</t>
  </si>
  <si>
    <t>4,50390 музей</t>
  </si>
  <si>
    <t xml:space="preserve"> 0 555587</t>
  </si>
  <si>
    <t>0 173412</t>
  </si>
  <si>
    <t>Камянський  ДНЗ 3</t>
  </si>
  <si>
    <t>Просіцький  ДНЗ</t>
  </si>
  <si>
    <t>Сучевенський  ДНЗ</t>
  </si>
  <si>
    <t>09007535</t>
  </si>
  <si>
    <t>0474812</t>
  </si>
  <si>
    <t>Стерченський  ДНЗ</t>
  </si>
  <si>
    <t>Старововчинецький  ДНЗ</t>
  </si>
  <si>
    <t>8262569(нова школа)</t>
  </si>
  <si>
    <t>гараж (№ 0035861)</t>
  </si>
  <si>
    <t>0421112</t>
  </si>
  <si>
    <t>0085701</t>
  </si>
  <si>
    <t>0173685</t>
  </si>
  <si>
    <r>
      <t xml:space="preserve">Фактичне використання </t>
    </r>
    <r>
      <rPr>
        <b/>
        <u/>
        <sz val="11"/>
        <rFont val="Times New Roman"/>
        <family val="1"/>
        <charset val="204"/>
      </rPr>
      <t>активної</t>
    </r>
    <r>
      <rPr>
        <b/>
        <sz val="11"/>
        <rFont val="Times New Roman"/>
        <family val="1"/>
        <charset val="204"/>
      </rPr>
      <t xml:space="preserve">  електричної  енергії  2019 рік</t>
    </r>
  </si>
  <si>
    <t>Разом по установі за місяць                          ( активної)</t>
  </si>
  <si>
    <t>контроль</t>
  </si>
  <si>
    <t>гроші</t>
  </si>
  <si>
    <t>кВт</t>
  </si>
  <si>
    <t>Разом по КПКВК 0611020</t>
  </si>
  <si>
    <t>Управління освіти 1150 та 1161</t>
  </si>
  <si>
    <t>БТДЮ  0611090</t>
  </si>
  <si>
    <t>Камянський ДНЗ</t>
  </si>
  <si>
    <t>Камянський ДНЗ - ясла</t>
  </si>
  <si>
    <t>Камянський ДНЗ № 3</t>
  </si>
  <si>
    <t>Корчівецький ДНЗ</t>
  </si>
  <si>
    <t xml:space="preserve">Полянський ДНЗ </t>
  </si>
  <si>
    <t>Просіцький ДНЗ</t>
  </si>
  <si>
    <t>Ст.Вовчинецький ДНЗ</t>
  </si>
  <si>
    <t>Стерченський ДНЗ</t>
  </si>
  <si>
    <t>Сучевенський ДНЗ</t>
  </si>
  <si>
    <t>Разом по КПКВК 0611010</t>
  </si>
  <si>
    <t>Лютий 2019 року</t>
  </si>
  <si>
    <t>Січень  2019 року</t>
  </si>
  <si>
    <t>березень 2019 року</t>
  </si>
  <si>
    <t xml:space="preserve">КОНТРОЛЬ </t>
  </si>
  <si>
    <t>дані ТОВ " Чернівецька обласна енергопостачальна компанія " Глибоцький ЦОК</t>
  </si>
  <si>
    <t>Разом по установі за місяць                                      ( активної)</t>
  </si>
  <si>
    <t>квітень 2019 року</t>
  </si>
  <si>
    <t xml:space="preserve"> травень  2019 року</t>
  </si>
  <si>
    <t xml:space="preserve"> червень   2019 року</t>
  </si>
  <si>
    <t>липень   2019 року</t>
  </si>
  <si>
    <t>серпень   2019 року</t>
  </si>
  <si>
    <t>вересень    2019 року</t>
  </si>
  <si>
    <t>жовтень   2019 року</t>
  </si>
  <si>
    <t>листопад  2019 року</t>
  </si>
  <si>
    <t>грудень  2019 року</t>
  </si>
  <si>
    <t>Разом по установі за рік                                     ( активної)</t>
  </si>
  <si>
    <t>к-ть        кВт)</t>
  </si>
  <si>
    <t>0034691 (школа)</t>
  </si>
  <si>
    <t>РАЗОМ за 9 місяців 2019 року</t>
  </si>
  <si>
    <t>грн.</t>
  </si>
  <si>
    <t xml:space="preserve">Додаток №2 </t>
  </si>
  <si>
    <t>до листа №___ від_____________</t>
  </si>
  <si>
    <t xml:space="preserve">Начальник  управління освіти </t>
  </si>
  <si>
    <t>В.І.Барарюк</t>
  </si>
  <si>
    <t>Фактичне споживання активної електроенергії   загальноосвітніми навчальними закладами освіти управління освіти Глибоцької РДА                                за 9 місяців 2019року</t>
  </si>
</sst>
</file>

<file path=xl/styles.xml><?xml version="1.0" encoding="utf-8"?>
<styleSheet xmlns="http://schemas.openxmlformats.org/spreadsheetml/2006/main">
  <numFmts count="9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"/>
    <numFmt numFmtId="167" formatCode="#,##0.000"/>
    <numFmt numFmtId="168" formatCode="0.000000"/>
    <numFmt numFmtId="169" formatCode="#,##0.0000"/>
    <numFmt numFmtId="170" formatCode="_-* #,##0.0000_р_._-;\-* #,##0.0000_р_._-;_-* &quot;-&quot;??_р_._-;_-@_-"/>
    <numFmt numFmtId="171" formatCode="#,##0.0"/>
    <numFmt numFmtId="172" formatCode="#,##0.00000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7" fillId="0" borderId="0" applyFont="0" applyFill="0" applyBorder="0" applyAlignment="0" applyProtection="0"/>
    <xf numFmtId="165" fontId="18" fillId="0" borderId="0" applyFont="0" applyFill="0" applyBorder="0" applyAlignment="0" applyProtection="0"/>
  </cellStyleXfs>
  <cellXfs count="552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66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1" fillId="0" borderId="0" xfId="0" applyFont="1" applyBorder="1" applyAlignment="1"/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5" fillId="0" borderId="0" xfId="0" applyFont="1" applyFill="1" applyBorder="1" applyAlignment="1">
      <alignment horizontal="left"/>
    </xf>
    <xf numFmtId="167" fontId="2" fillId="0" borderId="1" xfId="0" applyNumberFormat="1" applyFont="1" applyBorder="1" applyAlignment="1">
      <alignment horizontal="center" vertical="top" wrapText="1"/>
    </xf>
    <xf numFmtId="167" fontId="1" fillId="0" borderId="1" xfId="0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167" fontId="1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left"/>
    </xf>
    <xf numFmtId="168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/>
    <xf numFmtId="4" fontId="6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4" fillId="0" borderId="0" xfId="0" applyFont="1"/>
    <xf numFmtId="167" fontId="1" fillId="0" borderId="0" xfId="0" applyNumberFormat="1" applyFont="1" applyBorder="1" applyAlignment="1">
      <alignment horizontal="center"/>
    </xf>
    <xf numFmtId="0" fontId="4" fillId="0" borderId="0" xfId="0" applyFont="1" applyFill="1"/>
    <xf numFmtId="0" fontId="11" fillId="0" borderId="1" xfId="0" applyFont="1" applyBorder="1" applyAlignment="1">
      <alignment horizontal="center" vertical="center" wrapText="1"/>
    </xf>
    <xf numFmtId="167" fontId="1" fillId="0" borderId="0" xfId="0" applyNumberFormat="1" applyFont="1" applyBorder="1" applyAlignment="1"/>
    <xf numFmtId="167" fontId="6" fillId="0" borderId="0" xfId="0" applyNumberFormat="1" applyFont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168" fontId="1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center"/>
    </xf>
    <xf numFmtId="166" fontId="1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Fill="1" applyAlignment="1">
      <alignment horizontal="center"/>
    </xf>
    <xf numFmtId="167" fontId="2" fillId="0" borderId="0" xfId="0" applyNumberFormat="1" applyFont="1" applyBorder="1" applyAlignment="1">
      <alignment horizontal="center" vertical="top" wrapText="1"/>
    </xf>
    <xf numFmtId="167" fontId="3" fillId="0" borderId="0" xfId="0" applyNumberFormat="1" applyFont="1" applyBorder="1" applyAlignment="1">
      <alignment horizontal="center" vertical="center" wrapText="1"/>
    </xf>
    <xf numFmtId="167" fontId="0" fillId="0" borderId="0" xfId="0" applyNumberFormat="1" applyAlignment="1">
      <alignment vertical="center"/>
    </xf>
    <xf numFmtId="0" fontId="5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9" fontId="2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169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9" fontId="1" fillId="0" borderId="1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0" xfId="0" applyNumberFormat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/>
    <xf numFmtId="167" fontId="4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71" fontId="3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 vertical="top" wrapText="1"/>
    </xf>
    <xf numFmtId="0" fontId="6" fillId="0" borderId="0" xfId="0" applyFont="1"/>
    <xf numFmtId="166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6" fillId="0" borderId="3" xfId="0" applyFont="1" applyBorder="1" applyAlignment="1"/>
    <xf numFmtId="171" fontId="2" fillId="0" borderId="1" xfId="0" applyNumberFormat="1" applyFont="1" applyBorder="1" applyAlignment="1">
      <alignment horizontal="center" vertical="center" wrapText="1"/>
    </xf>
    <xf numFmtId="171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170" fontId="2" fillId="2" borderId="1" xfId="2" applyNumberFormat="1" applyFont="1" applyFill="1" applyBorder="1" applyAlignment="1">
      <alignment horizontal="center" vertical="top" wrapText="1"/>
    </xf>
    <xf numFmtId="167" fontId="1" fillId="2" borderId="1" xfId="0" applyNumberFormat="1" applyFont="1" applyFill="1" applyBorder="1" applyAlignment="1">
      <alignment horizontal="center"/>
    </xf>
    <xf numFmtId="169" fontId="2" fillId="2" borderId="1" xfId="0" applyNumberFormat="1" applyFont="1" applyFill="1" applyBorder="1" applyAlignment="1">
      <alignment horizontal="center" vertical="center" wrapText="1"/>
    </xf>
    <xf numFmtId="169" fontId="2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/>
    </xf>
    <xf numFmtId="169" fontId="3" fillId="0" borderId="1" xfId="0" applyNumberFormat="1" applyFont="1" applyBorder="1" applyAlignment="1">
      <alignment horizontal="center" vertical="center" wrapText="1"/>
    </xf>
    <xf numFmtId="169" fontId="1" fillId="2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0" fontId="6" fillId="0" borderId="2" xfId="0" applyFont="1" applyFill="1" applyBorder="1"/>
    <xf numFmtId="0" fontId="3" fillId="0" borderId="2" xfId="0" applyFont="1" applyFill="1" applyBorder="1"/>
    <xf numFmtId="0" fontId="3" fillId="0" borderId="10" xfId="0" applyFont="1" applyFill="1" applyBorder="1"/>
    <xf numFmtId="3" fontId="4" fillId="3" borderId="7" xfId="0" applyNumberFormat="1" applyFont="1" applyFill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4" fontId="6" fillId="4" borderId="6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/>
    </xf>
    <xf numFmtId="3" fontId="4" fillId="4" borderId="7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/>
    </xf>
    <xf numFmtId="3" fontId="3" fillId="5" borderId="5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4" fontId="3" fillId="5" borderId="6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horizontal="center" vertical="center"/>
    </xf>
    <xf numFmtId="3" fontId="4" fillId="5" borderId="8" xfId="0" applyNumberFormat="1" applyFont="1" applyFill="1" applyBorder="1" applyAlignment="1">
      <alignment horizontal="center" vertical="center"/>
    </xf>
    <xf numFmtId="4" fontId="4" fillId="5" borderId="9" xfId="0" applyNumberFormat="1" applyFont="1" applyFill="1" applyBorder="1" applyAlignment="1">
      <alignment horizontal="center" vertical="center"/>
    </xf>
    <xf numFmtId="169" fontId="19" fillId="0" borderId="0" xfId="0" applyNumberFormat="1" applyFont="1" applyBorder="1" applyAlignment="1"/>
    <xf numFmtId="172" fontId="2" fillId="0" borderId="1" xfId="0" applyNumberFormat="1" applyFont="1" applyBorder="1" applyAlignment="1">
      <alignment horizontal="center" vertical="center" wrapText="1"/>
    </xf>
    <xf numFmtId="172" fontId="1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169" fontId="2" fillId="0" borderId="0" xfId="0" applyNumberFormat="1" applyFont="1" applyBorder="1" applyAlignment="1">
      <alignment horizontal="center"/>
    </xf>
    <xf numFmtId="169" fontId="2" fillId="0" borderId="0" xfId="0" applyNumberFormat="1" applyFont="1" applyAlignment="1">
      <alignment horizontal="center"/>
    </xf>
    <xf numFmtId="169" fontId="2" fillId="0" borderId="0" xfId="0" applyNumberFormat="1" applyFont="1" applyBorder="1" applyAlignment="1"/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3" fontId="2" fillId="6" borderId="5" xfId="0" applyNumberFormat="1" applyFont="1" applyFill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6" xfId="0" applyNumberFormat="1" applyFont="1" applyFill="1" applyBorder="1" applyAlignment="1">
      <alignment horizontal="center"/>
    </xf>
    <xf numFmtId="3" fontId="3" fillId="6" borderId="5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4" fontId="3" fillId="6" borderId="6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4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/>
    </xf>
    <xf numFmtId="4" fontId="4" fillId="6" borderId="9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3" fontId="2" fillId="7" borderId="5" xfId="0" applyNumberFormat="1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4" fontId="2" fillId="7" borderId="6" xfId="0" applyNumberFormat="1" applyFont="1" applyFill="1" applyBorder="1" applyAlignment="1">
      <alignment horizontal="center"/>
    </xf>
    <xf numFmtId="3" fontId="3" fillId="7" borderId="5" xfId="0" applyNumberFormat="1" applyFont="1" applyFill="1" applyBorder="1" applyAlignment="1">
      <alignment horizontal="center" vertical="center"/>
    </xf>
    <xf numFmtId="4" fontId="3" fillId="7" borderId="1" xfId="0" applyNumberFormat="1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4" fontId="3" fillId="7" borderId="6" xfId="0" applyNumberFormat="1" applyFont="1" applyFill="1" applyBorder="1" applyAlignment="1">
      <alignment horizontal="center" vertical="center"/>
    </xf>
    <xf numFmtId="3" fontId="3" fillId="7" borderId="7" xfId="0" applyNumberFormat="1" applyFont="1" applyFill="1" applyBorder="1" applyAlignment="1">
      <alignment horizontal="center" vertical="center"/>
    </xf>
    <xf numFmtId="4" fontId="3" fillId="7" borderId="8" xfId="0" applyNumberFormat="1" applyFont="1" applyFill="1" applyBorder="1" applyAlignment="1">
      <alignment horizontal="center" vertical="center"/>
    </xf>
    <xf numFmtId="3" fontId="3" fillId="7" borderId="8" xfId="0" applyNumberFormat="1" applyFont="1" applyFill="1" applyBorder="1" applyAlignment="1">
      <alignment horizontal="center" vertical="center"/>
    </xf>
    <xf numFmtId="4" fontId="3" fillId="7" borderId="9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4" fontId="2" fillId="4" borderId="6" xfId="0" applyNumberFormat="1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/>
    </xf>
    <xf numFmtId="4" fontId="3" fillId="3" borderId="2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3" fontId="2" fillId="8" borderId="5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4" fontId="2" fillId="8" borderId="1" xfId="0" applyNumberFormat="1" applyFont="1" applyFill="1" applyBorder="1" applyAlignment="1">
      <alignment horizontal="center" vertical="center"/>
    </xf>
    <xf numFmtId="4" fontId="2" fillId="8" borderId="6" xfId="0" applyNumberFormat="1" applyFont="1" applyFill="1" applyBorder="1" applyAlignment="1">
      <alignment horizontal="center"/>
    </xf>
    <xf numFmtId="3" fontId="3" fillId="8" borderId="5" xfId="0" applyNumberFormat="1" applyFont="1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/>
    </xf>
    <xf numFmtId="4" fontId="3" fillId="8" borderId="1" xfId="0" applyNumberFormat="1" applyFont="1" applyFill="1" applyBorder="1" applyAlignment="1">
      <alignment horizontal="center" vertical="center"/>
    </xf>
    <xf numFmtId="4" fontId="3" fillId="8" borderId="6" xfId="0" applyNumberFormat="1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center" vertical="center"/>
    </xf>
    <xf numFmtId="4" fontId="3" fillId="8" borderId="8" xfId="0" applyNumberFormat="1" applyFont="1" applyFill="1" applyBorder="1" applyAlignment="1">
      <alignment horizontal="center" vertical="center"/>
    </xf>
    <xf numFmtId="3" fontId="3" fillId="8" borderId="8" xfId="0" applyNumberFormat="1" applyFont="1" applyFill="1" applyBorder="1" applyAlignment="1">
      <alignment horizontal="center" vertical="center"/>
    </xf>
    <xf numFmtId="4" fontId="3" fillId="8" borderId="9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/>
    </xf>
    <xf numFmtId="3" fontId="3" fillId="5" borderId="7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center" vertical="center"/>
    </xf>
    <xf numFmtId="3" fontId="3" fillId="5" borderId="8" xfId="0" applyNumberFormat="1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3" fontId="2" fillId="9" borderId="5" xfId="0" applyNumberFormat="1" applyFont="1" applyFill="1" applyBorder="1" applyAlignment="1">
      <alignment horizontal="center" vertical="center"/>
    </xf>
    <xf numFmtId="4" fontId="2" fillId="9" borderId="1" xfId="0" applyNumberFormat="1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/>
    </xf>
    <xf numFmtId="4" fontId="2" fillId="9" borderId="6" xfId="0" applyNumberFormat="1" applyFont="1" applyFill="1" applyBorder="1" applyAlignment="1">
      <alignment horizontal="center"/>
    </xf>
    <xf numFmtId="3" fontId="3" fillId="9" borderId="5" xfId="0" applyNumberFormat="1" applyFont="1" applyFill="1" applyBorder="1" applyAlignment="1">
      <alignment horizontal="center" vertical="center"/>
    </xf>
    <xf numFmtId="4" fontId="3" fillId="9" borderId="1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4" fontId="3" fillId="9" borderId="6" xfId="0" applyNumberFormat="1" applyFont="1" applyFill="1" applyBorder="1" applyAlignment="1">
      <alignment horizontal="center" vertical="center"/>
    </xf>
    <xf numFmtId="3" fontId="3" fillId="9" borderId="7" xfId="0" applyNumberFormat="1" applyFont="1" applyFill="1" applyBorder="1" applyAlignment="1">
      <alignment horizontal="center" vertical="center"/>
    </xf>
    <xf numFmtId="4" fontId="3" fillId="9" borderId="8" xfId="0" applyNumberFormat="1" applyFont="1" applyFill="1" applyBorder="1" applyAlignment="1">
      <alignment horizontal="center" vertical="center"/>
    </xf>
    <xf numFmtId="3" fontId="3" fillId="9" borderId="8" xfId="0" applyNumberFormat="1" applyFont="1" applyFill="1" applyBorder="1" applyAlignment="1">
      <alignment horizontal="center" vertical="center"/>
    </xf>
    <xf numFmtId="4" fontId="3" fillId="9" borderId="9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3" fontId="2" fillId="10" borderId="5" xfId="0" applyNumberFormat="1" applyFont="1" applyFill="1" applyBorder="1" applyAlignment="1">
      <alignment horizontal="center" vertical="center"/>
    </xf>
    <xf numFmtId="4" fontId="2" fillId="10" borderId="1" xfId="0" applyNumberFormat="1" applyFont="1" applyFill="1" applyBorder="1" applyAlignment="1">
      <alignment horizontal="center" vertical="center"/>
    </xf>
    <xf numFmtId="3" fontId="2" fillId="10" borderId="1" xfId="0" applyNumberFormat="1" applyFont="1" applyFill="1" applyBorder="1" applyAlignment="1">
      <alignment horizontal="center" vertical="center"/>
    </xf>
    <xf numFmtId="3" fontId="3" fillId="10" borderId="5" xfId="0" applyNumberFormat="1" applyFont="1" applyFill="1" applyBorder="1" applyAlignment="1">
      <alignment horizontal="center" vertical="center"/>
    </xf>
    <xf numFmtId="4" fontId="3" fillId="10" borderId="1" xfId="0" applyNumberFormat="1" applyFont="1" applyFill="1" applyBorder="1" applyAlignment="1">
      <alignment horizontal="center" vertical="center"/>
    </xf>
    <xf numFmtId="3" fontId="3" fillId="10" borderId="1" xfId="0" applyNumberFormat="1" applyFont="1" applyFill="1" applyBorder="1" applyAlignment="1">
      <alignment horizontal="center" vertical="center"/>
    </xf>
    <xf numFmtId="3" fontId="3" fillId="10" borderId="7" xfId="0" applyNumberFormat="1" applyFont="1" applyFill="1" applyBorder="1" applyAlignment="1">
      <alignment horizontal="center" vertical="center"/>
    </xf>
    <xf numFmtId="4" fontId="3" fillId="10" borderId="8" xfId="0" applyNumberFormat="1" applyFont="1" applyFill="1" applyBorder="1" applyAlignment="1">
      <alignment horizontal="center" vertical="center"/>
    </xf>
    <xf numFmtId="3" fontId="3" fillId="10" borderId="8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4" fontId="2" fillId="10" borderId="2" xfId="0" applyNumberFormat="1" applyFont="1" applyFill="1" applyBorder="1" applyAlignment="1">
      <alignment horizontal="center"/>
    </xf>
    <xf numFmtId="4" fontId="3" fillId="10" borderId="2" xfId="0" applyNumberFormat="1" applyFont="1" applyFill="1" applyBorder="1" applyAlignment="1">
      <alignment horizontal="center" vertical="center"/>
    </xf>
    <xf numFmtId="4" fontId="3" fillId="10" borderId="1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167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2" xfId="1" applyFont="1" applyBorder="1" applyAlignment="1">
      <alignment horizontal="center" vertical="center" wrapText="1"/>
    </xf>
    <xf numFmtId="164" fontId="2" fillId="0" borderId="23" xfId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8" fontId="2" fillId="0" borderId="19" xfId="0" applyNumberFormat="1" applyFont="1" applyBorder="1" applyAlignment="1">
      <alignment horizontal="center" vertical="center" wrapText="1"/>
    </xf>
    <xf numFmtId="168" fontId="2" fillId="0" borderId="17" xfId="0" applyNumberFormat="1" applyFont="1" applyBorder="1" applyAlignment="1">
      <alignment horizontal="center" vertical="center" wrapText="1"/>
    </xf>
    <xf numFmtId="168" fontId="2" fillId="0" borderId="4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6" fillId="0" borderId="18" xfId="0" applyFont="1" applyFill="1" applyBorder="1" applyAlignment="1">
      <alignment horizontal="left"/>
    </xf>
    <xf numFmtId="0" fontId="3" fillId="0" borderId="0" xfId="0" applyNumberFormat="1" applyFont="1" applyFill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29"/>
  </sheetPr>
  <dimension ref="A1:AP21"/>
  <sheetViews>
    <sheetView topLeftCell="A4" workbookViewId="0">
      <pane xSplit="1" ySplit="6" topLeftCell="P10" activePane="bottomRight" state="frozen"/>
      <selection activeCell="A4" sqref="A4"/>
      <selection pane="topRight" activeCell="C4" sqref="C4"/>
      <selection pane="bottomLeft" activeCell="A10" sqref="A10"/>
      <selection pane="bottomRight" activeCell="AB12" sqref="AB12"/>
    </sheetView>
  </sheetViews>
  <sheetFormatPr defaultRowHeight="15"/>
  <cols>
    <col min="1" max="1" width="17.28515625" style="18" customWidth="1"/>
    <col min="2" max="2" width="5.5703125" style="18" customWidth="1"/>
    <col min="3" max="3" width="5.7109375" style="18" customWidth="1"/>
    <col min="4" max="4" width="8.5703125" style="4" customWidth="1"/>
    <col min="5" max="5" width="9.28515625" style="4" customWidth="1"/>
    <col min="6" max="6" width="10.42578125" style="4" customWidth="1"/>
    <col min="7" max="7" width="10.28515625" style="4" customWidth="1"/>
    <col min="8" max="8" width="7.5703125" style="4" customWidth="1"/>
    <col min="9" max="9" width="11.28515625" style="4" customWidth="1"/>
    <col min="10" max="12" width="10.42578125" style="4" customWidth="1"/>
    <col min="13" max="14" width="9" style="4" customWidth="1"/>
    <col min="15" max="15" width="10.28515625" style="4" customWidth="1"/>
    <col min="16" max="18" width="8.7109375" style="4" customWidth="1"/>
    <col min="19" max="30" width="9.140625" style="4"/>
    <col min="31" max="31" width="10.28515625" style="4" customWidth="1"/>
    <col min="32" max="33" width="9.140625" style="4"/>
    <col min="34" max="34" width="11.140625" style="4" customWidth="1"/>
    <col min="35" max="35" width="9.140625" style="4"/>
    <col min="36" max="36" width="12.28515625" style="4" customWidth="1"/>
    <col min="37" max="37" width="9" style="4" customWidth="1"/>
    <col min="38" max="38" width="9.140625" style="4"/>
    <col min="39" max="39" width="10.28515625" style="4" customWidth="1"/>
    <col min="40" max="40" width="11" style="4" customWidth="1"/>
    <col min="41" max="41" width="13.28515625" style="4" customWidth="1"/>
    <col min="42" max="42" width="9.140625" style="7"/>
  </cols>
  <sheetData>
    <row r="1" spans="1:42">
      <c r="A1" s="1"/>
      <c r="B1" s="1"/>
      <c r="C1" s="1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1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1"/>
      <c r="B3" s="1"/>
      <c r="C3" s="1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1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1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1"/>
      <c r="D6" s="2"/>
      <c r="E6" s="2"/>
      <c r="F6" s="399" t="s">
        <v>112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80"/>
      <c r="Z6" s="80"/>
      <c r="AA6" s="80"/>
      <c r="AB6" s="80"/>
      <c r="AC6" s="10"/>
      <c r="AD6" s="10"/>
    </row>
    <row r="7" spans="1:42" s="75" customFormat="1">
      <c r="A7" s="86"/>
      <c r="B7" s="86"/>
      <c r="C7" s="87"/>
      <c r="D7" s="88"/>
      <c r="E7" s="88"/>
      <c r="F7" s="88"/>
      <c r="G7" s="88"/>
      <c r="H7" s="88"/>
      <c r="I7" s="88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76"/>
      <c r="AO7" s="76"/>
      <c r="AP7" s="89"/>
    </row>
    <row r="8" spans="1:42" s="108" customFormat="1" ht="15.75" customHeight="1">
      <c r="A8" s="403" t="s">
        <v>0</v>
      </c>
      <c r="B8" s="372"/>
      <c r="C8" s="397" t="s">
        <v>69</v>
      </c>
      <c r="D8" s="394" t="s">
        <v>75</v>
      </c>
      <c r="E8" s="395"/>
      <c r="F8" s="396"/>
      <c r="G8" s="394" t="s">
        <v>77</v>
      </c>
      <c r="H8" s="395"/>
      <c r="I8" s="396"/>
      <c r="J8" s="394" t="s">
        <v>78</v>
      </c>
      <c r="K8" s="395"/>
      <c r="L8" s="396"/>
      <c r="M8" s="394" t="s">
        <v>1</v>
      </c>
      <c r="N8" s="395"/>
      <c r="O8" s="396"/>
      <c r="P8" s="394" t="s">
        <v>79</v>
      </c>
      <c r="Q8" s="395"/>
      <c r="R8" s="396"/>
      <c r="S8" s="394" t="s">
        <v>80</v>
      </c>
      <c r="T8" s="395"/>
      <c r="U8" s="396"/>
      <c r="V8" s="394" t="s">
        <v>81</v>
      </c>
      <c r="W8" s="395"/>
      <c r="X8" s="396"/>
      <c r="Y8" s="394" t="s">
        <v>82</v>
      </c>
      <c r="Z8" s="395"/>
      <c r="AA8" s="396"/>
      <c r="AB8" s="394" t="s">
        <v>83</v>
      </c>
      <c r="AC8" s="395"/>
      <c r="AD8" s="396"/>
      <c r="AE8" s="394" t="s">
        <v>84</v>
      </c>
      <c r="AF8" s="395"/>
      <c r="AG8" s="396"/>
      <c r="AH8" s="394" t="s">
        <v>85</v>
      </c>
      <c r="AI8" s="395"/>
      <c r="AJ8" s="396"/>
      <c r="AK8" s="394" t="s">
        <v>86</v>
      </c>
      <c r="AL8" s="395"/>
      <c r="AM8" s="396"/>
      <c r="AN8" s="401" t="s">
        <v>2</v>
      </c>
      <c r="AO8" s="402"/>
      <c r="AP8" s="119"/>
    </row>
    <row r="9" spans="1:42" s="122" customFormat="1" ht="40.5" customHeight="1">
      <c r="A9" s="404"/>
      <c r="B9" s="373"/>
      <c r="C9" s="398"/>
      <c r="D9" s="33" t="s">
        <v>94</v>
      </c>
      <c r="E9" s="33" t="s">
        <v>76</v>
      </c>
      <c r="F9" s="33" t="s">
        <v>95</v>
      </c>
      <c r="G9" s="33" t="s">
        <v>94</v>
      </c>
      <c r="H9" s="33" t="s">
        <v>76</v>
      </c>
      <c r="I9" s="33" t="s">
        <v>95</v>
      </c>
      <c r="J9" s="33" t="s">
        <v>94</v>
      </c>
      <c r="K9" s="33" t="s">
        <v>76</v>
      </c>
      <c r="L9" s="33" t="s">
        <v>95</v>
      </c>
      <c r="M9" s="33" t="s">
        <v>94</v>
      </c>
      <c r="N9" s="33" t="s">
        <v>76</v>
      </c>
      <c r="O9" s="33" t="s">
        <v>95</v>
      </c>
      <c r="P9" s="33" t="s">
        <v>94</v>
      </c>
      <c r="Q9" s="33" t="s">
        <v>76</v>
      </c>
      <c r="R9" s="33" t="s">
        <v>95</v>
      </c>
      <c r="S9" s="33" t="s">
        <v>94</v>
      </c>
      <c r="T9" s="33" t="s">
        <v>76</v>
      </c>
      <c r="U9" s="33" t="s">
        <v>95</v>
      </c>
      <c r="V9" s="33" t="s">
        <v>94</v>
      </c>
      <c r="W9" s="33" t="s">
        <v>76</v>
      </c>
      <c r="X9" s="33" t="s">
        <v>95</v>
      </c>
      <c r="Y9" s="33" t="s">
        <v>94</v>
      </c>
      <c r="Z9" s="33" t="s">
        <v>76</v>
      </c>
      <c r="AA9" s="33" t="s">
        <v>95</v>
      </c>
      <c r="AB9" s="33" t="s">
        <v>94</v>
      </c>
      <c r="AC9" s="33" t="s">
        <v>76</v>
      </c>
      <c r="AD9" s="33" t="s">
        <v>95</v>
      </c>
      <c r="AE9" s="33" t="s">
        <v>94</v>
      </c>
      <c r="AF9" s="33" t="s">
        <v>76</v>
      </c>
      <c r="AG9" s="33" t="s">
        <v>95</v>
      </c>
      <c r="AH9" s="33" t="s">
        <v>94</v>
      </c>
      <c r="AI9" s="33" t="s">
        <v>76</v>
      </c>
      <c r="AJ9" s="33" t="s">
        <v>95</v>
      </c>
      <c r="AK9" s="33" t="s">
        <v>94</v>
      </c>
      <c r="AL9" s="33" t="s">
        <v>76</v>
      </c>
      <c r="AM9" s="33" t="s">
        <v>95</v>
      </c>
      <c r="AN9" s="90" t="s">
        <v>94</v>
      </c>
      <c r="AO9" s="120" t="s">
        <v>96</v>
      </c>
      <c r="AP9" s="121"/>
    </row>
    <row r="10" spans="1:42" s="29" customFormat="1" ht="24" customHeight="1">
      <c r="A10" s="401" t="s">
        <v>3</v>
      </c>
      <c r="B10" s="405"/>
      <c r="C10" s="402"/>
      <c r="D10" s="118">
        <f>SUM(D11:D11)</f>
        <v>8519</v>
      </c>
      <c r="E10" s="44"/>
      <c r="F10" s="30">
        <f>SUM(F11:F11)</f>
        <v>24927.360709999997</v>
      </c>
      <c r="G10" s="118">
        <f>SUM(G11:G11)</f>
        <v>5509</v>
      </c>
      <c r="H10" s="44"/>
      <c r="I10" s="30">
        <f>SUM(I11:I11)</f>
        <v>16119.829809999999</v>
      </c>
      <c r="J10" s="118">
        <f>SUM(J11:J11)</f>
        <v>5058</v>
      </c>
      <c r="K10" s="44"/>
      <c r="L10" s="30">
        <f>SUM(L11:L11)</f>
        <v>14800.163219999999</v>
      </c>
      <c r="M10" s="118">
        <f>SUM(M11:M11)</f>
        <v>2001</v>
      </c>
      <c r="N10" s="44"/>
      <c r="O10" s="30">
        <f>SUM(O11:O11)</f>
        <v>5896.602828</v>
      </c>
      <c r="P10" s="118">
        <f>SUM(P11:P11)</f>
        <v>1493</v>
      </c>
      <c r="Q10" s="44"/>
      <c r="R10" s="30">
        <f>SUM(R11:R11)</f>
        <v>4399.5724</v>
      </c>
      <c r="S10" s="118">
        <f>SUM(S11:S11)</f>
        <v>700</v>
      </c>
      <c r="T10" s="44"/>
      <c r="U10" s="30">
        <f>SUM(U11:U11)</f>
        <v>2062.7600000000002</v>
      </c>
      <c r="V10" s="118">
        <f>SUM(V11:V11)</f>
        <v>500</v>
      </c>
      <c r="W10" s="44">
        <v>3.647052</v>
      </c>
      <c r="X10" s="30">
        <f>SUM(X11:X11)</f>
        <v>1823.5260000000001</v>
      </c>
      <c r="Y10" s="118">
        <f>SUM(Y11:Y11)</f>
        <v>500</v>
      </c>
      <c r="Z10" s="44"/>
      <c r="AA10" s="30">
        <f>SUM(AA11:AA11)</f>
        <v>1699</v>
      </c>
      <c r="AB10" s="118">
        <f>SUM(AB11:AB11)</f>
        <v>500</v>
      </c>
      <c r="AC10" s="44"/>
      <c r="AD10" s="30">
        <f>SUM(AD11:AD11)</f>
        <v>1581.7</v>
      </c>
      <c r="AE10" s="44">
        <f>SUM(AE11:AE11)</f>
        <v>0</v>
      </c>
      <c r="AF10" s="170"/>
      <c r="AG10" s="30">
        <f>SUM(AG11:AG11)</f>
        <v>0</v>
      </c>
      <c r="AH10" s="118">
        <f>SUM(AH11:AH11)</f>
        <v>0</v>
      </c>
      <c r="AI10" s="44"/>
      <c r="AJ10" s="30">
        <f>SUM(AJ11:AJ11)</f>
        <v>0</v>
      </c>
      <c r="AK10" s="118">
        <f>SUM(AK11:AK11)</f>
        <v>0</v>
      </c>
      <c r="AL10" s="44"/>
      <c r="AM10" s="30">
        <f>SUM(AM11:AM11)</f>
        <v>0</v>
      </c>
      <c r="AN10" s="91">
        <f>D10+G10+J10+M10+P10+S10+V10+Y10+AB10+AE10+AH10+AK10</f>
        <v>24780</v>
      </c>
      <c r="AO10" s="95">
        <f>F10+I10+L10+O10+R10+U10+X10+AA10+AD10+AG10+AJ10+AM10</f>
        <v>73310.514967999989</v>
      </c>
      <c r="AP10" s="28"/>
    </row>
    <row r="11" spans="1:42" s="29" customFormat="1" ht="31.5" customHeight="1">
      <c r="A11" s="394">
        <v>0.16739509999999999</v>
      </c>
      <c r="B11" s="396"/>
      <c r="C11" s="14">
        <v>1</v>
      </c>
      <c r="D11" s="117">
        <v>8519</v>
      </c>
      <c r="E11" s="240">
        <v>2.9260899999999999</v>
      </c>
      <c r="F11" s="92">
        <f>C11*D11*E11</f>
        <v>24927.360709999997</v>
      </c>
      <c r="G11" s="117">
        <v>5509</v>
      </c>
      <c r="H11" s="240">
        <v>2.9260899999999999</v>
      </c>
      <c r="I11" s="92">
        <f>G11*H11*C11</f>
        <v>16119.829809999999</v>
      </c>
      <c r="J11" s="117">
        <v>5058</v>
      </c>
      <c r="K11" s="240">
        <f>'Димківський  НВК'!K11</f>
        <v>2.9260899999999999</v>
      </c>
      <c r="L11" s="92">
        <f>J11*K11</f>
        <v>14800.163219999999</v>
      </c>
      <c r="M11" s="117">
        <v>2001</v>
      </c>
      <c r="N11" s="93">
        <f>'Димківський  НВК'!N11</f>
        <v>2.946828</v>
      </c>
      <c r="O11" s="92">
        <f>M11*N11</f>
        <v>5896.602828</v>
      </c>
      <c r="P11" s="117">
        <v>1493</v>
      </c>
      <c r="Q11" s="93">
        <f>'Димківський  НВК'!Q11</f>
        <v>2.9468000000000001</v>
      </c>
      <c r="R11" s="92">
        <f>P11*Q11</f>
        <v>4399.5724</v>
      </c>
      <c r="S11" s="117">
        <v>700</v>
      </c>
      <c r="T11" s="93">
        <f>'Димківський  НВК'!T11</f>
        <v>2.9468000000000001</v>
      </c>
      <c r="U11" s="92">
        <f>S11*T11</f>
        <v>2062.7600000000002</v>
      </c>
      <c r="V11" s="117">
        <v>500</v>
      </c>
      <c r="W11" s="93">
        <f>'Димківський  НВК'!W11</f>
        <v>3.647052</v>
      </c>
      <c r="X11" s="92">
        <f>V11*W11</f>
        <v>1823.5260000000001</v>
      </c>
      <c r="Y11" s="117">
        <v>500</v>
      </c>
      <c r="Z11" s="93">
        <f>'Димківський  НВК'!Z11</f>
        <v>3.3980000000000001</v>
      </c>
      <c r="AA11" s="92">
        <f>Y11*Z11</f>
        <v>1699</v>
      </c>
      <c r="AB11" s="117">
        <v>500</v>
      </c>
      <c r="AC11" s="93">
        <f>'Димківський  НВК'!AC11</f>
        <v>3.1634000000000002</v>
      </c>
      <c r="AD11" s="92">
        <f>AB11*AC11*C11</f>
        <v>1581.7</v>
      </c>
      <c r="AE11" s="161"/>
      <c r="AF11" s="93"/>
      <c r="AG11" s="92">
        <f>AE11*AF11*C11</f>
        <v>0</v>
      </c>
      <c r="AH11" s="117"/>
      <c r="AI11" s="93"/>
      <c r="AJ11" s="159">
        <f>AH11*AI11*C11</f>
        <v>0</v>
      </c>
      <c r="AK11" s="117"/>
      <c r="AL11" s="93"/>
      <c r="AM11" s="92">
        <f>AK11*AL11*C11</f>
        <v>0</v>
      </c>
      <c r="AN11" s="91">
        <f>D11+G11+J11+M11+P11+S11+V11+Y11+AB11+AE11+AH11+AK11</f>
        <v>24780</v>
      </c>
      <c r="AO11" s="95">
        <f>F11+I11+L11+O11+R11+U11+X11+AA11+AD11+AG11+AJ11+AM11</f>
        <v>73310.514967999989</v>
      </c>
      <c r="AP11" s="28"/>
    </row>
    <row r="12" spans="1:42">
      <c r="A12" s="23"/>
      <c r="B12" s="23"/>
      <c r="C12" s="23"/>
      <c r="D12" s="20"/>
      <c r="E12" s="20"/>
      <c r="F12" s="20"/>
      <c r="G12" s="20"/>
      <c r="H12" s="255"/>
      <c r="I12" s="20"/>
      <c r="J12" s="20"/>
      <c r="K12" s="20"/>
      <c r="L12" s="20"/>
      <c r="M12" s="20"/>
      <c r="N12" s="20"/>
      <c r="O12" s="20"/>
      <c r="P12" s="22"/>
      <c r="Q12" s="22"/>
      <c r="R12" s="22"/>
      <c r="S12" s="20"/>
      <c r="T12" s="20"/>
      <c r="U12" s="2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42">
      <c r="A13" s="23"/>
      <c r="B13" s="23"/>
      <c r="C13" s="23"/>
      <c r="D13" s="20"/>
      <c r="E13" s="20"/>
      <c r="F13" s="20"/>
      <c r="G13" s="20"/>
      <c r="H13" s="255"/>
      <c r="I13" s="20"/>
      <c r="J13" s="20"/>
      <c r="K13" s="20"/>
      <c r="L13" s="20"/>
      <c r="M13" s="20"/>
      <c r="N13" s="20"/>
      <c r="O13" s="20"/>
      <c r="P13" s="22"/>
      <c r="Q13" s="22"/>
      <c r="R13" s="22"/>
      <c r="S13" s="20"/>
      <c r="T13" s="20"/>
      <c r="U13" s="20"/>
    </row>
    <row r="14" spans="1:42">
      <c r="H14" s="256"/>
      <c r="P14" s="22"/>
      <c r="Q14" s="22"/>
      <c r="R14" s="22"/>
    </row>
    <row r="15" spans="1:42">
      <c r="A15" s="24"/>
      <c r="B15" s="24"/>
      <c r="C15" s="24"/>
      <c r="H15" s="256"/>
    </row>
    <row r="16" spans="1:42">
      <c r="A16" s="21"/>
      <c r="B16" s="21"/>
      <c r="C16" s="21"/>
      <c r="D16" s="25"/>
      <c r="E16" s="25"/>
      <c r="F16" s="25"/>
      <c r="G16" s="25"/>
      <c r="H16" s="257"/>
      <c r="I16" s="25"/>
      <c r="J16" s="25"/>
      <c r="K16" s="25"/>
      <c r="L16" s="25"/>
      <c r="M16" s="25"/>
      <c r="N16" s="25"/>
      <c r="O16" s="25"/>
      <c r="P16" s="2"/>
      <c r="Q16" s="2"/>
      <c r="R16" s="2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3"/>
      <c r="AF16" s="20"/>
      <c r="AG16" s="20"/>
      <c r="AH16" s="20"/>
      <c r="AI16" s="20"/>
      <c r="AJ16" s="20"/>
    </row>
    <row r="17" spans="1:36">
      <c r="A17" s="21"/>
      <c r="B17" s="21"/>
      <c r="C17" s="21"/>
      <c r="D17" s="25"/>
      <c r="E17" s="25"/>
      <c r="F17" s="25"/>
      <c r="G17" s="25"/>
      <c r="H17" s="257"/>
      <c r="I17" s="25"/>
      <c r="J17" s="25"/>
      <c r="K17" s="25"/>
      <c r="L17" s="25"/>
      <c r="M17" s="25"/>
      <c r="N17" s="25"/>
      <c r="O17" s="25"/>
      <c r="P17" s="22"/>
      <c r="Q17" s="22"/>
      <c r="R17" s="22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20"/>
      <c r="AG17" s="20"/>
    </row>
    <row r="18" spans="1:36">
      <c r="A18" s="21"/>
      <c r="B18" s="21"/>
      <c r="C18" s="21"/>
      <c r="D18" s="25"/>
      <c r="E18" s="25"/>
      <c r="F18" s="25"/>
      <c r="G18" s="25"/>
      <c r="H18" s="257"/>
      <c r="I18" s="25"/>
      <c r="J18" s="25"/>
      <c r="K18" s="25"/>
      <c r="L18" s="25"/>
      <c r="M18" s="25"/>
      <c r="N18" s="25"/>
      <c r="O18" s="25"/>
      <c r="P18" s="22"/>
      <c r="Q18" s="22"/>
      <c r="R18" s="22"/>
      <c r="S18" s="393"/>
      <c r="T18" s="393"/>
      <c r="U18" s="393"/>
      <c r="V18" s="393"/>
      <c r="W18" s="393"/>
      <c r="X18" s="393"/>
      <c r="Y18" s="393"/>
      <c r="Z18" s="393"/>
      <c r="AA18" s="393"/>
      <c r="AB18" s="393"/>
      <c r="AC18" s="393"/>
      <c r="AD18" s="393"/>
      <c r="AE18" s="393"/>
      <c r="AF18" s="20"/>
      <c r="AG18" s="20"/>
    </row>
    <row r="19" spans="1:36">
      <c r="A19" s="23"/>
      <c r="B19" s="23"/>
      <c r="C19" s="23"/>
      <c r="D19" s="25"/>
      <c r="E19" s="25"/>
      <c r="F19" s="25"/>
      <c r="G19" s="25"/>
      <c r="H19" s="239">
        <f>H11</f>
        <v>2.9260899999999999</v>
      </c>
      <c r="I19" s="25"/>
      <c r="J19" s="25"/>
      <c r="K19" s="25"/>
      <c r="L19" s="25"/>
      <c r="M19" s="25"/>
      <c r="N19" s="25"/>
      <c r="O19" s="25"/>
      <c r="P19" s="22"/>
      <c r="Q19" s="22"/>
      <c r="R19" s="22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20"/>
      <c r="AG19" s="20"/>
      <c r="AH19" s="2"/>
      <c r="AI19" s="2"/>
      <c r="AJ19" s="2"/>
    </row>
    <row r="20" spans="1:36">
      <c r="A20" s="23"/>
      <c r="B20" s="23"/>
      <c r="C20" s="23"/>
      <c r="D20" s="25"/>
      <c r="E20" s="25"/>
      <c r="F20" s="25"/>
      <c r="G20" s="25"/>
      <c r="H20" s="239">
        <f>H11</f>
        <v>2.9260899999999999</v>
      </c>
      <c r="I20" s="25"/>
      <c r="J20" s="25"/>
      <c r="K20" s="25"/>
      <c r="L20" s="25"/>
      <c r="M20" s="25"/>
      <c r="N20" s="25"/>
      <c r="O20" s="25"/>
      <c r="P20" s="22"/>
      <c r="Q20" s="22"/>
      <c r="R20" s="22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20"/>
      <c r="AG20" s="20"/>
      <c r="AH20" s="10"/>
      <c r="AI20" s="10"/>
      <c r="AJ20" s="10"/>
    </row>
    <row r="21" spans="1:36">
      <c r="A21" s="23"/>
      <c r="B21" s="23"/>
      <c r="C21" s="23"/>
      <c r="D21" s="25"/>
      <c r="E21" s="25"/>
      <c r="F21" s="25"/>
      <c r="G21" s="25"/>
      <c r="H21" s="239">
        <f>H11</f>
        <v>2.9260899999999999</v>
      </c>
      <c r="I21" s="25"/>
      <c r="J21" s="25"/>
      <c r="K21" s="25"/>
      <c r="L21" s="25"/>
      <c r="M21" s="25"/>
      <c r="N21" s="25"/>
      <c r="O21" s="25"/>
      <c r="P21" s="22"/>
      <c r="Q21" s="22"/>
      <c r="R21" s="22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3"/>
      <c r="AF21" s="20"/>
      <c r="AG21" s="20"/>
    </row>
  </sheetData>
  <mergeCells count="26">
    <mergeCell ref="A11:B11"/>
    <mergeCell ref="F6:X6"/>
    <mergeCell ref="A8:A9"/>
    <mergeCell ref="A10:C10"/>
    <mergeCell ref="S8:U8"/>
    <mergeCell ref="P8:R8"/>
    <mergeCell ref="AB2:AN2"/>
    <mergeCell ref="AK3:AN3"/>
    <mergeCell ref="S20:AE20"/>
    <mergeCell ref="S16:AE16"/>
    <mergeCell ref="S17:AE17"/>
    <mergeCell ref="AN8:AO8"/>
    <mergeCell ref="AK8:AM8"/>
    <mergeCell ref="AH8:AJ8"/>
    <mergeCell ref="S18:AE18"/>
    <mergeCell ref="AE8:AG8"/>
    <mergeCell ref="S21:AE21"/>
    <mergeCell ref="D8:F8"/>
    <mergeCell ref="C8:C9"/>
    <mergeCell ref="G8:I8"/>
    <mergeCell ref="J8:L8"/>
    <mergeCell ref="S19:AE19"/>
    <mergeCell ref="V8:X8"/>
    <mergeCell ref="Y8:AA8"/>
    <mergeCell ref="AB8:AD8"/>
    <mergeCell ref="M8:O8"/>
  </mergeCells>
  <phoneticPr fontId="16" type="noConversion"/>
  <pageMargins left="0.25" right="0.25" top="0.75" bottom="0.75" header="0.3" footer="0.3"/>
  <pageSetup paperSize="9" scale="9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6" enableFormatConditionsCalculation="0">
    <tabColor indexed="29"/>
  </sheetPr>
  <dimension ref="A1:AP26"/>
  <sheetViews>
    <sheetView workbookViewId="0">
      <pane xSplit="2" ySplit="10" topLeftCell="O11" activePane="bottomRight" state="frozen"/>
      <selection pane="topRight" activeCell="C1" sqref="C1"/>
      <selection pane="bottomLeft" activeCell="A11" sqref="A11"/>
      <selection pane="bottomRight" activeCell="AB16" sqref="AB16"/>
    </sheetView>
  </sheetViews>
  <sheetFormatPr defaultRowHeight="15.75"/>
  <cols>
    <col min="1" max="1" width="13.42578125" style="40" customWidth="1"/>
    <col min="2" max="2" width="21.5703125" style="40" customWidth="1"/>
    <col min="3" max="3" width="5.5703125" style="40" customWidth="1"/>
    <col min="4" max="4" width="10.140625" style="4" bestFit="1" customWidth="1"/>
    <col min="5" max="5" width="9.140625" style="4"/>
    <col min="6" max="6" width="10.140625" style="4" bestFit="1" customWidth="1"/>
    <col min="7" max="8" width="9.140625" style="4"/>
    <col min="9" max="9" width="10.5703125" style="4" customWidth="1"/>
    <col min="10" max="11" width="9.140625" style="4"/>
    <col min="12" max="12" width="10.140625" style="4" customWidth="1"/>
    <col min="13" max="14" width="9.140625" style="4"/>
    <col min="15" max="15" width="10.85546875" style="4" customWidth="1"/>
    <col min="16" max="20" width="9.140625" style="4"/>
    <col min="21" max="21" width="10.5703125" style="4" customWidth="1"/>
    <col min="22" max="30" width="9.140625" style="4"/>
    <col min="31" max="31" width="11" style="4" customWidth="1"/>
    <col min="32" max="32" width="9.140625" style="4"/>
    <col min="33" max="33" width="10.7109375" style="4" customWidth="1"/>
    <col min="34" max="34" width="8" style="4" customWidth="1"/>
    <col min="35" max="35" width="9.140625" style="4"/>
    <col min="36" max="36" width="11.28515625" style="4" customWidth="1"/>
    <col min="37" max="39" width="10" style="4" customWidth="1"/>
    <col min="40" max="40" width="8.42578125" style="4" customWidth="1"/>
    <col min="41" max="41" width="12.5703125" style="4" customWidth="1"/>
    <col min="42" max="42" width="9.140625" style="7"/>
  </cols>
  <sheetData>
    <row r="1" spans="1:42">
      <c r="A1" s="36"/>
      <c r="B1" s="36"/>
      <c r="C1" s="36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36"/>
      <c r="B2" s="36"/>
      <c r="C2" s="36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36"/>
      <c r="B3" s="36"/>
      <c r="C3" s="36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36"/>
      <c r="B4" s="36"/>
      <c r="C4" s="36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36"/>
      <c r="B5" s="36"/>
      <c r="C5" s="36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36"/>
      <c r="B6" s="36"/>
      <c r="C6" s="36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2">
      <c r="A7" s="37"/>
      <c r="B7" s="37"/>
      <c r="C7" s="3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2" ht="18" customHeight="1">
      <c r="A8" s="430" t="s">
        <v>0</v>
      </c>
      <c r="B8" s="431"/>
      <c r="C8" s="434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2" ht="36.75" customHeight="1">
      <c r="A9" s="432"/>
      <c r="B9" s="433"/>
      <c r="C9" s="435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2" s="29" customFormat="1" ht="26.25" customHeight="1">
      <c r="A10" s="427" t="s">
        <v>10</v>
      </c>
      <c r="B10" s="428"/>
      <c r="C10" s="429"/>
      <c r="D10" s="118">
        <f>SUM(D11:D15)</f>
        <v>28423</v>
      </c>
      <c r="E10" s="44"/>
      <c r="F10" s="30">
        <f>SUM(F11:F15)</f>
        <v>83168.256070000003</v>
      </c>
      <c r="G10" s="118">
        <f t="shared" ref="G10:AO10" si="0">SUM(G11:G15)</f>
        <v>12589</v>
      </c>
      <c r="H10" s="44"/>
      <c r="I10" s="30">
        <f t="shared" si="0"/>
        <v>36836.547009999995</v>
      </c>
      <c r="J10" s="118">
        <f t="shared" si="0"/>
        <v>15743</v>
      </c>
      <c r="K10" s="44"/>
      <c r="L10" s="30">
        <f t="shared" si="0"/>
        <v>46065.434870000005</v>
      </c>
      <c r="M10" s="118">
        <f t="shared" si="0"/>
        <v>3775</v>
      </c>
      <c r="N10" s="44"/>
      <c r="O10" s="30">
        <f t="shared" si="0"/>
        <v>11124.2757</v>
      </c>
      <c r="P10" s="118">
        <f t="shared" si="0"/>
        <v>1404</v>
      </c>
      <c r="Q10" s="44"/>
      <c r="R10" s="30">
        <f t="shared" si="0"/>
        <v>4137.3072000000002</v>
      </c>
      <c r="S10" s="44">
        <f t="shared" si="0"/>
        <v>650</v>
      </c>
      <c r="T10" s="44"/>
      <c r="U10" s="44">
        <f t="shared" si="0"/>
        <v>1915.42</v>
      </c>
      <c r="V10" s="44">
        <f t="shared" si="0"/>
        <v>100</v>
      </c>
      <c r="W10" s="44"/>
      <c r="X10" s="44">
        <f t="shared" si="0"/>
        <v>364.70519999999999</v>
      </c>
      <c r="Y10" s="118">
        <f t="shared" si="0"/>
        <v>220</v>
      </c>
      <c r="Z10" s="44"/>
      <c r="AA10" s="30">
        <f t="shared" si="0"/>
        <v>747.56000000000006</v>
      </c>
      <c r="AB10" s="138">
        <f t="shared" si="0"/>
        <v>1407</v>
      </c>
      <c r="AC10" s="44"/>
      <c r="AD10" s="30">
        <f t="shared" si="0"/>
        <v>4450.9038</v>
      </c>
      <c r="AE10" s="118">
        <f t="shared" si="0"/>
        <v>0</v>
      </c>
      <c r="AF10" s="44"/>
      <c r="AG10" s="30">
        <f t="shared" si="0"/>
        <v>0</v>
      </c>
      <c r="AH10" s="118">
        <f t="shared" si="0"/>
        <v>0</v>
      </c>
      <c r="AI10" s="44"/>
      <c r="AJ10" s="30">
        <f t="shared" si="0"/>
        <v>0</v>
      </c>
      <c r="AK10" s="118">
        <f t="shared" si="0"/>
        <v>0</v>
      </c>
      <c r="AL10" s="44"/>
      <c r="AM10" s="30">
        <f t="shared" si="0"/>
        <v>0</v>
      </c>
      <c r="AN10" s="118">
        <f t="shared" si="0"/>
        <v>64311</v>
      </c>
      <c r="AO10" s="30">
        <f t="shared" si="0"/>
        <v>188810.40984999997</v>
      </c>
      <c r="AP10" s="28"/>
    </row>
    <row r="11" spans="1:42" s="29" customFormat="1">
      <c r="A11" s="424" t="s">
        <v>62</v>
      </c>
      <c r="B11" s="111" t="s">
        <v>72</v>
      </c>
      <c r="C11" s="111">
        <v>1</v>
      </c>
      <c r="D11" s="117">
        <v>21743</v>
      </c>
      <c r="E11" s="240">
        <f>'Багринівська   ЗОШ'!E11</f>
        <v>2.9260899999999999</v>
      </c>
      <c r="F11" s="92">
        <f>D11*E11*C11</f>
        <v>63621.974869999998</v>
      </c>
      <c r="G11" s="117">
        <v>9329</v>
      </c>
      <c r="H11" s="93">
        <f>'Багринівська   ЗОШ'!H11</f>
        <v>2.9260899999999999</v>
      </c>
      <c r="I11" s="92">
        <f>G11*H11*C11</f>
        <v>27297.493609999998</v>
      </c>
      <c r="J11" s="117">
        <v>12049</v>
      </c>
      <c r="K11" s="93">
        <f>'Димківський  НВК'!K11</f>
        <v>2.9260899999999999</v>
      </c>
      <c r="L11" s="92">
        <f>J11*K11*C11</f>
        <v>35256.458409999999</v>
      </c>
      <c r="M11" s="117">
        <v>1501</v>
      </c>
      <c r="N11" s="93">
        <f>'Димківський  НВК'!N11</f>
        <v>2.946828</v>
      </c>
      <c r="O11" s="92">
        <f>M11*N11*C11</f>
        <v>4423.1888280000003</v>
      </c>
      <c r="P11" s="117"/>
      <c r="Q11" s="93">
        <f>'Димківський  НВК'!Q11</f>
        <v>2.9468000000000001</v>
      </c>
      <c r="R11" s="92">
        <f>P11*Q11*C11</f>
        <v>0</v>
      </c>
      <c r="S11" s="48"/>
      <c r="T11" s="93">
        <f>'Димківський  НВК'!T11</f>
        <v>2.9468000000000001</v>
      </c>
      <c r="U11" s="48">
        <f>S11*T11*C11</f>
        <v>0</v>
      </c>
      <c r="V11" s="48"/>
      <c r="W11" s="93">
        <f>'Димківський  НВК'!W11</f>
        <v>3.647052</v>
      </c>
      <c r="X11" s="48">
        <f>V11*W11*C11</f>
        <v>0</v>
      </c>
      <c r="Y11" s="117"/>
      <c r="Z11" s="93">
        <f>'Димківський  НВК'!Z11</f>
        <v>3.3980000000000001</v>
      </c>
      <c r="AA11" s="92">
        <f>Y11*Z11*C11</f>
        <v>0</v>
      </c>
      <c r="AB11" s="152"/>
      <c r="AC11" s="93">
        <f>'Димківський  НВК'!AC11</f>
        <v>3.1634000000000002</v>
      </c>
      <c r="AD11" s="92">
        <f>AB11*AC11*C11</f>
        <v>0</v>
      </c>
      <c r="AE11" s="161"/>
      <c r="AF11" s="93">
        <f>'Димківський  НВК'!AF11</f>
        <v>0</v>
      </c>
      <c r="AG11" s="92">
        <f>AE11*AF11*C11</f>
        <v>0</v>
      </c>
      <c r="AH11" s="161"/>
      <c r="AI11" s="93">
        <f>'Димківський  НВК'!AI11</f>
        <v>0</v>
      </c>
      <c r="AJ11" s="92">
        <f>AH11*AI11*C11</f>
        <v>0</v>
      </c>
      <c r="AK11" s="117"/>
      <c r="AL11" s="93">
        <f>'Димківський  НВК'!AL11</f>
        <v>0</v>
      </c>
      <c r="AM11" s="92">
        <f>AK11*AL11*C11</f>
        <v>0</v>
      </c>
      <c r="AN11" s="118">
        <f>D11+G11+J11+M11+P11+S11+V11+Y11++AB11+AE11+AH11+AK11</f>
        <v>44622</v>
      </c>
      <c r="AO11" s="94">
        <f>F11+I11+L11+O11+R11++U11+X11+AA11+AD11+AG11+AJ11+AM11</f>
        <v>130599.115718</v>
      </c>
      <c r="AP11" s="28"/>
    </row>
    <row r="12" spans="1:42" s="29" customFormat="1">
      <c r="A12" s="425"/>
      <c r="B12" s="111" t="s">
        <v>21</v>
      </c>
      <c r="C12" s="111">
        <v>1</v>
      </c>
      <c r="D12" s="130">
        <v>3623</v>
      </c>
      <c r="E12" s="240">
        <f>'Багринівська   ЗОШ'!E11</f>
        <v>2.9260899999999999</v>
      </c>
      <c r="F12" s="92">
        <f>D12*E12*C12</f>
        <v>10601.22407</v>
      </c>
      <c r="G12" s="130">
        <v>1324</v>
      </c>
      <c r="H12" s="93">
        <f>'Багринівська   ЗОШ'!H11</f>
        <v>2.9260899999999999</v>
      </c>
      <c r="I12" s="92">
        <f>G12*H12*C12</f>
        <v>3874.1431599999996</v>
      </c>
      <c r="J12" s="130">
        <v>1144</v>
      </c>
      <c r="K12" s="93">
        <f>'Димківський  НВК'!K12</f>
        <v>2.9260899999999999</v>
      </c>
      <c r="L12" s="92">
        <f>J12*K12*C12</f>
        <v>3347.4469599999998</v>
      </c>
      <c r="M12" s="130">
        <v>600</v>
      </c>
      <c r="N12" s="93">
        <f>'Димківський  НВК'!N12</f>
        <v>2.946828</v>
      </c>
      <c r="O12" s="92">
        <f>M12*N12*C12</f>
        <v>1768.0968</v>
      </c>
      <c r="P12" s="117"/>
      <c r="Q12" s="93">
        <f>'Димківський  НВК'!Q12</f>
        <v>2.9468000000000001</v>
      </c>
      <c r="R12" s="92">
        <f>P12*Q12*C12</f>
        <v>0</v>
      </c>
      <c r="S12" s="47"/>
      <c r="T12" s="93">
        <f>'Димківський  НВК'!T12</f>
        <v>2.9468000000000001</v>
      </c>
      <c r="U12" s="48">
        <f>S12*T12*C12</f>
        <v>0</v>
      </c>
      <c r="V12" s="47"/>
      <c r="W12" s="93">
        <f>'Димківський  НВК'!W12</f>
        <v>3.647052</v>
      </c>
      <c r="X12" s="48">
        <f>V12*W12*C12</f>
        <v>0</v>
      </c>
      <c r="Y12" s="130"/>
      <c r="Z12" s="93">
        <f>'Димківський  НВК'!Z12</f>
        <v>3.3980000000000001</v>
      </c>
      <c r="AA12" s="92">
        <f>Y12*Z12*C12</f>
        <v>0</v>
      </c>
      <c r="AB12" s="153"/>
      <c r="AC12" s="93">
        <f>'Димківський  НВК'!AC12</f>
        <v>3.1634000000000002</v>
      </c>
      <c r="AD12" s="92">
        <f>AB12*AC12*C12</f>
        <v>0</v>
      </c>
      <c r="AE12" s="156"/>
      <c r="AF12" s="93">
        <f>'Димківський  НВК'!AF12</f>
        <v>0</v>
      </c>
      <c r="AG12" s="92">
        <f>AE12*AF12*C12</f>
        <v>0</v>
      </c>
      <c r="AH12" s="156"/>
      <c r="AI12" s="93">
        <f>'Димківський  НВК'!AI12</f>
        <v>0</v>
      </c>
      <c r="AJ12" s="92">
        <f>AH12*AI12*C12</f>
        <v>0</v>
      </c>
      <c r="AK12" s="130"/>
      <c r="AL12" s="93">
        <f>'Димківський  НВК'!AL12</f>
        <v>0</v>
      </c>
      <c r="AM12" s="92">
        <f>AK12*AL12*C12</f>
        <v>0</v>
      </c>
      <c r="AN12" s="118">
        <f>D12+G12+J12+M12+P12+S12+V12+Y12++AB12+AE12+AH12+AK12</f>
        <v>6691</v>
      </c>
      <c r="AO12" s="94">
        <f>F12+I12+L12+O12+R12++U12+X12+AA12+AD12+AG12+AJ12+AM12</f>
        <v>19590.91099</v>
      </c>
      <c r="AP12" s="28"/>
    </row>
    <row r="13" spans="1:42" s="29" customFormat="1" ht="15" customHeight="1">
      <c r="A13" s="426"/>
      <c r="B13" s="112" t="s">
        <v>74</v>
      </c>
      <c r="C13" s="111">
        <v>1</v>
      </c>
      <c r="D13" s="130">
        <v>91</v>
      </c>
      <c r="E13" s="240">
        <f>'Багринівська   ЗОШ'!E11</f>
        <v>2.9260899999999999</v>
      </c>
      <c r="F13" s="92">
        <f>D13*E13*C13</f>
        <v>266.27418999999998</v>
      </c>
      <c r="G13" s="130">
        <v>331</v>
      </c>
      <c r="H13" s="93">
        <f>'Багринівська   ЗОШ'!H11</f>
        <v>2.9260899999999999</v>
      </c>
      <c r="I13" s="92">
        <f>G13*H13*C13</f>
        <v>968.53578999999991</v>
      </c>
      <c r="J13" s="130">
        <v>211</v>
      </c>
      <c r="K13" s="93">
        <f>'Димківський  НВК'!K13</f>
        <v>2.9260899999999999</v>
      </c>
      <c r="L13" s="92">
        <f>J13*K13*C13</f>
        <v>617.40499</v>
      </c>
      <c r="M13" s="130">
        <v>150</v>
      </c>
      <c r="N13" s="93">
        <f>'Димківський  НВК'!N13</f>
        <v>2.946828</v>
      </c>
      <c r="O13" s="92">
        <f>M13*N13*C13</f>
        <v>442.02420000000001</v>
      </c>
      <c r="P13" s="117"/>
      <c r="Q13" s="93">
        <f>'Димківський  НВК'!Q13</f>
        <v>2.9468000000000001</v>
      </c>
      <c r="R13" s="92">
        <f>P13*Q13*C13</f>
        <v>0</v>
      </c>
      <c r="S13" s="47"/>
      <c r="T13" s="93">
        <f>'Димківський  НВК'!T13</f>
        <v>2.9468000000000001</v>
      </c>
      <c r="U13" s="48">
        <f>S13*T13*C13</f>
        <v>0</v>
      </c>
      <c r="V13" s="47"/>
      <c r="W13" s="93">
        <f>'Димківський  НВК'!W13</f>
        <v>3.647052</v>
      </c>
      <c r="X13" s="48">
        <f>V13*W13*C13</f>
        <v>0</v>
      </c>
      <c r="Y13" s="130"/>
      <c r="Z13" s="93">
        <f>'Димківський  НВК'!Z13</f>
        <v>3.3980000000000001</v>
      </c>
      <c r="AA13" s="92">
        <f>Y13*Z13*C13</f>
        <v>0</v>
      </c>
      <c r="AB13" s="153"/>
      <c r="AC13" s="93">
        <f>'Димківський  НВК'!AC13</f>
        <v>3.1634000000000002</v>
      </c>
      <c r="AD13" s="92">
        <f>AB13*AC13*C13</f>
        <v>0</v>
      </c>
      <c r="AE13" s="156"/>
      <c r="AF13" s="93">
        <f>'Димківський  НВК'!AF13</f>
        <v>0</v>
      </c>
      <c r="AG13" s="92">
        <f>AE13*AF13*C13</f>
        <v>0</v>
      </c>
      <c r="AH13" s="156"/>
      <c r="AI13" s="93">
        <f>'Димківський  НВК'!AI13</f>
        <v>0</v>
      </c>
      <c r="AJ13" s="92">
        <f>AH13*AI13*C13</f>
        <v>0</v>
      </c>
      <c r="AK13" s="130"/>
      <c r="AL13" s="93">
        <f>'Димківський  НВК'!AL13</f>
        <v>0</v>
      </c>
      <c r="AM13" s="92">
        <f>AK13*AL13*C13</f>
        <v>0</v>
      </c>
      <c r="AN13" s="118">
        <f>D13+G13+J13+M13+P13+S13+V13+Y13++AB13+AE13+AH13+AK13</f>
        <v>783</v>
      </c>
      <c r="AO13" s="94">
        <f>F13+I13+L13+O13+R13++U13+X13+AA13+AD13+AG13+AJ13+AM13</f>
        <v>2294.2391699999998</v>
      </c>
      <c r="AP13" s="28"/>
    </row>
    <row r="14" spans="1:42" s="29" customFormat="1" ht="31.5">
      <c r="A14" s="68" t="s">
        <v>63</v>
      </c>
      <c r="B14" s="14" t="s">
        <v>23</v>
      </c>
      <c r="C14" s="14">
        <v>1</v>
      </c>
      <c r="D14" s="130">
        <v>50</v>
      </c>
      <c r="E14" s="240">
        <f>'Багринівська   ЗОШ'!E11</f>
        <v>2.9260899999999999</v>
      </c>
      <c r="F14" s="92">
        <f>D14*E14*C14</f>
        <v>146.30449999999999</v>
      </c>
      <c r="G14" s="130">
        <v>42</v>
      </c>
      <c r="H14" s="93">
        <f>'Багринівська   ЗОШ'!H11</f>
        <v>2.9260899999999999</v>
      </c>
      <c r="I14" s="92">
        <f>G14*H14*C14</f>
        <v>122.89577999999999</v>
      </c>
      <c r="J14" s="130">
        <v>28</v>
      </c>
      <c r="K14" s="93">
        <f>'Димківський  НВК'!K14</f>
        <v>2.9260899999999999</v>
      </c>
      <c r="L14" s="92">
        <f>J14*K14*C14</f>
        <v>81.930520000000001</v>
      </c>
      <c r="M14" s="130">
        <v>10</v>
      </c>
      <c r="N14" s="93">
        <f>'Димківський  НВК'!N14</f>
        <v>2.946828</v>
      </c>
      <c r="O14" s="92">
        <f>M14*N14*C14</f>
        <v>29.46828</v>
      </c>
      <c r="P14" s="117">
        <v>20</v>
      </c>
      <c r="Q14" s="93">
        <f>'Димківський  НВК'!Q14</f>
        <v>2.9468000000000001</v>
      </c>
      <c r="R14" s="92">
        <f>P14*Q14*C14</f>
        <v>58.936</v>
      </c>
      <c r="S14" s="47">
        <v>35</v>
      </c>
      <c r="T14" s="93">
        <f>'Димківський  НВК'!T14</f>
        <v>2.9468000000000001</v>
      </c>
      <c r="U14" s="48">
        <f>S14*T14*C14</f>
        <v>103.13800000000001</v>
      </c>
      <c r="V14" s="47"/>
      <c r="W14" s="93">
        <f>'Димківський  НВК'!W14</f>
        <v>3.647052</v>
      </c>
      <c r="X14" s="48">
        <f>V14*W14*C14</f>
        <v>0</v>
      </c>
      <c r="Y14" s="130">
        <v>20</v>
      </c>
      <c r="Z14" s="93">
        <f>'Димківський  НВК'!Z14</f>
        <v>3.3980000000000001</v>
      </c>
      <c r="AA14" s="92">
        <f>Y14*Z14*C14</f>
        <v>67.960000000000008</v>
      </c>
      <c r="AB14" s="153">
        <v>30</v>
      </c>
      <c r="AC14" s="93">
        <f>'Димківський  НВК'!AC14</f>
        <v>3.1634000000000002</v>
      </c>
      <c r="AD14" s="92">
        <f>AB14*AC14*C14</f>
        <v>94.902000000000001</v>
      </c>
      <c r="AE14" s="156"/>
      <c r="AF14" s="93">
        <f>'Димківський  НВК'!AF14</f>
        <v>0</v>
      </c>
      <c r="AG14" s="92">
        <f>AE14*AF14*C14</f>
        <v>0</v>
      </c>
      <c r="AH14" s="156"/>
      <c r="AI14" s="93">
        <f>'Димківський  НВК'!AI14</f>
        <v>0</v>
      </c>
      <c r="AJ14" s="92">
        <f>AH14*AI14*C14</f>
        <v>0</v>
      </c>
      <c r="AK14" s="130"/>
      <c r="AL14" s="93">
        <f>'Димківський  НВК'!AL14</f>
        <v>0</v>
      </c>
      <c r="AM14" s="92">
        <f>AK14*AL14*C14</f>
        <v>0</v>
      </c>
      <c r="AN14" s="118">
        <f>D14+G14+J14+M14+P14+S14+V14+Y14++AB14+AE14+AH14+AK14</f>
        <v>235</v>
      </c>
      <c r="AO14" s="94">
        <f>F14+I14+L14+O14+R14++U14+X14+AA14+AD14+AG14+AJ14+AM14</f>
        <v>705.53507999999999</v>
      </c>
      <c r="AP14" s="28"/>
    </row>
    <row r="15" spans="1:42" s="103" customFormat="1" ht="47.25">
      <c r="A15" s="100" t="s">
        <v>64</v>
      </c>
      <c r="B15" s="101" t="s">
        <v>23</v>
      </c>
      <c r="C15" s="101">
        <v>1</v>
      </c>
      <c r="D15" s="130">
        <v>2916</v>
      </c>
      <c r="E15" s="240">
        <f>'Багринівська   ЗОШ'!E11</f>
        <v>2.9260899999999999</v>
      </c>
      <c r="F15" s="92">
        <f>D15*E15*C15</f>
        <v>8532.478439999999</v>
      </c>
      <c r="G15" s="130">
        <v>1563</v>
      </c>
      <c r="H15" s="93">
        <f>'Багринівська   ЗОШ'!H11</f>
        <v>2.9260899999999999</v>
      </c>
      <c r="I15" s="92">
        <f>G15*H15*C15</f>
        <v>4573.4786699999995</v>
      </c>
      <c r="J15" s="130">
        <v>2311</v>
      </c>
      <c r="K15" s="93">
        <f>'Димківський  НВК'!K15</f>
        <v>2.9260899999999999</v>
      </c>
      <c r="L15" s="92">
        <f>J15*K15*C15</f>
        <v>6762.1939899999998</v>
      </c>
      <c r="M15" s="130">
        <v>1514</v>
      </c>
      <c r="N15" s="93">
        <f>'Димківський  НВК'!N15</f>
        <v>2.946828</v>
      </c>
      <c r="O15" s="92">
        <f>M15*N15*C15</f>
        <v>4461.4975919999997</v>
      </c>
      <c r="P15" s="117">
        <v>1384</v>
      </c>
      <c r="Q15" s="93">
        <f>'Димківський  НВК'!Q15</f>
        <v>2.9468000000000001</v>
      </c>
      <c r="R15" s="92">
        <f>P15*Q15*C15</f>
        <v>4078.3712</v>
      </c>
      <c r="S15" s="77">
        <v>615</v>
      </c>
      <c r="T15" s="93">
        <f>'Димківський  НВК'!T15</f>
        <v>2.9468000000000001</v>
      </c>
      <c r="U15" s="48">
        <f>S15*T15*C15</f>
        <v>1812.2820000000002</v>
      </c>
      <c r="V15" s="77">
        <v>100</v>
      </c>
      <c r="W15" s="93">
        <f>'Димківський  НВК'!W15</f>
        <v>3.647052</v>
      </c>
      <c r="X15" s="48">
        <f>V15*W15*C15</f>
        <v>364.70519999999999</v>
      </c>
      <c r="Y15" s="130">
        <v>200</v>
      </c>
      <c r="Z15" s="93">
        <f>'Димківський  НВК'!Z15</f>
        <v>3.3980000000000001</v>
      </c>
      <c r="AA15" s="92">
        <f>Y15*Z15*C15</f>
        <v>679.6</v>
      </c>
      <c r="AB15" s="153">
        <v>1377</v>
      </c>
      <c r="AC15" s="93">
        <f>'Димківський  НВК'!AC15</f>
        <v>3.1634000000000002</v>
      </c>
      <c r="AD15" s="92">
        <f>AB15*AC15*C15</f>
        <v>4356.0018</v>
      </c>
      <c r="AE15" s="156"/>
      <c r="AF15" s="93">
        <f>'Димківський  НВК'!AF15</f>
        <v>0</v>
      </c>
      <c r="AG15" s="92">
        <f>AE15*AF15*C15</f>
        <v>0</v>
      </c>
      <c r="AH15" s="156"/>
      <c r="AI15" s="93">
        <f>'Димківський  НВК'!AI15</f>
        <v>0</v>
      </c>
      <c r="AJ15" s="92">
        <f>AH15*AI15*C15</f>
        <v>0</v>
      </c>
      <c r="AK15" s="130"/>
      <c r="AL15" s="93">
        <f>'Димківський  НВК'!AL15</f>
        <v>0</v>
      </c>
      <c r="AM15" s="92">
        <f>AK15*AL15*C15</f>
        <v>0</v>
      </c>
      <c r="AN15" s="118">
        <f>D15+G15+J15+M15+P15+S15+V15+Y15++AB15+AE15+AH15+AK15</f>
        <v>11980</v>
      </c>
      <c r="AO15" s="94">
        <f>F15+I15+L15+O15+R15++U15+X15+AA15+AD15+AG15+AJ15+AM15</f>
        <v>35620.608891999997</v>
      </c>
      <c r="AP15" s="102"/>
    </row>
    <row r="16" spans="1:42">
      <c r="A16" s="39"/>
      <c r="B16" s="39"/>
      <c r="C16" s="3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2"/>
      <c r="Q16" s="22"/>
      <c r="R16" s="22"/>
      <c r="S16" s="20"/>
      <c r="T16" s="20"/>
      <c r="U16" s="20"/>
      <c r="V16" s="3"/>
      <c r="W16" s="3"/>
      <c r="X16" s="3"/>
      <c r="Y16" s="2"/>
      <c r="Z16" s="2"/>
      <c r="AA16" s="2"/>
      <c r="AB16" s="3"/>
      <c r="AC16" s="3"/>
      <c r="AD16" s="3"/>
      <c r="AE16" s="2"/>
      <c r="AF16" s="2"/>
      <c r="AG16" s="2"/>
      <c r="AH16" s="2"/>
      <c r="AI16" s="2"/>
      <c r="AJ16" s="2"/>
      <c r="AN16" s="62"/>
    </row>
    <row r="17" spans="1:36">
      <c r="A17" s="39"/>
      <c r="B17" s="39"/>
      <c r="C17" s="3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2"/>
      <c r="Q17" s="22"/>
      <c r="R17" s="22"/>
      <c r="S17" s="20"/>
      <c r="T17" s="20"/>
      <c r="U17" s="2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>
      <c r="A18" s="39"/>
      <c r="B18" s="39"/>
      <c r="C18" s="3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2"/>
      <c r="Q18" s="22"/>
      <c r="R18" s="22"/>
      <c r="S18" s="20"/>
      <c r="T18" s="20"/>
      <c r="U18" s="20"/>
    </row>
    <row r="19" spans="1:36">
      <c r="P19" s="22"/>
      <c r="Q19" s="22"/>
      <c r="R19" s="22"/>
    </row>
    <row r="20" spans="1:36">
      <c r="A20" s="41"/>
      <c r="B20" s="41"/>
      <c r="C20" s="41"/>
    </row>
    <row r="21" spans="1:36">
      <c r="A21" s="38"/>
      <c r="B21" s="38"/>
      <c r="C21" s="38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"/>
      <c r="Q21" s="2"/>
      <c r="R21" s="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0"/>
      <c r="AI21" s="20"/>
      <c r="AJ21" s="20"/>
    </row>
    <row r="22" spans="1:36">
      <c r="A22" s="38"/>
      <c r="B22" s="38"/>
      <c r="C22" s="38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2"/>
      <c r="Q22" s="22"/>
      <c r="R22" s="2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  <row r="23" spans="1:36">
      <c r="A23" s="38"/>
      <c r="B23" s="38"/>
      <c r="C23" s="38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2"/>
      <c r="Q23" s="22"/>
      <c r="R23" s="2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  <row r="24" spans="1:36">
      <c r="A24" s="39"/>
      <c r="B24" s="39"/>
      <c r="C24" s="39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2"/>
      <c r="Q24" s="22"/>
      <c r="R24" s="2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"/>
      <c r="AI24" s="2"/>
      <c r="AJ24" s="2"/>
    </row>
    <row r="25" spans="1:36">
      <c r="A25" s="39"/>
      <c r="B25" s="39"/>
      <c r="C25" s="39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2"/>
      <c r="Q25" s="22"/>
      <c r="R25" s="22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10"/>
      <c r="AI25" s="10"/>
      <c r="AJ25" s="10"/>
    </row>
    <row r="26" spans="1:36">
      <c r="A26" s="39"/>
      <c r="B26" s="39"/>
      <c r="C26" s="3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2"/>
      <c r="Q26" s="22"/>
      <c r="R26" s="22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</row>
  </sheetData>
  <mergeCells count="21">
    <mergeCell ref="A11:A13"/>
    <mergeCell ref="M8:O8"/>
    <mergeCell ref="G8:I8"/>
    <mergeCell ref="A10:C10"/>
    <mergeCell ref="A8:B9"/>
    <mergeCell ref="C8:C9"/>
    <mergeCell ref="D8:F8"/>
    <mergeCell ref="J8:L8"/>
    <mergeCell ref="AB2:AN2"/>
    <mergeCell ref="AK3:AN3"/>
    <mergeCell ref="G7:Y7"/>
    <mergeCell ref="AN8:AO8"/>
    <mergeCell ref="F6:AB6"/>
    <mergeCell ref="AK8:AM8"/>
    <mergeCell ref="Y8:AA8"/>
    <mergeCell ref="AB8:AD8"/>
    <mergeCell ref="S8:U8"/>
    <mergeCell ref="V8:X8"/>
    <mergeCell ref="AE8:AG8"/>
    <mergeCell ref="P8:R8"/>
    <mergeCell ref="AH8:AJ8"/>
  </mergeCells>
  <phoneticPr fontId="16" type="noConversion"/>
  <pageMargins left="0.25" right="0.25" top="0.75" bottom="0.75" header="0.3" footer="0.3"/>
  <pageSetup paperSize="9" scale="9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7" enableFormatConditionsCalculation="0">
    <tabColor indexed="29"/>
  </sheetPr>
  <dimension ref="A1:AP28"/>
  <sheetViews>
    <sheetView topLeftCell="A4" workbookViewId="0">
      <pane xSplit="2" ySplit="7" topLeftCell="U11" activePane="bottomRight" state="frozen"/>
      <selection activeCell="A4" sqref="A4"/>
      <selection pane="topRight" activeCell="C4" sqref="C4"/>
      <selection pane="bottomLeft" activeCell="A11" sqref="A11"/>
      <selection pane="bottomRight" activeCell="AB17" sqref="AB17"/>
    </sheetView>
  </sheetViews>
  <sheetFormatPr defaultRowHeight="15"/>
  <cols>
    <col min="1" max="1" width="11.5703125" style="18" customWidth="1"/>
    <col min="2" max="2" width="18.7109375" style="18" customWidth="1"/>
    <col min="3" max="3" width="6.28515625" style="4" customWidth="1"/>
    <col min="4" max="4" width="10.140625" style="4" bestFit="1" customWidth="1"/>
    <col min="5" max="5" width="9.140625" style="4"/>
    <col min="6" max="6" width="11.7109375" style="4" customWidth="1"/>
    <col min="7" max="8" width="9.140625" style="4"/>
    <col min="9" max="9" width="11.5703125" style="4" customWidth="1"/>
    <col min="10" max="11" width="9.140625" style="4"/>
    <col min="12" max="12" width="11.85546875" style="4" customWidth="1"/>
    <col min="13" max="14" width="9.140625" style="4"/>
    <col min="15" max="15" width="15.28515625" style="4" customWidth="1"/>
    <col min="16" max="17" width="9.140625" style="4"/>
    <col min="18" max="18" width="10.42578125" style="4" customWidth="1"/>
    <col min="19" max="29" width="9.140625" style="4"/>
    <col min="30" max="30" width="10.28515625" style="4" customWidth="1"/>
    <col min="31" max="32" width="9.140625" style="4"/>
    <col min="33" max="33" width="10.85546875" style="4" customWidth="1"/>
    <col min="34" max="34" width="7.7109375" style="4" customWidth="1"/>
    <col min="35" max="35" width="9.140625" style="4"/>
    <col min="36" max="36" width="11.5703125" style="4" customWidth="1"/>
    <col min="37" max="38" width="9.140625" style="4"/>
    <col min="39" max="39" width="10.85546875" style="4" customWidth="1"/>
    <col min="40" max="40" width="10.140625" style="4" bestFit="1" customWidth="1"/>
    <col min="41" max="41" width="14.42578125" style="4" customWidth="1"/>
    <col min="42" max="42" width="9.140625" style="7"/>
  </cols>
  <sheetData>
    <row r="1" spans="1:42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2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2" ht="21.7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2" ht="42.75" customHeight="1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2" s="29" customFormat="1" ht="36" customHeight="1">
      <c r="A10" s="401" t="s">
        <v>11</v>
      </c>
      <c r="B10" s="405"/>
      <c r="C10" s="402"/>
      <c r="D10" s="118">
        <f>SUM(D11:D16)</f>
        <v>30259</v>
      </c>
      <c r="E10" s="44"/>
      <c r="F10" s="30">
        <f>SUM(F11:F16)</f>
        <v>88540.557310000004</v>
      </c>
      <c r="G10" s="118">
        <f t="shared" ref="G10:AO10" si="0">SUM(G11:G16)</f>
        <v>44076</v>
      </c>
      <c r="H10" s="44"/>
      <c r="I10" s="30">
        <f t="shared" si="0"/>
        <v>128970.34283999998</v>
      </c>
      <c r="J10" s="118">
        <f t="shared" si="0"/>
        <v>46571</v>
      </c>
      <c r="K10" s="44"/>
      <c r="L10" s="30">
        <f t="shared" si="0"/>
        <v>136270.93738999998</v>
      </c>
      <c r="M10" s="118">
        <f t="shared" si="0"/>
        <v>15173</v>
      </c>
      <c r="N10" s="44"/>
      <c r="O10" s="30">
        <f t="shared" si="0"/>
        <v>44712.221244</v>
      </c>
      <c r="P10" s="118">
        <f>SUM(P11:P16)</f>
        <v>5142</v>
      </c>
      <c r="Q10" s="44"/>
      <c r="R10" s="30">
        <f t="shared" si="0"/>
        <v>15152.445599999999</v>
      </c>
      <c r="S10" s="118">
        <f t="shared" si="0"/>
        <v>1691</v>
      </c>
      <c r="T10" s="44"/>
      <c r="U10" s="30">
        <f t="shared" si="0"/>
        <v>4983.0388000000012</v>
      </c>
      <c r="V10" s="118">
        <f t="shared" si="0"/>
        <v>500</v>
      </c>
      <c r="W10" s="44"/>
      <c r="X10" s="30">
        <f t="shared" si="0"/>
        <v>1823.5260000000001</v>
      </c>
      <c r="Y10" s="118">
        <f t="shared" si="0"/>
        <v>2101</v>
      </c>
      <c r="Z10" s="44"/>
      <c r="AA10" s="30">
        <f t="shared" si="0"/>
        <v>7139.1980000000003</v>
      </c>
      <c r="AB10" s="118">
        <f t="shared" si="0"/>
        <v>5071</v>
      </c>
      <c r="AC10" s="44"/>
      <c r="AD10" s="30">
        <f t="shared" si="0"/>
        <v>16041.601400000001</v>
      </c>
      <c r="AE10" s="118">
        <f t="shared" si="0"/>
        <v>0</v>
      </c>
      <c r="AF10" s="44"/>
      <c r="AG10" s="30">
        <f t="shared" si="0"/>
        <v>0</v>
      </c>
      <c r="AH10" s="118">
        <f t="shared" si="0"/>
        <v>0</v>
      </c>
      <c r="AI10" s="44"/>
      <c r="AJ10" s="30">
        <f t="shared" si="0"/>
        <v>0</v>
      </c>
      <c r="AK10" s="118">
        <f t="shared" si="0"/>
        <v>0</v>
      </c>
      <c r="AL10" s="44"/>
      <c r="AM10" s="30">
        <f t="shared" si="0"/>
        <v>0</v>
      </c>
      <c r="AN10" s="118">
        <f t="shared" si="0"/>
        <v>150584</v>
      </c>
      <c r="AO10" s="30">
        <f t="shared" si="0"/>
        <v>443633.86858400004</v>
      </c>
      <c r="AP10" s="28"/>
    </row>
    <row r="11" spans="1:42" s="29" customFormat="1">
      <c r="A11" s="46">
        <v>1.5559E-2</v>
      </c>
      <c r="B11" s="14" t="s">
        <v>23</v>
      </c>
      <c r="C11" s="14">
        <v>1</v>
      </c>
      <c r="D11" s="117">
        <v>1040</v>
      </c>
      <c r="E11" s="240">
        <f>'Багринівська   ЗОШ'!E11</f>
        <v>2.9260899999999999</v>
      </c>
      <c r="F11" s="92">
        <f t="shared" ref="F11:F16" si="1">C11*D11*E11</f>
        <v>3043.1335999999997</v>
      </c>
      <c r="G11" s="117">
        <v>4890</v>
      </c>
      <c r="H11" s="93">
        <f>'Багринівська   ЗОШ'!H11</f>
        <v>2.9260899999999999</v>
      </c>
      <c r="I11" s="92">
        <f t="shared" ref="I11:I16" si="2">G11*H11*C11</f>
        <v>14308.580099999999</v>
      </c>
      <c r="J11" s="117">
        <v>5420</v>
      </c>
      <c r="K11" s="93">
        <f>'Димківський  НВК'!K11</f>
        <v>2.9260899999999999</v>
      </c>
      <c r="L11" s="92">
        <f t="shared" ref="L11:L16" si="3">J11*K11*C11</f>
        <v>15859.407799999999</v>
      </c>
      <c r="M11" s="117">
        <v>5350</v>
      </c>
      <c r="N11" s="93">
        <f>'Димківський  НВК'!N11</f>
        <v>2.946828</v>
      </c>
      <c r="O11" s="92">
        <f t="shared" ref="O11:O16" si="4">M11*N11*C11</f>
        <v>15765.5298</v>
      </c>
      <c r="P11" s="117">
        <v>3980</v>
      </c>
      <c r="Q11" s="93">
        <f>'Димківський  НВК'!Q11</f>
        <v>2.9468000000000001</v>
      </c>
      <c r="R11" s="92">
        <f t="shared" ref="R11:R16" si="5">P11*Q11*C11</f>
        <v>11728.264000000001</v>
      </c>
      <c r="S11" s="117">
        <v>530</v>
      </c>
      <c r="T11" s="93">
        <f>'Димківський  НВК'!T11</f>
        <v>2.9468000000000001</v>
      </c>
      <c r="U11" s="92">
        <f t="shared" ref="U11:U16" si="6">S11*T11*C11</f>
        <v>1561.8040000000001</v>
      </c>
      <c r="V11" s="117">
        <v>480</v>
      </c>
      <c r="W11" s="93">
        <f>'Димківський  НВК'!W11</f>
        <v>3.647052</v>
      </c>
      <c r="X11" s="92">
        <f t="shared" ref="X11:X16" si="7">V11*W11*C11</f>
        <v>1750.5849599999999</v>
      </c>
      <c r="Y11" s="117">
        <v>920</v>
      </c>
      <c r="Z11" s="93">
        <f>'Димківський  НВК'!Z11</f>
        <v>3.3980000000000001</v>
      </c>
      <c r="AA11" s="92">
        <f t="shared" ref="AA11:AA16" si="8">Y11*Z11*C11</f>
        <v>3126.1600000000003</v>
      </c>
      <c r="AB11" s="117">
        <v>3900</v>
      </c>
      <c r="AC11" s="93">
        <f>'Димківський  НВК'!AC11</f>
        <v>3.1634000000000002</v>
      </c>
      <c r="AD11" s="92">
        <f t="shared" ref="AD11:AD16" si="9">AB11*AC11*C11</f>
        <v>12337.26</v>
      </c>
      <c r="AE11" s="161"/>
      <c r="AF11" s="164">
        <f>'Димківський  НВК'!AF11</f>
        <v>0</v>
      </c>
      <c r="AG11" s="92">
        <f t="shared" ref="AG11:AG16" si="10">AE11*AF11*C11</f>
        <v>0</v>
      </c>
      <c r="AH11" s="161"/>
      <c r="AI11" s="171">
        <f>'Димківський  НВК'!AI11</f>
        <v>0</v>
      </c>
      <c r="AJ11" s="92">
        <f t="shared" ref="AJ11:AJ16" si="11">AH11*AI11*C11</f>
        <v>0</v>
      </c>
      <c r="AK11" s="117"/>
      <c r="AL11" s="171">
        <f>'Димківський  НВК'!AL11</f>
        <v>0</v>
      </c>
      <c r="AM11" s="92">
        <f t="shared" ref="AM11:AM16" si="12">AK11*AL11*C11</f>
        <v>0</v>
      </c>
      <c r="AN11" s="118">
        <f t="shared" ref="AN11:AN16" si="13">D11+G11+J11+M11+P11+S11+V11+Y11+AB11+AE11+AH11+AK11</f>
        <v>26510</v>
      </c>
      <c r="AO11" s="95">
        <f t="shared" ref="AO11:AO16" si="14">F11+I11+L11+O11+R11++U11+X11+AA11++AD11+AG11+AJ11+AM11</f>
        <v>79480.724259999988</v>
      </c>
      <c r="AP11" s="28"/>
    </row>
    <row r="12" spans="1:42" s="29" customFormat="1">
      <c r="A12" s="73" t="s">
        <v>97</v>
      </c>
      <c r="B12" s="73"/>
      <c r="C12" s="54">
        <v>1</v>
      </c>
      <c r="D12" s="130">
        <v>10</v>
      </c>
      <c r="E12" s="240">
        <f>'Багринівська   ЗОШ'!E11</f>
        <v>2.9260899999999999</v>
      </c>
      <c r="F12" s="92">
        <f t="shared" si="1"/>
        <v>29.260899999999999</v>
      </c>
      <c r="G12" s="130">
        <v>10</v>
      </c>
      <c r="H12" s="93">
        <f>'Багринівська   ЗОШ'!H11</f>
        <v>2.9260899999999999</v>
      </c>
      <c r="I12" s="92">
        <f t="shared" si="2"/>
        <v>29.260899999999999</v>
      </c>
      <c r="J12" s="130">
        <v>13</v>
      </c>
      <c r="K12" s="93">
        <f>'Димківський  НВК'!K12</f>
        <v>2.9260899999999999</v>
      </c>
      <c r="L12" s="92">
        <f t="shared" si="3"/>
        <v>38.039169999999999</v>
      </c>
      <c r="M12" s="130">
        <v>20</v>
      </c>
      <c r="N12" s="93">
        <f>'Димківський  НВК'!N12</f>
        <v>2.946828</v>
      </c>
      <c r="O12" s="92">
        <f t="shared" si="4"/>
        <v>58.93656</v>
      </c>
      <c r="P12" s="117">
        <v>20</v>
      </c>
      <c r="Q12" s="93">
        <f>'Димківський  НВК'!Q12</f>
        <v>2.9468000000000001</v>
      </c>
      <c r="R12" s="92">
        <f t="shared" si="5"/>
        <v>58.936</v>
      </c>
      <c r="S12" s="130"/>
      <c r="T12" s="93">
        <f>'Димківський  НВК'!T12</f>
        <v>2.9468000000000001</v>
      </c>
      <c r="U12" s="92">
        <f t="shared" si="6"/>
        <v>0</v>
      </c>
      <c r="V12" s="130">
        <v>10</v>
      </c>
      <c r="W12" s="93">
        <f>'Димківський  НВК'!W12</f>
        <v>3.647052</v>
      </c>
      <c r="X12" s="92">
        <f t="shared" si="7"/>
        <v>36.47052</v>
      </c>
      <c r="Y12" s="130">
        <v>20</v>
      </c>
      <c r="Z12" s="93">
        <f>'Димківський  НВК'!Z12</f>
        <v>3.3980000000000001</v>
      </c>
      <c r="AA12" s="92">
        <f t="shared" si="8"/>
        <v>67.960000000000008</v>
      </c>
      <c r="AB12" s="130"/>
      <c r="AC12" s="93">
        <f>'Димківський  НВК'!AC12</f>
        <v>3.1634000000000002</v>
      </c>
      <c r="AD12" s="92">
        <f t="shared" si="9"/>
        <v>0</v>
      </c>
      <c r="AE12" s="156"/>
      <c r="AF12" s="164">
        <f>'Димківський  НВК'!AF12</f>
        <v>0</v>
      </c>
      <c r="AG12" s="92">
        <f t="shared" si="10"/>
        <v>0</v>
      </c>
      <c r="AH12" s="156"/>
      <c r="AI12" s="171">
        <f>'Димківський  НВК'!AI12</f>
        <v>0</v>
      </c>
      <c r="AJ12" s="92">
        <f t="shared" si="11"/>
        <v>0</v>
      </c>
      <c r="AK12" s="130"/>
      <c r="AL12" s="171">
        <f>'Димківський  НВК'!AL12</f>
        <v>0</v>
      </c>
      <c r="AM12" s="92">
        <f t="shared" si="12"/>
        <v>0</v>
      </c>
      <c r="AN12" s="118">
        <f t="shared" si="13"/>
        <v>103</v>
      </c>
      <c r="AO12" s="95">
        <f t="shared" si="14"/>
        <v>318.86405000000002</v>
      </c>
      <c r="AP12" s="28"/>
    </row>
    <row r="13" spans="1:42" s="29" customFormat="1" ht="30">
      <c r="A13" s="13" t="s">
        <v>108</v>
      </c>
      <c r="B13" s="73" t="s">
        <v>23</v>
      </c>
      <c r="C13" s="54">
        <v>1</v>
      </c>
      <c r="D13" s="130">
        <v>10</v>
      </c>
      <c r="E13" s="240">
        <f>'Багринівська   ЗОШ'!E11</f>
        <v>2.9260899999999999</v>
      </c>
      <c r="F13" s="92">
        <f t="shared" si="1"/>
        <v>29.260899999999999</v>
      </c>
      <c r="G13" s="130">
        <v>10</v>
      </c>
      <c r="H13" s="93">
        <f>'Багринівська   ЗОШ'!H11</f>
        <v>2.9260899999999999</v>
      </c>
      <c r="I13" s="92">
        <f t="shared" si="2"/>
        <v>29.260899999999999</v>
      </c>
      <c r="J13" s="130">
        <v>10</v>
      </c>
      <c r="K13" s="93">
        <f>'Димківський  НВК'!K13</f>
        <v>2.9260899999999999</v>
      </c>
      <c r="L13" s="92">
        <f t="shared" si="3"/>
        <v>29.260899999999999</v>
      </c>
      <c r="M13" s="130">
        <v>10</v>
      </c>
      <c r="N13" s="93">
        <f>'Димківський  НВК'!N13</f>
        <v>2.946828</v>
      </c>
      <c r="O13" s="92">
        <f t="shared" si="4"/>
        <v>29.46828</v>
      </c>
      <c r="P13" s="117">
        <v>20</v>
      </c>
      <c r="Q13" s="93">
        <f>'Димківський  НВК'!Q13</f>
        <v>2.9468000000000001</v>
      </c>
      <c r="R13" s="92">
        <f t="shared" si="5"/>
        <v>58.936</v>
      </c>
      <c r="S13" s="130"/>
      <c r="T13" s="93">
        <f>'Димківський  НВК'!T13</f>
        <v>2.9468000000000001</v>
      </c>
      <c r="U13" s="92">
        <f t="shared" si="6"/>
        <v>0</v>
      </c>
      <c r="V13" s="130">
        <v>10</v>
      </c>
      <c r="W13" s="93">
        <f>'Димківський  НВК'!W13</f>
        <v>3.647052</v>
      </c>
      <c r="X13" s="92">
        <f t="shared" si="7"/>
        <v>36.47052</v>
      </c>
      <c r="Y13" s="130"/>
      <c r="Z13" s="93">
        <f>'Димківський  НВК'!Z13</f>
        <v>3.3980000000000001</v>
      </c>
      <c r="AA13" s="92">
        <f t="shared" si="8"/>
        <v>0</v>
      </c>
      <c r="AB13" s="130">
        <v>10</v>
      </c>
      <c r="AC13" s="93">
        <f>'Димківський  НВК'!AC13</f>
        <v>3.1634000000000002</v>
      </c>
      <c r="AD13" s="92">
        <f t="shared" si="9"/>
        <v>31.634</v>
      </c>
      <c r="AE13" s="156"/>
      <c r="AF13" s="164">
        <f>'Димківський  НВК'!AF13</f>
        <v>0</v>
      </c>
      <c r="AG13" s="92">
        <f t="shared" si="10"/>
        <v>0</v>
      </c>
      <c r="AH13" s="156"/>
      <c r="AI13" s="171">
        <f>'Димківський  НВК'!AI13</f>
        <v>0</v>
      </c>
      <c r="AJ13" s="92">
        <f t="shared" si="11"/>
        <v>0</v>
      </c>
      <c r="AK13" s="130"/>
      <c r="AL13" s="171">
        <f>'Димківський  НВК'!AL13</f>
        <v>0</v>
      </c>
      <c r="AM13" s="92">
        <f t="shared" si="12"/>
        <v>0</v>
      </c>
      <c r="AN13" s="118">
        <f t="shared" si="13"/>
        <v>80</v>
      </c>
      <c r="AO13" s="95">
        <f t="shared" si="14"/>
        <v>244.29149999999998</v>
      </c>
      <c r="AP13" s="28"/>
    </row>
    <row r="14" spans="1:42" s="29" customFormat="1" ht="22.5" customHeight="1">
      <c r="A14" s="397">
        <v>62091116</v>
      </c>
      <c r="B14" s="17" t="s">
        <v>72</v>
      </c>
      <c r="C14" s="54">
        <v>1</v>
      </c>
      <c r="D14" s="130">
        <v>29199</v>
      </c>
      <c r="E14" s="240">
        <f>'Багринівська   ЗОШ'!E11</f>
        <v>2.9260899999999999</v>
      </c>
      <c r="F14" s="92">
        <f t="shared" si="1"/>
        <v>85438.90191</v>
      </c>
      <c r="G14" s="130">
        <v>39166</v>
      </c>
      <c r="H14" s="93">
        <f>'Багринівська   ЗОШ'!H11</f>
        <v>2.9260899999999999</v>
      </c>
      <c r="I14" s="92">
        <f t="shared" si="2"/>
        <v>114603.24093999999</v>
      </c>
      <c r="J14" s="130">
        <v>41128</v>
      </c>
      <c r="K14" s="93">
        <f>'Димківський  НВК'!K14</f>
        <v>2.9260899999999999</v>
      </c>
      <c r="L14" s="92">
        <f t="shared" si="3"/>
        <v>120344.22951999999</v>
      </c>
      <c r="M14" s="130">
        <v>9770</v>
      </c>
      <c r="N14" s="93">
        <f>'Димківський  НВК'!N14</f>
        <v>2.946828</v>
      </c>
      <c r="O14" s="92">
        <f t="shared" si="4"/>
        <v>28790.509559999999</v>
      </c>
      <c r="P14" s="117">
        <v>374</v>
      </c>
      <c r="Q14" s="93">
        <f>'Димківський  НВК'!Q14</f>
        <v>2.9468000000000001</v>
      </c>
      <c r="R14" s="92">
        <f t="shared" si="5"/>
        <v>1102.1032</v>
      </c>
      <c r="S14" s="130">
        <v>387</v>
      </c>
      <c r="T14" s="93">
        <f>'Димківський  НВК'!T14</f>
        <v>2.9468000000000001</v>
      </c>
      <c r="U14" s="92">
        <f t="shared" si="6"/>
        <v>1140.4116000000001</v>
      </c>
      <c r="V14" s="130"/>
      <c r="W14" s="93">
        <f>'Димківський  НВК'!W14</f>
        <v>3.647052</v>
      </c>
      <c r="X14" s="92">
        <f t="shared" si="7"/>
        <v>0</v>
      </c>
      <c r="Y14" s="130">
        <v>387</v>
      </c>
      <c r="Z14" s="93">
        <f>'Димківський  НВК'!Z14</f>
        <v>3.3980000000000001</v>
      </c>
      <c r="AA14" s="92">
        <f t="shared" si="8"/>
        <v>1315.0260000000001</v>
      </c>
      <c r="AB14" s="130">
        <v>387</v>
      </c>
      <c r="AC14" s="93">
        <f>'Димківський  НВК'!AC14</f>
        <v>3.1634000000000002</v>
      </c>
      <c r="AD14" s="92">
        <f t="shared" si="9"/>
        <v>1224.2358000000002</v>
      </c>
      <c r="AE14" s="156"/>
      <c r="AF14" s="164">
        <f>'Димківський  НВК'!AF14</f>
        <v>0</v>
      </c>
      <c r="AG14" s="92">
        <f t="shared" si="10"/>
        <v>0</v>
      </c>
      <c r="AH14" s="156"/>
      <c r="AI14" s="171">
        <f>'Димківський  НВК'!AI14</f>
        <v>0</v>
      </c>
      <c r="AJ14" s="92">
        <f t="shared" si="11"/>
        <v>0</v>
      </c>
      <c r="AK14" s="130"/>
      <c r="AL14" s="171">
        <f>'Димківський  НВК'!AL14</f>
        <v>0</v>
      </c>
      <c r="AM14" s="92">
        <f t="shared" si="12"/>
        <v>0</v>
      </c>
      <c r="AN14" s="118">
        <f t="shared" si="13"/>
        <v>120798</v>
      </c>
      <c r="AO14" s="95">
        <f t="shared" si="14"/>
        <v>353958.65853000002</v>
      </c>
      <c r="AP14" s="28"/>
    </row>
    <row r="15" spans="1:42" s="29" customFormat="1" ht="15" customHeight="1">
      <c r="A15" s="436"/>
      <c r="B15" s="17" t="s">
        <v>21</v>
      </c>
      <c r="C15" s="54">
        <v>1</v>
      </c>
      <c r="D15" s="130"/>
      <c r="E15" s="240">
        <f>'Багринівська   ЗОШ'!E11</f>
        <v>2.9260899999999999</v>
      </c>
      <c r="F15" s="92">
        <f t="shared" si="1"/>
        <v>0</v>
      </c>
      <c r="G15" s="130"/>
      <c r="H15" s="93">
        <f>'Багринівська   ЗОШ'!H11</f>
        <v>2.9260899999999999</v>
      </c>
      <c r="I15" s="92">
        <f t="shared" si="2"/>
        <v>0</v>
      </c>
      <c r="J15" s="130"/>
      <c r="K15" s="93">
        <f>'Димківський  НВК'!K15</f>
        <v>2.9260899999999999</v>
      </c>
      <c r="L15" s="92">
        <f t="shared" si="3"/>
        <v>0</v>
      </c>
      <c r="M15" s="130"/>
      <c r="N15" s="93">
        <f>'Димківський  НВК'!N15</f>
        <v>2.946828</v>
      </c>
      <c r="O15" s="92">
        <f t="shared" si="4"/>
        <v>0</v>
      </c>
      <c r="P15" s="117">
        <v>374</v>
      </c>
      <c r="Q15" s="93">
        <f>'Димківський  НВК'!Q15</f>
        <v>2.9468000000000001</v>
      </c>
      <c r="R15" s="92">
        <f t="shared" si="5"/>
        <v>1102.1032</v>
      </c>
      <c r="S15" s="130">
        <v>387</v>
      </c>
      <c r="T15" s="93">
        <f>'Димківський  НВК'!T15</f>
        <v>2.9468000000000001</v>
      </c>
      <c r="U15" s="92">
        <f t="shared" si="6"/>
        <v>1140.4116000000001</v>
      </c>
      <c r="V15" s="130"/>
      <c r="W15" s="93">
        <f>'Димківський  НВК'!W15</f>
        <v>3.647052</v>
      </c>
      <c r="X15" s="92">
        <f t="shared" si="7"/>
        <v>0</v>
      </c>
      <c r="Y15" s="130">
        <v>387</v>
      </c>
      <c r="Z15" s="93">
        <f>'Димківський  НВК'!Z15</f>
        <v>3.3980000000000001</v>
      </c>
      <c r="AA15" s="92">
        <f t="shared" si="8"/>
        <v>1315.0260000000001</v>
      </c>
      <c r="AB15" s="130">
        <v>387</v>
      </c>
      <c r="AC15" s="93">
        <f>'Димківський  НВК'!AC15</f>
        <v>3.1634000000000002</v>
      </c>
      <c r="AD15" s="92">
        <f t="shared" si="9"/>
        <v>1224.2358000000002</v>
      </c>
      <c r="AE15" s="156"/>
      <c r="AF15" s="164">
        <f>'Димківський  НВК'!AF15</f>
        <v>0</v>
      </c>
      <c r="AG15" s="92">
        <f t="shared" si="10"/>
        <v>0</v>
      </c>
      <c r="AH15" s="156"/>
      <c r="AI15" s="171">
        <f>'Димківський  НВК'!AI15</f>
        <v>0</v>
      </c>
      <c r="AJ15" s="92">
        <f t="shared" si="11"/>
        <v>0</v>
      </c>
      <c r="AK15" s="130"/>
      <c r="AL15" s="171">
        <f>'Димківський  НВК'!AL15</f>
        <v>0</v>
      </c>
      <c r="AM15" s="92">
        <f t="shared" si="12"/>
        <v>0</v>
      </c>
      <c r="AN15" s="118">
        <f t="shared" si="13"/>
        <v>1535</v>
      </c>
      <c r="AO15" s="95">
        <f t="shared" si="14"/>
        <v>4781.7766000000001</v>
      </c>
      <c r="AP15" s="28"/>
    </row>
    <row r="16" spans="1:42" s="29" customFormat="1">
      <c r="A16" s="398"/>
      <c r="B16" s="46" t="s">
        <v>74</v>
      </c>
      <c r="C16" s="54">
        <v>1</v>
      </c>
      <c r="D16" s="130"/>
      <c r="E16" s="240">
        <f>'Багринівська   ЗОШ'!E11</f>
        <v>2.9260899999999999</v>
      </c>
      <c r="F16" s="92">
        <f t="shared" si="1"/>
        <v>0</v>
      </c>
      <c r="G16" s="130"/>
      <c r="H16" s="93">
        <f>'Багринівська   ЗОШ'!H11</f>
        <v>2.9260899999999999</v>
      </c>
      <c r="I16" s="92">
        <f t="shared" si="2"/>
        <v>0</v>
      </c>
      <c r="J16" s="130"/>
      <c r="K16" s="93">
        <f>'Димківський  НВК'!K16</f>
        <v>2.9260899999999999</v>
      </c>
      <c r="L16" s="92">
        <f t="shared" si="3"/>
        <v>0</v>
      </c>
      <c r="M16" s="130">
        <v>23</v>
      </c>
      <c r="N16" s="93">
        <f>'Димківський  НВК'!N16</f>
        <v>2.946828</v>
      </c>
      <c r="O16" s="92">
        <f t="shared" si="4"/>
        <v>67.777044000000004</v>
      </c>
      <c r="P16" s="130">
        <v>374</v>
      </c>
      <c r="Q16" s="93">
        <f>'Димківський  НВК'!Q16</f>
        <v>2.9468000000000001</v>
      </c>
      <c r="R16" s="92">
        <f t="shared" si="5"/>
        <v>1102.1032</v>
      </c>
      <c r="S16" s="130">
        <v>387</v>
      </c>
      <c r="T16" s="93">
        <f>'Димківський  НВК'!T16</f>
        <v>2.9468000000000001</v>
      </c>
      <c r="U16" s="92">
        <f t="shared" si="6"/>
        <v>1140.4116000000001</v>
      </c>
      <c r="V16" s="130"/>
      <c r="W16" s="93">
        <f>'Димківський  НВК'!W16</f>
        <v>3.647052</v>
      </c>
      <c r="X16" s="92">
        <f t="shared" si="7"/>
        <v>0</v>
      </c>
      <c r="Y16" s="54">
        <v>387</v>
      </c>
      <c r="Z16" s="93">
        <f>'Димківський  НВК'!Z16</f>
        <v>3.3980000000000001</v>
      </c>
      <c r="AA16" s="92">
        <f t="shared" si="8"/>
        <v>1315.0260000000001</v>
      </c>
      <c r="AB16" s="130">
        <v>387</v>
      </c>
      <c r="AC16" s="93">
        <f>'Димківський  НВК'!AC16</f>
        <v>3.1634000000000002</v>
      </c>
      <c r="AD16" s="92">
        <f t="shared" si="9"/>
        <v>1224.2358000000002</v>
      </c>
      <c r="AE16" s="156"/>
      <c r="AF16" s="164">
        <f>'Димківський  НВК'!AF16</f>
        <v>0</v>
      </c>
      <c r="AG16" s="92">
        <f t="shared" si="10"/>
        <v>0</v>
      </c>
      <c r="AH16" s="156"/>
      <c r="AI16" s="171">
        <f>'Димківський  НВК'!AI16</f>
        <v>0</v>
      </c>
      <c r="AJ16" s="92">
        <f t="shared" si="11"/>
        <v>0</v>
      </c>
      <c r="AK16" s="130"/>
      <c r="AL16" s="171">
        <f>'Димківський  НВК'!AL16</f>
        <v>0</v>
      </c>
      <c r="AM16" s="92">
        <f t="shared" si="12"/>
        <v>0</v>
      </c>
      <c r="AN16" s="118">
        <f t="shared" si="13"/>
        <v>1558</v>
      </c>
      <c r="AO16" s="95">
        <f t="shared" si="14"/>
        <v>4849.5536440000005</v>
      </c>
      <c r="AP16" s="28"/>
    </row>
    <row r="17" spans="1:38">
      <c r="A17" s="169"/>
      <c r="B17" s="21"/>
      <c r="C17" s="78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2"/>
      <c r="Q17" s="22"/>
      <c r="R17" s="22"/>
      <c r="S17" s="20"/>
      <c r="T17" s="20"/>
      <c r="U17" s="20"/>
      <c r="AJ17" s="55"/>
      <c r="AL17" s="82"/>
    </row>
    <row r="18" spans="1:38">
      <c r="A18" s="23"/>
      <c r="B18" s="23"/>
      <c r="C18" s="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2"/>
      <c r="Q18" s="22"/>
      <c r="R18" s="22"/>
      <c r="S18" s="20"/>
      <c r="T18" s="20"/>
      <c r="U18" s="20"/>
      <c r="V18" s="3"/>
      <c r="W18" s="3"/>
      <c r="X18" s="3"/>
      <c r="Y18" s="2"/>
      <c r="Z18" s="2"/>
      <c r="AA18" s="2"/>
      <c r="AB18" s="3"/>
      <c r="AC18" s="3"/>
      <c r="AD18" s="3"/>
      <c r="AE18" s="2"/>
      <c r="AF18" s="2"/>
      <c r="AG18" s="2"/>
      <c r="AH18" s="2"/>
      <c r="AI18" s="2"/>
      <c r="AJ18" s="2"/>
    </row>
    <row r="19" spans="1:38">
      <c r="A19" s="23"/>
      <c r="B19" s="23"/>
      <c r="C19" s="2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2"/>
      <c r="Q19" s="22"/>
      <c r="R19" s="22"/>
      <c r="S19" s="20"/>
      <c r="T19" s="20"/>
      <c r="U19" s="2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8">
      <c r="A20" s="23"/>
      <c r="B20" s="23"/>
      <c r="C20" s="2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2"/>
      <c r="Q20" s="22"/>
      <c r="R20" s="22"/>
      <c r="S20" s="20"/>
      <c r="T20" s="20"/>
      <c r="U20" s="20"/>
    </row>
    <row r="21" spans="1:38">
      <c r="P21" s="22"/>
      <c r="Q21" s="22"/>
      <c r="R21" s="22"/>
    </row>
    <row r="22" spans="1:38">
      <c r="A22" s="24"/>
      <c r="B22" s="24"/>
      <c r="C22" s="99"/>
    </row>
    <row r="23" spans="1:38">
      <c r="A23" s="21"/>
      <c r="B23" s="21"/>
      <c r="C23" s="78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"/>
      <c r="Q23" s="2"/>
      <c r="R23" s="2"/>
      <c r="S23" s="393"/>
      <c r="T23" s="393"/>
      <c r="U23" s="393"/>
      <c r="V23" s="393"/>
      <c r="W23" s="393"/>
      <c r="X23" s="393"/>
      <c r="Y23" s="393"/>
      <c r="Z23" s="393"/>
      <c r="AA23" s="393"/>
      <c r="AB23" s="393"/>
      <c r="AC23" s="393"/>
      <c r="AD23" s="393"/>
      <c r="AE23" s="393"/>
      <c r="AF23" s="20"/>
      <c r="AG23" s="20"/>
      <c r="AH23" s="20"/>
      <c r="AI23" s="20"/>
      <c r="AJ23" s="20"/>
    </row>
    <row r="24" spans="1:38">
      <c r="A24" s="21"/>
      <c r="B24" s="21"/>
      <c r="C24" s="78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2"/>
      <c r="Q24" s="22"/>
      <c r="R24" s="22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20"/>
      <c r="AG24" s="20"/>
    </row>
    <row r="25" spans="1:38">
      <c r="A25" s="21"/>
      <c r="B25" s="21"/>
      <c r="C25" s="78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2"/>
      <c r="Q25" s="22"/>
      <c r="R25" s="22"/>
      <c r="S25" s="393"/>
      <c r="T25" s="393"/>
      <c r="U25" s="393"/>
      <c r="V25" s="393"/>
      <c r="W25" s="393"/>
      <c r="X25" s="393"/>
      <c r="Y25" s="393"/>
      <c r="Z25" s="393"/>
      <c r="AA25" s="393"/>
      <c r="AB25" s="393"/>
      <c r="AC25" s="393"/>
      <c r="AD25" s="393"/>
      <c r="AE25" s="393"/>
      <c r="AF25" s="20"/>
      <c r="AG25" s="20"/>
    </row>
    <row r="26" spans="1:38">
      <c r="A26" s="23"/>
      <c r="B26" s="23"/>
      <c r="C26" s="2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2"/>
      <c r="Q26" s="22"/>
      <c r="R26" s="22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20"/>
      <c r="AG26" s="20"/>
      <c r="AH26" s="2"/>
      <c r="AI26" s="2"/>
      <c r="AJ26" s="2"/>
    </row>
    <row r="27" spans="1:38">
      <c r="A27" s="23"/>
      <c r="B27" s="23"/>
      <c r="C27" s="2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2"/>
      <c r="Q27" s="22"/>
      <c r="R27" s="22"/>
      <c r="S27" s="393"/>
      <c r="T27" s="393"/>
      <c r="U27" s="393"/>
      <c r="V27" s="393"/>
      <c r="W27" s="393"/>
      <c r="X27" s="393"/>
      <c r="Y27" s="393"/>
      <c r="Z27" s="393"/>
      <c r="AA27" s="393"/>
      <c r="AB27" s="393"/>
      <c r="AC27" s="393"/>
      <c r="AD27" s="393"/>
      <c r="AE27" s="393"/>
      <c r="AF27" s="20"/>
      <c r="AG27" s="20"/>
      <c r="AH27" s="10"/>
      <c r="AI27" s="10"/>
      <c r="AJ27" s="10"/>
    </row>
    <row r="28" spans="1:38">
      <c r="A28" s="23"/>
      <c r="B28" s="23"/>
      <c r="C28" s="2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2"/>
      <c r="Q28" s="22"/>
      <c r="R28" s="22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393"/>
      <c r="AE28" s="393"/>
      <c r="AF28" s="20"/>
      <c r="AG28" s="20"/>
    </row>
  </sheetData>
  <mergeCells count="27">
    <mergeCell ref="A14:A16"/>
    <mergeCell ref="V8:X8"/>
    <mergeCell ref="A8:B9"/>
    <mergeCell ref="A10:C10"/>
    <mergeCell ref="C8:C9"/>
    <mergeCell ref="G8:I8"/>
    <mergeCell ref="J8:L8"/>
    <mergeCell ref="P8:R8"/>
    <mergeCell ref="S28:AE28"/>
    <mergeCell ref="S23:AE23"/>
    <mergeCell ref="S24:AE24"/>
    <mergeCell ref="S25:AE25"/>
    <mergeCell ref="S26:AE26"/>
    <mergeCell ref="S27:AE27"/>
    <mergeCell ref="AB2:AN2"/>
    <mergeCell ref="AK3:AN3"/>
    <mergeCell ref="AE8:AG8"/>
    <mergeCell ref="AH8:AJ8"/>
    <mergeCell ref="AN8:AO8"/>
    <mergeCell ref="AK8:AM8"/>
    <mergeCell ref="AB8:AD8"/>
    <mergeCell ref="F6:AB6"/>
    <mergeCell ref="Y8:AA8"/>
    <mergeCell ref="G7:Y7"/>
    <mergeCell ref="D8:F8"/>
    <mergeCell ref="M8:O8"/>
    <mergeCell ref="S8:U8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8" enableFormatConditionsCalculation="0">
    <tabColor indexed="29"/>
  </sheetPr>
  <dimension ref="A1:AP24"/>
  <sheetViews>
    <sheetView topLeftCell="A4" workbookViewId="0">
      <pane xSplit="2" ySplit="7" topLeftCell="R11" activePane="bottomRight" state="frozen"/>
      <selection activeCell="A4" sqref="A4"/>
      <selection pane="topRight" activeCell="C4" sqref="C4"/>
      <selection pane="bottomLeft" activeCell="A11" sqref="A11"/>
      <selection pane="bottomRight" activeCell="AB12" sqref="AB12"/>
    </sheetView>
  </sheetViews>
  <sheetFormatPr defaultRowHeight="15"/>
  <cols>
    <col min="1" max="1" width="11" style="18" customWidth="1"/>
    <col min="2" max="2" width="17.28515625" style="18" customWidth="1"/>
    <col min="3" max="3" width="5.42578125" style="18" customWidth="1"/>
    <col min="4" max="5" width="9.140625" style="4"/>
    <col min="6" max="6" width="11.7109375" style="4" customWidth="1"/>
    <col min="7" max="8" width="9.140625" style="4"/>
    <col min="9" max="9" width="11.140625" style="4" customWidth="1"/>
    <col min="10" max="33" width="9.140625" style="4"/>
    <col min="34" max="34" width="6.28515625" style="4" customWidth="1"/>
    <col min="35" max="40" width="9.140625" style="4"/>
    <col min="41" max="41" width="10.140625" style="4" bestFit="1" customWidth="1"/>
    <col min="42" max="42" width="9.140625" style="7"/>
  </cols>
  <sheetData>
    <row r="1" spans="1:42">
      <c r="A1" s="1"/>
      <c r="B1" s="1"/>
      <c r="C1" s="1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1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1"/>
      <c r="B3" s="1"/>
      <c r="C3" s="1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1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1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1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2">
      <c r="A7" s="11"/>
      <c r="B7" s="11"/>
      <c r="C7" s="11"/>
      <c r="D7" s="12"/>
      <c r="E7" s="12"/>
      <c r="F7" s="12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20"/>
      <c r="AA7" s="20"/>
    </row>
    <row r="8" spans="1:42" ht="33.75" customHeight="1">
      <c r="A8" s="403" t="s">
        <v>0</v>
      </c>
      <c r="B8" s="410"/>
      <c r="C8" s="397" t="s">
        <v>88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2" ht="37.5" customHeight="1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2" s="29" customFormat="1" ht="24" customHeight="1">
      <c r="A10" s="401" t="s">
        <v>12</v>
      </c>
      <c r="B10" s="405"/>
      <c r="C10" s="402"/>
      <c r="D10" s="118">
        <f>SUM(D11:D11)</f>
        <v>2500</v>
      </c>
      <c r="E10" s="44"/>
      <c r="F10" s="30">
        <f>SUM(F11:F11)</f>
        <v>7315.2249999999995</v>
      </c>
      <c r="G10" s="118">
        <f>SUM(G11:G11)</f>
        <v>2000</v>
      </c>
      <c r="H10" s="44"/>
      <c r="I10" s="30">
        <f>SUM(I11:I11)</f>
        <v>5852.1799999999994</v>
      </c>
      <c r="J10" s="118">
        <f>SUM(J11:J11)</f>
        <v>2500</v>
      </c>
      <c r="K10" s="44"/>
      <c r="L10" s="30">
        <f>SUM(L11:L11)</f>
        <v>7315.2249999999995</v>
      </c>
      <c r="M10" s="118">
        <f>SUM(M11:M11)</f>
        <v>1000</v>
      </c>
      <c r="N10" s="44"/>
      <c r="O10" s="30">
        <f>SUM(O11:O11)</f>
        <v>2946.828</v>
      </c>
      <c r="P10" s="118">
        <f>SUM(P11:P11)</f>
        <v>1000</v>
      </c>
      <c r="Q10" s="44"/>
      <c r="R10" s="30">
        <f>SUM(R11:R11)</f>
        <v>2946.8</v>
      </c>
      <c r="S10" s="118">
        <f>SUM(S11:S11)</f>
        <v>1000</v>
      </c>
      <c r="T10" s="44"/>
      <c r="U10" s="30">
        <f>SUM(U11:U11)</f>
        <v>2946.8</v>
      </c>
      <c r="V10" s="118">
        <f>SUM(V11:V11)</f>
        <v>200</v>
      </c>
      <c r="W10" s="44"/>
      <c r="X10" s="30">
        <f>SUM(X11:X11)</f>
        <v>729.41039999999998</v>
      </c>
      <c r="Y10" s="118">
        <f>SUM(Y11:Y11)</f>
        <v>200</v>
      </c>
      <c r="Z10" s="44"/>
      <c r="AA10" s="30">
        <f>SUM(AA11:AA11)</f>
        <v>679.6</v>
      </c>
      <c r="AB10" s="118">
        <f>SUM(AB11:AB11)</f>
        <v>1000</v>
      </c>
      <c r="AC10" s="44"/>
      <c r="AD10" s="30">
        <f>SUM(AD11:AD11)</f>
        <v>3163.4</v>
      </c>
      <c r="AE10" s="118">
        <f>SUM(AE11:AE11)</f>
        <v>0</v>
      </c>
      <c r="AF10" s="44"/>
      <c r="AG10" s="30">
        <f>SUM(AG11:AG11)</f>
        <v>0</v>
      </c>
      <c r="AH10" s="118">
        <f>SUM(AH11:AH11)</f>
        <v>0</v>
      </c>
      <c r="AI10" s="44"/>
      <c r="AJ10" s="30">
        <f>SUM(AJ11:AJ11)</f>
        <v>0</v>
      </c>
      <c r="AK10" s="118">
        <f>SUM(AK11:AK11)</f>
        <v>0</v>
      </c>
      <c r="AL10" s="44"/>
      <c r="AM10" s="30">
        <f>SUM(AM11:AM11)</f>
        <v>0</v>
      </c>
      <c r="AN10" s="118">
        <f>SUM(AN11:AN11)</f>
        <v>11400</v>
      </c>
      <c r="AO10" s="30">
        <f>SUM(AO11:AO11)</f>
        <v>33895.468399999998</v>
      </c>
      <c r="AP10" s="28"/>
    </row>
    <row r="11" spans="1:42" s="29" customFormat="1" ht="30">
      <c r="A11" s="46" t="s">
        <v>35</v>
      </c>
      <c r="B11" s="14" t="s">
        <v>23</v>
      </c>
      <c r="C11" s="14">
        <v>1</v>
      </c>
      <c r="D11" s="117">
        <v>2500</v>
      </c>
      <c r="E11" s="240">
        <f>'Багринівська   ЗОШ'!E11</f>
        <v>2.9260899999999999</v>
      </c>
      <c r="F11" s="92">
        <f>D11*E11*C11</f>
        <v>7315.2249999999995</v>
      </c>
      <c r="G11" s="117">
        <v>2000</v>
      </c>
      <c r="H11" s="93">
        <f>'Багринівська   ЗОШ'!H11</f>
        <v>2.9260899999999999</v>
      </c>
      <c r="I11" s="92">
        <f>G11*H11*C11</f>
        <v>5852.1799999999994</v>
      </c>
      <c r="J11" s="117">
        <v>2500</v>
      </c>
      <c r="K11" s="93">
        <f>'Димківський  НВК'!K11</f>
        <v>2.9260899999999999</v>
      </c>
      <c r="L11" s="92">
        <f>J11*K11*C11</f>
        <v>7315.2249999999995</v>
      </c>
      <c r="M11" s="117">
        <v>1000</v>
      </c>
      <c r="N11" s="93">
        <f>'Димківський  НВК'!N11</f>
        <v>2.946828</v>
      </c>
      <c r="O11" s="92">
        <f>M11*N11*C11</f>
        <v>2946.828</v>
      </c>
      <c r="P11" s="117">
        <v>1000</v>
      </c>
      <c r="Q11" s="93">
        <f>'Димківський  НВК'!Q11</f>
        <v>2.9468000000000001</v>
      </c>
      <c r="R11" s="92">
        <f>Q11*P11*C11</f>
        <v>2946.8</v>
      </c>
      <c r="S11" s="117">
        <v>1000</v>
      </c>
      <c r="T11" s="93">
        <f>'Димківський  НВК'!T11</f>
        <v>2.9468000000000001</v>
      </c>
      <c r="U11" s="92">
        <f>T11*S11*C11</f>
        <v>2946.8</v>
      </c>
      <c r="V11" s="117">
        <v>200</v>
      </c>
      <c r="W11" s="93">
        <f>'Димківський  НВК'!W11</f>
        <v>3.647052</v>
      </c>
      <c r="X11" s="92">
        <f>V11*W11*C11</f>
        <v>729.41039999999998</v>
      </c>
      <c r="Y11" s="117">
        <v>200</v>
      </c>
      <c r="Z11" s="93">
        <f>'Димківський  НВК'!Z11</f>
        <v>3.3980000000000001</v>
      </c>
      <c r="AA11" s="92">
        <f>Y11*Z11*C11</f>
        <v>679.6</v>
      </c>
      <c r="AB11" s="117">
        <v>1000</v>
      </c>
      <c r="AC11" s="93">
        <f>'Димківський  НВК'!AC11</f>
        <v>3.1634000000000002</v>
      </c>
      <c r="AD11" s="92">
        <f>AB11*AC11*C11</f>
        <v>3163.4</v>
      </c>
      <c r="AE11" s="161"/>
      <c r="AF11" s="93">
        <f>'Димківський  НВК'!AF11</f>
        <v>0</v>
      </c>
      <c r="AG11" s="92">
        <f>AE11*AF11*C11</f>
        <v>0</v>
      </c>
      <c r="AH11" s="161"/>
      <c r="AI11" s="171">
        <f>'Димківський  НВК'!AI11</f>
        <v>0</v>
      </c>
      <c r="AJ11" s="92">
        <f>AH11*AI11*C11</f>
        <v>0</v>
      </c>
      <c r="AK11" s="117"/>
      <c r="AL11" s="93">
        <f>'Димківський  НВК'!AL11</f>
        <v>0</v>
      </c>
      <c r="AM11" s="92">
        <f>AK11*AL11*C11</f>
        <v>0</v>
      </c>
      <c r="AN11" s="118">
        <f>D11+G11+J11+M11+P11+S11+V11+Y11+AB11+AE11+AH11+AK11</f>
        <v>11400</v>
      </c>
      <c r="AO11" s="94">
        <f>F11+I11+L11+O11+R11+U11+X11+AA11+AD11+AG11+AJ11+AM11</f>
        <v>33895.468399999998</v>
      </c>
      <c r="AP11" s="28"/>
    </row>
    <row r="12" spans="1:42">
      <c r="A12" s="21"/>
      <c r="B12" s="21"/>
      <c r="C12" s="21"/>
      <c r="D12" s="25"/>
      <c r="E12" s="25"/>
      <c r="F12" s="25"/>
      <c r="G12" s="25"/>
      <c r="H12" s="25"/>
      <c r="I12" s="25"/>
      <c r="J12" s="131"/>
      <c r="K12" s="25"/>
      <c r="L12" s="25"/>
      <c r="M12" s="25"/>
      <c r="N12" s="25"/>
      <c r="O12" s="25"/>
      <c r="P12" s="22"/>
      <c r="Q12" s="22"/>
      <c r="R12" s="22"/>
      <c r="S12" s="20"/>
      <c r="T12" s="20"/>
      <c r="U12" s="20"/>
    </row>
    <row r="13" spans="1:42">
      <c r="A13" s="21"/>
      <c r="B13" s="21"/>
      <c r="C13" s="21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2"/>
      <c r="Q13" s="22"/>
      <c r="R13" s="22"/>
      <c r="S13" s="20"/>
      <c r="T13" s="20"/>
      <c r="U13" s="20"/>
    </row>
    <row r="14" spans="1:42">
      <c r="A14" s="23"/>
      <c r="B14" s="23"/>
      <c r="C14" s="2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2"/>
      <c r="Q14" s="22"/>
      <c r="R14" s="22"/>
      <c r="S14" s="20"/>
      <c r="T14" s="20"/>
      <c r="U14" s="20"/>
      <c r="V14" s="3"/>
      <c r="W14" s="3"/>
      <c r="X14" s="3"/>
      <c r="Y14" s="2"/>
      <c r="Z14" s="2"/>
      <c r="AA14" s="2"/>
      <c r="AB14" s="3"/>
      <c r="AC14" s="3"/>
      <c r="AD14" s="3"/>
      <c r="AE14" s="2"/>
      <c r="AF14" s="2"/>
      <c r="AG14" s="2"/>
      <c r="AH14" s="2"/>
      <c r="AI14" s="2"/>
      <c r="AJ14" s="2"/>
    </row>
    <row r="15" spans="1:42">
      <c r="A15" s="23"/>
      <c r="B15" s="23"/>
      <c r="C15" s="2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2"/>
      <c r="Q15" s="22"/>
      <c r="R15" s="22"/>
      <c r="S15" s="20"/>
      <c r="T15" s="20"/>
      <c r="U15" s="2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42">
      <c r="A16" s="23"/>
      <c r="B16" s="23"/>
      <c r="C16" s="2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2"/>
      <c r="Q16" s="22"/>
      <c r="R16" s="22"/>
      <c r="S16" s="20"/>
      <c r="T16" s="20"/>
      <c r="U16" s="20"/>
    </row>
    <row r="17" spans="1:36">
      <c r="P17" s="22"/>
      <c r="Q17" s="22"/>
      <c r="R17" s="22"/>
    </row>
    <row r="18" spans="1:36">
      <c r="A18" s="24"/>
      <c r="B18" s="24"/>
      <c r="C18" s="24"/>
    </row>
    <row r="19" spans="1:36">
      <c r="A19" s="21"/>
      <c r="B19" s="21"/>
      <c r="C19" s="21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"/>
      <c r="Q19" s="2"/>
      <c r="R19" s="2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20"/>
      <c r="AG19" s="20"/>
      <c r="AH19" s="20"/>
      <c r="AI19" s="20"/>
      <c r="AJ19" s="20"/>
    </row>
    <row r="20" spans="1:36">
      <c r="A20" s="21"/>
      <c r="B20" s="21"/>
      <c r="C20" s="21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2"/>
      <c r="Q20" s="22"/>
      <c r="R20" s="22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20"/>
      <c r="AG20" s="20"/>
    </row>
    <row r="21" spans="1:36">
      <c r="A21" s="21"/>
      <c r="B21" s="21"/>
      <c r="C21" s="21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2"/>
      <c r="Q21" s="22"/>
      <c r="R21" s="22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3"/>
      <c r="AF21" s="20"/>
      <c r="AG21" s="20"/>
    </row>
    <row r="22" spans="1:36">
      <c r="A22" s="23"/>
      <c r="B22" s="23"/>
      <c r="C22" s="23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2"/>
      <c r="Q22" s="22"/>
      <c r="R22" s="22"/>
      <c r="S22" s="393"/>
      <c r="T22" s="393"/>
      <c r="U22" s="393"/>
      <c r="V22" s="393"/>
      <c r="W22" s="393"/>
      <c r="X22" s="393"/>
      <c r="Y22" s="393"/>
      <c r="Z22" s="393"/>
      <c r="AA22" s="393"/>
      <c r="AB22" s="393"/>
      <c r="AC22" s="393"/>
      <c r="AD22" s="393"/>
      <c r="AE22" s="393"/>
      <c r="AF22" s="20"/>
      <c r="AG22" s="20"/>
      <c r="AH22" s="2"/>
      <c r="AI22" s="2"/>
      <c r="AJ22" s="2"/>
    </row>
    <row r="23" spans="1:36">
      <c r="A23" s="23"/>
      <c r="B23" s="23"/>
      <c r="C23" s="23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2"/>
      <c r="Q23" s="22"/>
      <c r="R23" s="22"/>
      <c r="S23" s="393"/>
      <c r="T23" s="393"/>
      <c r="U23" s="393"/>
      <c r="V23" s="393"/>
      <c r="W23" s="393"/>
      <c r="X23" s="393"/>
      <c r="Y23" s="393"/>
      <c r="Z23" s="393"/>
      <c r="AA23" s="393"/>
      <c r="AB23" s="393"/>
      <c r="AC23" s="393"/>
      <c r="AD23" s="393"/>
      <c r="AE23" s="393"/>
      <c r="AF23" s="20"/>
      <c r="AG23" s="20"/>
      <c r="AH23" s="10"/>
      <c r="AI23" s="10"/>
      <c r="AJ23" s="10"/>
    </row>
    <row r="24" spans="1:36">
      <c r="A24" s="23"/>
      <c r="B24" s="23"/>
      <c r="C24" s="23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2"/>
      <c r="Q24" s="22"/>
      <c r="R24" s="22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20"/>
      <c r="AG24" s="20"/>
    </row>
  </sheetData>
  <mergeCells count="26">
    <mergeCell ref="S24:AE24"/>
    <mergeCell ref="S19:AE19"/>
    <mergeCell ref="S20:AE20"/>
    <mergeCell ref="S21:AE21"/>
    <mergeCell ref="S22:AE22"/>
    <mergeCell ref="S23:AE23"/>
    <mergeCell ref="A10:C10"/>
    <mergeCell ref="G8:I8"/>
    <mergeCell ref="F6:AB6"/>
    <mergeCell ref="J8:L8"/>
    <mergeCell ref="M8:O8"/>
    <mergeCell ref="P8:R8"/>
    <mergeCell ref="S8:U8"/>
    <mergeCell ref="V8:X8"/>
    <mergeCell ref="A8:B9"/>
    <mergeCell ref="C8:C9"/>
    <mergeCell ref="AB2:AN2"/>
    <mergeCell ref="AK3:AN3"/>
    <mergeCell ref="G7:Y7"/>
    <mergeCell ref="D8:F8"/>
    <mergeCell ref="AK8:AM8"/>
    <mergeCell ref="AN8:AO8"/>
    <mergeCell ref="Y8:AA8"/>
    <mergeCell ref="AB8:AD8"/>
    <mergeCell ref="AE8:AG8"/>
    <mergeCell ref="AH8:AJ8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9" enableFormatConditionsCalculation="0">
    <tabColor indexed="29"/>
  </sheetPr>
  <dimension ref="A1:AQ18"/>
  <sheetViews>
    <sheetView workbookViewId="0">
      <pane xSplit="2" ySplit="9" topLeftCell="O10" activePane="bottomRight" state="frozen"/>
      <selection pane="topRight" activeCell="C1" sqref="C1"/>
      <selection pane="bottomLeft" activeCell="A10" sqref="A10"/>
      <selection pane="bottomRight" activeCell="AB15" sqref="AB15"/>
    </sheetView>
  </sheetViews>
  <sheetFormatPr defaultRowHeight="15"/>
  <cols>
    <col min="1" max="1" width="10.5703125" style="18" customWidth="1"/>
    <col min="2" max="2" width="21.42578125" style="18" customWidth="1"/>
    <col min="3" max="3" width="7" style="4" customWidth="1"/>
    <col min="4" max="4" width="9.140625" style="4"/>
    <col min="5" max="6" width="10.42578125" style="4" customWidth="1"/>
    <col min="7" max="8" width="10" style="4" customWidth="1"/>
    <col min="9" max="9" width="11.140625" style="4" customWidth="1"/>
    <col min="10" max="10" width="9.28515625" style="4" bestFit="1" customWidth="1"/>
    <col min="11" max="11" width="9.28515625" style="4" customWidth="1"/>
    <col min="12" max="12" width="12.140625" style="4" customWidth="1"/>
    <col min="13" max="13" width="9.28515625" style="4" bestFit="1" customWidth="1"/>
    <col min="14" max="14" width="9.28515625" style="4" customWidth="1"/>
    <col min="15" max="15" width="11" style="4" customWidth="1"/>
    <col min="16" max="16" width="9.28515625" style="4" bestFit="1" customWidth="1"/>
    <col min="17" max="18" width="9.28515625" style="4" customWidth="1"/>
    <col min="19" max="19" width="9.28515625" style="4" bestFit="1" customWidth="1"/>
    <col min="20" max="21" width="9.28515625" style="4" customWidth="1"/>
    <col min="22" max="22" width="9.28515625" style="4" bestFit="1" customWidth="1"/>
    <col min="23" max="24" width="9.28515625" style="4" customWidth="1"/>
    <col min="25" max="25" width="9.28515625" style="4" bestFit="1" customWidth="1"/>
    <col min="26" max="27" width="9.28515625" style="4" customWidth="1"/>
    <col min="28" max="28" width="9.28515625" style="4" bestFit="1" customWidth="1"/>
    <col min="29" max="30" width="9.28515625" style="4" customWidth="1"/>
    <col min="31" max="31" width="9.28515625" style="4" bestFit="1" customWidth="1"/>
    <col min="32" max="33" width="9.28515625" style="4" customWidth="1"/>
    <col min="34" max="34" width="8.42578125" style="4" customWidth="1"/>
    <col min="35" max="35" width="9.28515625" style="4" customWidth="1"/>
    <col min="36" max="36" width="10.85546875" style="4" customWidth="1"/>
    <col min="37" max="37" width="9.28515625" style="4" bestFit="1" customWidth="1"/>
    <col min="38" max="38" width="9.28515625" style="4" customWidth="1"/>
    <col min="39" max="39" width="10.7109375" style="4" customWidth="1"/>
    <col min="40" max="40" width="10.140625" style="4" bestFit="1" customWidth="1"/>
    <col min="41" max="41" width="11.85546875" style="4" customWidth="1"/>
    <col min="42" max="42" width="9.140625" style="7"/>
  </cols>
  <sheetData>
    <row r="1" spans="1:43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3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3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3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3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3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3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3" ht="27" customHeight="1">
      <c r="A8" s="430" t="s">
        <v>0</v>
      </c>
      <c r="B8" s="431"/>
      <c r="C8" s="434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3" s="35" customFormat="1" ht="35.25" customHeight="1">
      <c r="A9" s="432"/>
      <c r="B9" s="433"/>
      <c r="C9" s="435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  <c r="AP9" s="34"/>
    </row>
    <row r="10" spans="1:43" s="29" customFormat="1" ht="26.25" customHeight="1">
      <c r="A10" s="401" t="s">
        <v>71</v>
      </c>
      <c r="B10" s="405"/>
      <c r="C10" s="402"/>
      <c r="D10" s="118">
        <f>SUM(D11:D17)</f>
        <v>25718</v>
      </c>
      <c r="E10" s="44"/>
      <c r="F10" s="30">
        <f>SUM(F11:F17)</f>
        <v>75253.182619999992</v>
      </c>
      <c r="G10" s="118">
        <f>SUM(G11:G17)</f>
        <v>44561</v>
      </c>
      <c r="H10" s="44"/>
      <c r="I10" s="30">
        <f>SUM(I11:I17)</f>
        <v>130389.49648999999</v>
      </c>
      <c r="J10" s="118">
        <f>SUM(J11:J17)</f>
        <v>43904</v>
      </c>
      <c r="K10" s="44"/>
      <c r="L10" s="30">
        <f>SUM(L11:L17)</f>
        <v>128467.05536</v>
      </c>
      <c r="M10" s="118">
        <f>SUM(M11:M17)</f>
        <v>32327</v>
      </c>
      <c r="N10" s="44"/>
      <c r="O10" s="30">
        <f>SUM(O11:O17)</f>
        <v>95262.108756000001</v>
      </c>
      <c r="P10" s="118">
        <f>SUM(P11:P17)</f>
        <v>3235</v>
      </c>
      <c r="Q10" s="44"/>
      <c r="R10" s="30">
        <f>SUM(R11:R17)</f>
        <v>9532.898000000001</v>
      </c>
      <c r="S10" s="118">
        <f>SUM(S11:S17)</f>
        <v>1425</v>
      </c>
      <c r="T10" s="44"/>
      <c r="U10" s="30">
        <f>SUM(U11:U17)</f>
        <v>4199.1900000000005</v>
      </c>
      <c r="V10" s="118">
        <f>SUM(V11:V17)</f>
        <v>100</v>
      </c>
      <c r="W10" s="44"/>
      <c r="X10" s="30">
        <f>SUM(X11:X17)</f>
        <v>364.70519999999999</v>
      </c>
      <c r="Y10" s="118">
        <f>SUM(Y11:Y17)</f>
        <v>1240</v>
      </c>
      <c r="Z10" s="44"/>
      <c r="AA10" s="30">
        <f>SUM(AA11:AA17)</f>
        <v>4213.5200000000004</v>
      </c>
      <c r="AB10" s="118">
        <f>SUM(AB11:AB17)</f>
        <v>2280</v>
      </c>
      <c r="AC10" s="44"/>
      <c r="AD10" s="30">
        <f>SUM(AD11:AD17)</f>
        <v>7212.5520000000006</v>
      </c>
      <c r="AE10" s="118">
        <f>SUM(AE11:AE17)</f>
        <v>0</v>
      </c>
      <c r="AF10" s="44"/>
      <c r="AG10" s="30">
        <f>SUM(AG11:AG17)</f>
        <v>0</v>
      </c>
      <c r="AH10" s="118">
        <f>SUM(AH11:AH17)</f>
        <v>0</v>
      </c>
      <c r="AI10" s="44"/>
      <c r="AJ10" s="30">
        <f>SUM(AJ11:AJ17)</f>
        <v>0</v>
      </c>
      <c r="AK10" s="118">
        <f>SUM(AK11:AK17)</f>
        <v>0</v>
      </c>
      <c r="AL10" s="44"/>
      <c r="AM10" s="30">
        <f>SUM(AM11:AM17)</f>
        <v>0</v>
      </c>
      <c r="AN10" s="118">
        <f>SUM(AN11:AN17)</f>
        <v>154790</v>
      </c>
      <c r="AO10" s="30">
        <f>SUM(AO11:AO17)</f>
        <v>454894.70842599997</v>
      </c>
      <c r="AP10" s="28"/>
      <c r="AQ10" s="84"/>
    </row>
    <row r="11" spans="1:43" hidden="1">
      <c r="A11" s="412" t="s">
        <v>65</v>
      </c>
      <c r="B11" s="17" t="s">
        <v>20</v>
      </c>
      <c r="C11" s="16"/>
      <c r="D11" s="125"/>
      <c r="E11" s="42"/>
      <c r="F11" s="31"/>
      <c r="G11" s="125"/>
      <c r="H11" s="42"/>
      <c r="I11" s="31"/>
      <c r="J11" s="125"/>
      <c r="K11" s="42"/>
      <c r="L11" s="31"/>
      <c r="M11" s="125"/>
      <c r="N11" s="42"/>
      <c r="O11" s="31"/>
      <c r="P11" s="125"/>
      <c r="Q11" s="42"/>
      <c r="R11" s="31"/>
      <c r="S11" s="125"/>
      <c r="T11" s="42"/>
      <c r="U11" s="42"/>
      <c r="V11" s="125"/>
      <c r="W11" s="42"/>
      <c r="X11" s="31"/>
      <c r="Y11" s="125"/>
      <c r="Z11" s="42"/>
      <c r="AA11" s="31"/>
      <c r="AB11" s="125"/>
      <c r="AC11" s="42"/>
      <c r="AD11" s="31"/>
      <c r="AE11" s="125"/>
      <c r="AF11" s="42"/>
      <c r="AG11" s="31"/>
      <c r="AH11" s="125"/>
      <c r="AI11" s="42"/>
      <c r="AJ11" s="42"/>
      <c r="AK11" s="125"/>
      <c r="AL11" s="42"/>
      <c r="AM11" s="42"/>
      <c r="AN11" s="118">
        <f t="shared" ref="AN11:AN17" si="0">D11+G11+J11+M11+P11+S11+V11+Y11+AB11+AE11+AH11+AK11</f>
        <v>0</v>
      </c>
      <c r="AO11" s="32"/>
    </row>
    <row r="12" spans="1:43" hidden="1">
      <c r="A12" s="413"/>
      <c r="B12" s="17" t="s">
        <v>21</v>
      </c>
      <c r="C12" s="16"/>
      <c r="D12" s="123"/>
      <c r="E12" s="43"/>
      <c r="F12" s="32"/>
      <c r="G12" s="123"/>
      <c r="H12" s="43"/>
      <c r="I12" s="32"/>
      <c r="J12" s="123"/>
      <c r="K12" s="43"/>
      <c r="L12" s="32"/>
      <c r="M12" s="123"/>
      <c r="N12" s="43"/>
      <c r="O12" s="32"/>
      <c r="P12" s="125"/>
      <c r="Q12" s="42"/>
      <c r="R12" s="31"/>
      <c r="S12" s="123"/>
      <c r="T12" s="43"/>
      <c r="U12" s="43"/>
      <c r="V12" s="123"/>
      <c r="W12" s="43"/>
      <c r="X12" s="32"/>
      <c r="Y12" s="123"/>
      <c r="Z12" s="43"/>
      <c r="AA12" s="32"/>
      <c r="AB12" s="123"/>
      <c r="AC12" s="43"/>
      <c r="AD12" s="32"/>
      <c r="AE12" s="123"/>
      <c r="AF12" s="43"/>
      <c r="AG12" s="32"/>
      <c r="AH12" s="123"/>
      <c r="AI12" s="43"/>
      <c r="AJ12" s="43"/>
      <c r="AK12" s="123"/>
      <c r="AL12" s="43"/>
      <c r="AM12" s="43"/>
      <c r="AN12" s="118">
        <f t="shared" si="0"/>
        <v>0</v>
      </c>
      <c r="AO12" s="32"/>
    </row>
    <row r="13" spans="1:43" hidden="1">
      <c r="A13" s="414"/>
      <c r="B13" s="15" t="s">
        <v>22</v>
      </c>
      <c r="C13" s="26"/>
      <c r="D13" s="123"/>
      <c r="E13" s="43"/>
      <c r="F13" s="32"/>
      <c r="G13" s="123"/>
      <c r="H13" s="43"/>
      <c r="I13" s="32"/>
      <c r="J13" s="123"/>
      <c r="K13" s="43"/>
      <c r="L13" s="32"/>
      <c r="M13" s="123"/>
      <c r="N13" s="43"/>
      <c r="O13" s="32"/>
      <c r="P13" s="125"/>
      <c r="Q13" s="42"/>
      <c r="R13" s="31"/>
      <c r="S13" s="123"/>
      <c r="T13" s="43"/>
      <c r="U13" s="43"/>
      <c r="V13" s="123"/>
      <c r="W13" s="43"/>
      <c r="X13" s="32"/>
      <c r="Y13" s="123"/>
      <c r="Z13" s="43"/>
      <c r="AA13" s="32"/>
      <c r="AB13" s="123"/>
      <c r="AC13" s="43"/>
      <c r="AD13" s="32"/>
      <c r="AE13" s="123"/>
      <c r="AF13" s="43"/>
      <c r="AG13" s="32"/>
      <c r="AH13" s="123"/>
      <c r="AI13" s="43"/>
      <c r="AJ13" s="43"/>
      <c r="AK13" s="123"/>
      <c r="AL13" s="43"/>
      <c r="AM13" s="43"/>
      <c r="AN13" s="118">
        <f t="shared" si="0"/>
        <v>0</v>
      </c>
      <c r="AO13" s="32"/>
    </row>
    <row r="14" spans="1:43">
      <c r="A14" s="16">
        <v>0.90015250000000002</v>
      </c>
      <c r="B14" s="15" t="s">
        <v>23</v>
      </c>
      <c r="C14" s="26">
        <v>1</v>
      </c>
      <c r="D14" s="123">
        <v>3038</v>
      </c>
      <c r="E14" s="240">
        <f>'Багринівська   ЗОШ'!E11</f>
        <v>2.9260899999999999</v>
      </c>
      <c r="F14" s="32">
        <f>C14*D14*E14</f>
        <v>8889.4614199999996</v>
      </c>
      <c r="G14" s="123">
        <v>2045</v>
      </c>
      <c r="H14" s="93">
        <f>'Багринівська   ЗОШ'!H11</f>
        <v>2.9260899999999999</v>
      </c>
      <c r="I14" s="32">
        <f>H14*G14*C14</f>
        <v>5983.8540499999999</v>
      </c>
      <c r="J14" s="123">
        <v>4184</v>
      </c>
      <c r="K14" s="93">
        <f>'Димківський  НВК'!K14</f>
        <v>2.9260899999999999</v>
      </c>
      <c r="L14" s="32">
        <f>J14*K14*C14</f>
        <v>12242.760559999999</v>
      </c>
      <c r="M14" s="123">
        <v>4163</v>
      </c>
      <c r="N14" s="93">
        <f>'Димківський  НВК'!N14</f>
        <v>2.946828</v>
      </c>
      <c r="O14" s="32">
        <f>M14*N14*C14</f>
        <v>12267.644963999999</v>
      </c>
      <c r="P14" s="125">
        <v>3235</v>
      </c>
      <c r="Q14" s="93">
        <f>'Димківський  НВК'!Q14</f>
        <v>2.9468000000000001</v>
      </c>
      <c r="R14" s="31">
        <f>P14*Q14*C14</f>
        <v>9532.898000000001</v>
      </c>
      <c r="S14" s="123">
        <v>1425</v>
      </c>
      <c r="T14" s="93">
        <f>'Димківський  НВК'!T11</f>
        <v>2.9468000000000001</v>
      </c>
      <c r="U14" s="32">
        <f>T14*S14*C14</f>
        <v>4199.1900000000005</v>
      </c>
      <c r="V14" s="123">
        <v>100</v>
      </c>
      <c r="W14" s="93">
        <f>'Димківський  НВК'!W11</f>
        <v>3.647052</v>
      </c>
      <c r="X14" s="32">
        <f>W14*V14*C14</f>
        <v>364.70519999999999</v>
      </c>
      <c r="Y14" s="123">
        <v>1240</v>
      </c>
      <c r="Z14" s="93">
        <f>'Димківський  НВК'!Z11</f>
        <v>3.3980000000000001</v>
      </c>
      <c r="AA14" s="32">
        <f>Z14*Y14*C14</f>
        <v>4213.5200000000004</v>
      </c>
      <c r="AB14" s="123">
        <v>2280</v>
      </c>
      <c r="AC14" s="93">
        <f>'Димківський  НВК'!AC11</f>
        <v>3.1634000000000002</v>
      </c>
      <c r="AD14" s="32">
        <f>AC14*AB14*C14</f>
        <v>7212.5520000000006</v>
      </c>
      <c r="AE14" s="155"/>
      <c r="AF14" s="104">
        <f>'Димківський  НВК'!AF11</f>
        <v>0</v>
      </c>
      <c r="AG14" s="32">
        <f>AF14*AE14*C14</f>
        <v>0</v>
      </c>
      <c r="AH14" s="155"/>
      <c r="AI14" s="104">
        <f>'Димківський  НВК'!AI11</f>
        <v>0</v>
      </c>
      <c r="AJ14" s="32">
        <f>AI14*AH14*C14</f>
        <v>0</v>
      </c>
      <c r="AK14" s="123"/>
      <c r="AL14" s="104">
        <f>'Димківський  НВК'!AL11</f>
        <v>0</v>
      </c>
      <c r="AM14" s="32">
        <f>AL14*AK14*C14</f>
        <v>0</v>
      </c>
      <c r="AN14" s="118">
        <f t="shared" si="0"/>
        <v>21710</v>
      </c>
      <c r="AO14" s="98">
        <f>F14+I14+L14+O14+R14+U14+X14+AA14+AD14+AG14+AJ14+AM14</f>
        <v>64906.586193999996</v>
      </c>
    </row>
    <row r="15" spans="1:43">
      <c r="A15" s="415">
        <v>0.141709</v>
      </c>
      <c r="B15" s="17" t="s">
        <v>72</v>
      </c>
      <c r="C15" s="26">
        <v>1</v>
      </c>
      <c r="D15" s="123">
        <v>13320</v>
      </c>
      <c r="E15" s="240">
        <f>'Багринівська   ЗОШ'!E11</f>
        <v>2.9260899999999999</v>
      </c>
      <c r="F15" s="32">
        <f>C15*D15*E15</f>
        <v>38975.518799999998</v>
      </c>
      <c r="G15" s="123">
        <v>30636</v>
      </c>
      <c r="H15" s="93">
        <f>'Багринівська   ЗОШ'!H11</f>
        <v>2.9260899999999999</v>
      </c>
      <c r="I15" s="32">
        <f>H15*G15*C15</f>
        <v>89643.693239999993</v>
      </c>
      <c r="J15" s="123">
        <v>27720</v>
      </c>
      <c r="K15" s="93">
        <f>'Димківський  НВК'!K15</f>
        <v>2.9260899999999999</v>
      </c>
      <c r="L15" s="32">
        <f>J15*K15*C15</f>
        <v>81111.214800000002</v>
      </c>
      <c r="M15" s="123">
        <v>22044</v>
      </c>
      <c r="N15" s="93">
        <f>'Димківський  НВК'!N15</f>
        <v>2.946828</v>
      </c>
      <c r="O15" s="32">
        <f>M15*N15*C15</f>
        <v>64959.876431999997</v>
      </c>
      <c r="P15" s="125"/>
      <c r="Q15" s="93">
        <f>'Димківський  НВК'!Q15</f>
        <v>2.9468000000000001</v>
      </c>
      <c r="R15" s="31">
        <f>P15*Q15*C15</f>
        <v>0</v>
      </c>
      <c r="S15" s="123"/>
      <c r="T15" s="93">
        <f>'Димківський  НВК'!T12</f>
        <v>2.9468000000000001</v>
      </c>
      <c r="U15" s="32">
        <f>T15*S15*C15</f>
        <v>0</v>
      </c>
      <c r="V15" s="123"/>
      <c r="W15" s="93">
        <f>'Димківський  НВК'!W12</f>
        <v>3.647052</v>
      </c>
      <c r="X15" s="32">
        <f>W15*V15*C15</f>
        <v>0</v>
      </c>
      <c r="Y15" s="123"/>
      <c r="Z15" s="93">
        <f>'Димківський  НВК'!Z12</f>
        <v>3.3980000000000001</v>
      </c>
      <c r="AA15" s="32">
        <f>Z15*Y15*C15</f>
        <v>0</v>
      </c>
      <c r="AB15" s="123"/>
      <c r="AC15" s="93">
        <f>'Димківський  НВК'!AC12</f>
        <v>3.1634000000000002</v>
      </c>
      <c r="AD15" s="32">
        <f>AC15*AB15*C15</f>
        <v>0</v>
      </c>
      <c r="AE15" s="155"/>
      <c r="AF15" s="104">
        <f>'Димківський  НВК'!AF12</f>
        <v>0</v>
      </c>
      <c r="AG15" s="32">
        <f>AF15*AE15*C15</f>
        <v>0</v>
      </c>
      <c r="AH15" s="155"/>
      <c r="AI15" s="104">
        <f>'Димківський  НВК'!AI12</f>
        <v>0</v>
      </c>
      <c r="AJ15" s="32">
        <f>AI15*AH15*C15</f>
        <v>0</v>
      </c>
      <c r="AK15" s="123"/>
      <c r="AL15" s="104">
        <f>'Димківський  НВК'!AL12</f>
        <v>0</v>
      </c>
      <c r="AM15" s="32">
        <f>AL15*AK15*C15</f>
        <v>0</v>
      </c>
      <c r="AN15" s="118">
        <f t="shared" si="0"/>
        <v>93720</v>
      </c>
      <c r="AO15" s="98">
        <f>F15+I15+L15+O15+R15+U15+X15+AA15+AD15+AG15+AJ15+AM15</f>
        <v>274690.30327199999</v>
      </c>
    </row>
    <row r="16" spans="1:43">
      <c r="A16" s="416"/>
      <c r="B16" s="17" t="s">
        <v>21</v>
      </c>
      <c r="C16" s="26">
        <v>1</v>
      </c>
      <c r="D16" s="123">
        <v>9360</v>
      </c>
      <c r="E16" s="240">
        <f>'Багринівська   ЗОШ'!E11</f>
        <v>2.9260899999999999</v>
      </c>
      <c r="F16" s="32">
        <f>C16*D16*E16</f>
        <v>27388.202399999998</v>
      </c>
      <c r="G16" s="123">
        <v>11880</v>
      </c>
      <c r="H16" s="93">
        <f>'Багринівська   ЗОШ'!H11</f>
        <v>2.9260899999999999</v>
      </c>
      <c r="I16" s="32">
        <f>H16*G16*C16</f>
        <v>34761.949199999995</v>
      </c>
      <c r="J16" s="123">
        <v>12000</v>
      </c>
      <c r="K16" s="93">
        <f>'Димківський  НВК'!K16</f>
        <v>2.9260899999999999</v>
      </c>
      <c r="L16" s="32">
        <f>J16*K16*C16</f>
        <v>35113.08</v>
      </c>
      <c r="M16" s="123">
        <v>6120</v>
      </c>
      <c r="N16" s="93">
        <f>'Димківський  НВК'!N16</f>
        <v>2.946828</v>
      </c>
      <c r="O16" s="32">
        <f>M16*N16*C16</f>
        <v>18034.587360000001</v>
      </c>
      <c r="P16" s="125"/>
      <c r="Q16" s="93">
        <f>'Димківський  НВК'!Q16</f>
        <v>2.9468000000000001</v>
      </c>
      <c r="R16" s="31">
        <f>P16*Q16*C16</f>
        <v>0</v>
      </c>
      <c r="S16" s="123"/>
      <c r="T16" s="93">
        <f>'Димківський  НВК'!T13</f>
        <v>2.9468000000000001</v>
      </c>
      <c r="U16" s="32">
        <f>T16*S16*C16</f>
        <v>0</v>
      </c>
      <c r="V16" s="123"/>
      <c r="W16" s="93">
        <f>'Димківський  НВК'!W13</f>
        <v>3.647052</v>
      </c>
      <c r="X16" s="32">
        <f>W16*V16*C16</f>
        <v>0</v>
      </c>
      <c r="Y16" s="123"/>
      <c r="Z16" s="93">
        <f>'Димківський  НВК'!Z13</f>
        <v>3.3980000000000001</v>
      </c>
      <c r="AA16" s="32">
        <f>Z16*Y16*C16</f>
        <v>0</v>
      </c>
      <c r="AB16" s="123"/>
      <c r="AC16" s="93">
        <f>'Димківський  НВК'!AC13</f>
        <v>3.1634000000000002</v>
      </c>
      <c r="AD16" s="32">
        <f>AC16*AB16*C16</f>
        <v>0</v>
      </c>
      <c r="AE16" s="155"/>
      <c r="AF16" s="104">
        <f>'Димківський  НВК'!AF13</f>
        <v>0</v>
      </c>
      <c r="AG16" s="32">
        <f>AF16*AE16*C16</f>
        <v>0</v>
      </c>
      <c r="AH16" s="155"/>
      <c r="AI16" s="104">
        <f>'Димківський  НВК'!AI13</f>
        <v>0</v>
      </c>
      <c r="AJ16" s="32">
        <f>AI16*AH16*C16</f>
        <v>0</v>
      </c>
      <c r="AK16" s="123"/>
      <c r="AL16" s="104">
        <f>'Димківський  НВК'!AL13</f>
        <v>0</v>
      </c>
      <c r="AM16" s="32">
        <f>AL16*AK16*C16</f>
        <v>0</v>
      </c>
      <c r="AN16" s="118">
        <f t="shared" si="0"/>
        <v>39360</v>
      </c>
      <c r="AO16" s="98">
        <f>F16+I16+L16+O16+R16+U16+X16+AA16+AD16+AG16+AJ16+AM16</f>
        <v>115297.81896</v>
      </c>
    </row>
    <row r="17" spans="1:41">
      <c r="A17" s="417"/>
      <c r="B17" s="15" t="s">
        <v>74</v>
      </c>
      <c r="C17" s="26">
        <v>1</v>
      </c>
      <c r="D17" s="123"/>
      <c r="E17" s="240">
        <f>'Багринівська   ЗОШ'!E11</f>
        <v>2.9260899999999999</v>
      </c>
      <c r="F17" s="32">
        <f>C17*D17*E17</f>
        <v>0</v>
      </c>
      <c r="G17" s="123"/>
      <c r="H17" s="93">
        <f>'Багринівська   ЗОШ'!H11</f>
        <v>2.9260899999999999</v>
      </c>
      <c r="I17" s="32">
        <f>H17*G17*C17</f>
        <v>0</v>
      </c>
      <c r="J17" s="123"/>
      <c r="K17" s="93">
        <f>'Димківський  НВК'!K17</f>
        <v>2.9260899999999999</v>
      </c>
      <c r="L17" s="32">
        <f>J17*K17*C17</f>
        <v>0</v>
      </c>
      <c r="M17" s="123"/>
      <c r="N17" s="93">
        <f>'Димківський  НВК'!N17</f>
        <v>2.946828</v>
      </c>
      <c r="O17" s="32">
        <f>M17*N17*C17</f>
        <v>0</v>
      </c>
      <c r="P17" s="125"/>
      <c r="Q17" s="93">
        <f>'Димківський  НВК'!Q17</f>
        <v>2.9468000000000001</v>
      </c>
      <c r="R17" s="31">
        <f>P17*Q17*C17</f>
        <v>0</v>
      </c>
      <c r="S17" s="123"/>
      <c r="T17" s="93">
        <f>'Димківський  НВК'!T14</f>
        <v>2.9468000000000001</v>
      </c>
      <c r="U17" s="32">
        <f>T17*S17*C17</f>
        <v>0</v>
      </c>
      <c r="V17" s="123"/>
      <c r="W17" s="93">
        <f>'Димківський  НВК'!W14</f>
        <v>3.647052</v>
      </c>
      <c r="X17" s="32">
        <f>W17*V17*C17</f>
        <v>0</v>
      </c>
      <c r="Y17" s="123"/>
      <c r="Z17" s="93">
        <f>'Димківський  НВК'!Z14</f>
        <v>3.3980000000000001</v>
      </c>
      <c r="AA17" s="32">
        <f>Z17*Y17*C17</f>
        <v>0</v>
      </c>
      <c r="AB17" s="123"/>
      <c r="AC17" s="93">
        <f>'Димківський  НВК'!AC14</f>
        <v>3.1634000000000002</v>
      </c>
      <c r="AD17" s="32">
        <f>AC17*AB17*C17</f>
        <v>0</v>
      </c>
      <c r="AE17" s="155"/>
      <c r="AF17" s="104">
        <f>'Димківський  НВК'!AF14</f>
        <v>0</v>
      </c>
      <c r="AG17" s="32">
        <f>AF17*AE17*C17</f>
        <v>0</v>
      </c>
      <c r="AH17" s="155"/>
      <c r="AI17" s="104">
        <f>'Димківський  НВК'!AI14</f>
        <v>0</v>
      </c>
      <c r="AJ17" s="32">
        <f>AI17*AH17*C17</f>
        <v>0</v>
      </c>
      <c r="AK17" s="123"/>
      <c r="AL17" s="104">
        <f>'Димківський  НВК'!AL14</f>
        <v>0</v>
      </c>
      <c r="AM17" s="32">
        <f>AL17*AK17*C17</f>
        <v>0</v>
      </c>
      <c r="AN17" s="118">
        <f t="shared" si="0"/>
        <v>0</v>
      </c>
      <c r="AO17" s="98">
        <f>F17+I17+L17+O17+R17+U17+X17+AA17+AD17+AG17+AJ17+AM17</f>
        <v>0</v>
      </c>
    </row>
    <row r="18" spans="1:41">
      <c r="A18" s="1"/>
      <c r="B18" s="20"/>
      <c r="C18" s="20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82"/>
      <c r="Q18" s="82"/>
      <c r="R18" s="82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83"/>
    </row>
  </sheetData>
  <mergeCells count="22">
    <mergeCell ref="D8:F8"/>
    <mergeCell ref="A15:A17"/>
    <mergeCell ref="A11:A13"/>
    <mergeCell ref="A10:C10"/>
    <mergeCell ref="A8:B9"/>
    <mergeCell ref="C8:C9"/>
    <mergeCell ref="AB2:AN2"/>
    <mergeCell ref="AK3:AN3"/>
    <mergeCell ref="AN8:AO8"/>
    <mergeCell ref="AH8:AJ8"/>
    <mergeCell ref="F6:AB6"/>
    <mergeCell ref="V8:X8"/>
    <mergeCell ref="AE8:AG8"/>
    <mergeCell ref="G7:Y7"/>
    <mergeCell ref="AK8:AM8"/>
    <mergeCell ref="AB8:AD8"/>
    <mergeCell ref="Y8:AA8"/>
    <mergeCell ref="S8:U8"/>
    <mergeCell ref="P8:R8"/>
    <mergeCell ref="G8:I8"/>
    <mergeCell ref="J8:L8"/>
    <mergeCell ref="M8:O8"/>
  </mergeCells>
  <phoneticPr fontId="16" type="noConversion"/>
  <pageMargins left="0.25" right="0.25" top="0.75" bottom="0.75" header="0.3" footer="0.3"/>
  <pageSetup paperSize="9" scale="90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20" enableFormatConditionsCalculation="0">
    <tabColor indexed="29"/>
  </sheetPr>
  <dimension ref="A1:AP18"/>
  <sheetViews>
    <sheetView topLeftCell="A4" workbookViewId="0">
      <pane xSplit="2" ySplit="7" topLeftCell="Q11" activePane="bottomRight" state="frozen"/>
      <selection activeCell="A4" sqref="A4"/>
      <selection pane="topRight" activeCell="C4" sqref="C4"/>
      <selection pane="bottomLeft" activeCell="A11" sqref="A11"/>
      <selection pane="bottomRight" activeCell="AB12" sqref="AB12"/>
    </sheetView>
  </sheetViews>
  <sheetFormatPr defaultRowHeight="15"/>
  <cols>
    <col min="1" max="1" width="10.5703125" style="18" customWidth="1"/>
    <col min="2" max="2" width="15.28515625" style="18" customWidth="1"/>
    <col min="3" max="3" width="6.140625" style="4" customWidth="1"/>
    <col min="4" max="6" width="10.42578125" style="4" customWidth="1"/>
    <col min="7" max="9" width="10" style="4" customWidth="1"/>
    <col min="10" max="10" width="9.28515625" style="4" bestFit="1" customWidth="1"/>
    <col min="11" max="12" width="9.28515625" style="4" customWidth="1"/>
    <col min="13" max="13" width="9.28515625" style="4" bestFit="1" customWidth="1"/>
    <col min="14" max="15" width="9.28515625" style="4" customWidth="1"/>
    <col min="16" max="16" width="9.28515625" style="4" bestFit="1" customWidth="1"/>
    <col min="17" max="18" width="9.28515625" style="4" customWidth="1"/>
    <col min="19" max="19" width="9.28515625" style="4" bestFit="1" customWidth="1"/>
    <col min="20" max="21" width="9.28515625" style="4" customWidth="1"/>
    <col min="22" max="22" width="9.28515625" style="4" bestFit="1" customWidth="1"/>
    <col min="23" max="24" width="9.28515625" style="4" customWidth="1"/>
    <col min="25" max="25" width="9.28515625" style="4" bestFit="1" customWidth="1"/>
    <col min="26" max="27" width="9.28515625" style="4" customWidth="1"/>
    <col min="28" max="28" width="9.28515625" style="4" bestFit="1" customWidth="1"/>
    <col min="29" max="30" width="9.28515625" style="4" customWidth="1"/>
    <col min="31" max="31" width="9.28515625" style="4" bestFit="1" customWidth="1"/>
    <col min="32" max="33" width="9.28515625" style="4" customWidth="1"/>
    <col min="34" max="34" width="6.85546875" style="4" customWidth="1"/>
    <col min="35" max="36" width="9.28515625" style="4" customWidth="1"/>
    <col min="37" max="37" width="9.28515625" style="4" bestFit="1" customWidth="1"/>
    <col min="38" max="39" width="9.28515625" style="4" customWidth="1"/>
    <col min="40" max="40" width="10.140625" style="4" bestFit="1" customWidth="1"/>
    <col min="41" max="41" width="9.140625" style="4"/>
    <col min="42" max="42" width="9.140625" style="7"/>
  </cols>
  <sheetData>
    <row r="1" spans="1:42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2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2" ht="17.25" customHeight="1">
      <c r="A8" s="430" t="s">
        <v>0</v>
      </c>
      <c r="B8" s="431"/>
      <c r="C8" s="434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2" s="35" customFormat="1" ht="35.25" customHeight="1">
      <c r="A9" s="432"/>
      <c r="B9" s="433"/>
      <c r="C9" s="435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  <c r="AP9" s="34"/>
    </row>
    <row r="10" spans="1:42" s="29" customFormat="1" ht="26.25" customHeight="1">
      <c r="A10" s="401" t="s">
        <v>13</v>
      </c>
      <c r="B10" s="405"/>
      <c r="C10" s="402"/>
      <c r="D10" s="118">
        <f>SUM(D11:D11)</f>
        <v>700</v>
      </c>
      <c r="E10" s="44"/>
      <c r="F10" s="30">
        <f>SUM(F11:F11)</f>
        <v>2048.2629999999999</v>
      </c>
      <c r="G10" s="118">
        <f>SUM(G11:G11)</f>
        <v>1500</v>
      </c>
      <c r="H10" s="44"/>
      <c r="I10" s="30">
        <f>SUM(I11:I11)</f>
        <v>4389.1350000000002</v>
      </c>
      <c r="J10" s="118">
        <f>SUM(J11:J11)</f>
        <v>1600</v>
      </c>
      <c r="K10" s="44"/>
      <c r="L10" s="30">
        <f>SUM(L11:L11)</f>
        <v>4681.7439999999997</v>
      </c>
      <c r="M10" s="118">
        <f>SUM(M11:M11)</f>
        <v>1000</v>
      </c>
      <c r="N10" s="44"/>
      <c r="O10" s="30">
        <f>SUM(O11:O11)</f>
        <v>2946.828</v>
      </c>
      <c r="P10" s="118">
        <f>SUM(P11:P11)</f>
        <v>1200</v>
      </c>
      <c r="Q10" s="44"/>
      <c r="R10" s="30">
        <f>SUM(R11:R11)</f>
        <v>3536.1600000000003</v>
      </c>
      <c r="S10" s="118">
        <f>SUM(S11:S11)</f>
        <v>600</v>
      </c>
      <c r="T10" s="44"/>
      <c r="U10" s="30">
        <f>SUM(U11:U11)</f>
        <v>1768.0800000000002</v>
      </c>
      <c r="V10" s="118">
        <f>SUM(V11:V11)</f>
        <v>200</v>
      </c>
      <c r="W10" s="44"/>
      <c r="X10" s="30">
        <f>SUM(X11:X11)</f>
        <v>729.41039999999998</v>
      </c>
      <c r="Y10" s="118">
        <f>SUM(Y11:Y11)</f>
        <v>150</v>
      </c>
      <c r="Z10" s="44"/>
      <c r="AA10" s="30">
        <f>SUM(AA11:AA11)</f>
        <v>509.70000000000005</v>
      </c>
      <c r="AB10" s="118">
        <f>SUM(AB11:AB11)</f>
        <v>1000</v>
      </c>
      <c r="AC10" s="44"/>
      <c r="AD10" s="30">
        <f>SUM(AD11:AD11)</f>
        <v>3163.4</v>
      </c>
      <c r="AE10" s="118">
        <f>SUM(AE11:AE11)</f>
        <v>0</v>
      </c>
      <c r="AF10" s="44"/>
      <c r="AG10" s="30">
        <f>SUM(AG11:AG11)</f>
        <v>0</v>
      </c>
      <c r="AH10" s="118">
        <f>SUM(AH11:AH11)</f>
        <v>0</v>
      </c>
      <c r="AI10" s="44"/>
      <c r="AJ10" s="30">
        <f>SUM(AJ11:AJ11)</f>
        <v>0</v>
      </c>
      <c r="AK10" s="118">
        <f>SUM(AK11:AK11)</f>
        <v>0</v>
      </c>
      <c r="AL10" s="44"/>
      <c r="AM10" s="30">
        <f>SUM(AM11:AM11)</f>
        <v>0</v>
      </c>
      <c r="AN10" s="118">
        <f>SUM(AN11:AN11)</f>
        <v>7950</v>
      </c>
      <c r="AO10" s="30">
        <f>SUM(AO11:AO11)</f>
        <v>20609.320399999997</v>
      </c>
      <c r="AP10" s="28"/>
    </row>
    <row r="11" spans="1:42" s="29" customFormat="1" ht="30">
      <c r="A11" s="63" t="s">
        <v>36</v>
      </c>
      <c r="B11" s="46" t="s">
        <v>23</v>
      </c>
      <c r="C11" s="14">
        <v>1</v>
      </c>
      <c r="D11" s="117">
        <v>700</v>
      </c>
      <c r="E11" s="240">
        <f>'Багринівська   ЗОШ'!E11</f>
        <v>2.9260899999999999</v>
      </c>
      <c r="F11" s="92">
        <f>E11*D11*C11</f>
        <v>2048.2629999999999</v>
      </c>
      <c r="G11" s="117">
        <v>1500</v>
      </c>
      <c r="H11" s="93">
        <f>'Багринівська   ЗОШ'!H11</f>
        <v>2.9260899999999999</v>
      </c>
      <c r="I11" s="92">
        <f>H11*G11*C11</f>
        <v>4389.1350000000002</v>
      </c>
      <c r="J11" s="117">
        <v>1600</v>
      </c>
      <c r="K11" s="93">
        <f>'Димківський  НВК'!K11</f>
        <v>2.9260899999999999</v>
      </c>
      <c r="L11" s="92">
        <f>K11*J11*C11</f>
        <v>4681.7439999999997</v>
      </c>
      <c r="M11" s="117">
        <v>1000</v>
      </c>
      <c r="N11" s="93">
        <f>'Димківський  НВК'!N11</f>
        <v>2.946828</v>
      </c>
      <c r="O11" s="92">
        <f>N11*M11*C11</f>
        <v>2946.828</v>
      </c>
      <c r="P11" s="117">
        <v>1200</v>
      </c>
      <c r="Q11" s="93">
        <f>'Димківський  НВК'!Q11</f>
        <v>2.9468000000000001</v>
      </c>
      <c r="R11" s="92">
        <f>Q11*P11*C11</f>
        <v>3536.1600000000003</v>
      </c>
      <c r="S11" s="117">
        <v>600</v>
      </c>
      <c r="T11" s="93">
        <f>'Димківський  НВК'!T11</f>
        <v>2.9468000000000001</v>
      </c>
      <c r="U11" s="92">
        <f>T11*S11*C11</f>
        <v>1768.0800000000002</v>
      </c>
      <c r="V11" s="117">
        <v>200</v>
      </c>
      <c r="W11" s="93">
        <f>'Димківський  НВК'!W11</f>
        <v>3.647052</v>
      </c>
      <c r="X11" s="92">
        <f>W11*V11*C11</f>
        <v>729.41039999999998</v>
      </c>
      <c r="Y11" s="117">
        <v>150</v>
      </c>
      <c r="Z11" s="93">
        <f>'Димківський  НВК'!Z11</f>
        <v>3.3980000000000001</v>
      </c>
      <c r="AA11" s="92">
        <f>Z11*Y11*C11</f>
        <v>509.70000000000005</v>
      </c>
      <c r="AB11" s="117">
        <v>1000</v>
      </c>
      <c r="AC11" s="93">
        <f>'Димківський  НВК'!AC11</f>
        <v>3.1634000000000002</v>
      </c>
      <c r="AD11" s="92">
        <f>AC11*AB11*C11</f>
        <v>3163.4</v>
      </c>
      <c r="AE11" s="161"/>
      <c r="AF11" s="164">
        <f>'Димківський  НВК'!AF11</f>
        <v>0</v>
      </c>
      <c r="AG11" s="92">
        <f>AF11*AE11*C11</f>
        <v>0</v>
      </c>
      <c r="AH11" s="161"/>
      <c r="AI11" s="171">
        <f>'Димківський  НВК'!AI11</f>
        <v>0</v>
      </c>
      <c r="AJ11" s="92">
        <f>AI11*AH11*C11</f>
        <v>0</v>
      </c>
      <c r="AK11" s="117"/>
      <c r="AL11" s="93">
        <f>'Димківський  НВК'!AL11</f>
        <v>0</v>
      </c>
      <c r="AM11" s="92">
        <f>AL11*AK11*C11</f>
        <v>0</v>
      </c>
      <c r="AN11" s="118">
        <f>D11+G11+J11+M11+P11+S11+V11+Y11+AB11+AE11+AH11+AK11</f>
        <v>7950</v>
      </c>
      <c r="AO11" s="95">
        <f>AM11+AJ11+AG11+AA11+X11+U11+R11+O11+L11+I11+F11</f>
        <v>20609.320399999997</v>
      </c>
      <c r="AP11" s="28"/>
    </row>
    <row r="12" spans="1:42">
      <c r="A12" s="24"/>
      <c r="B12" s="24"/>
      <c r="C12" s="99"/>
    </row>
    <row r="13" spans="1:42">
      <c r="A13" s="21"/>
      <c r="B13" s="21"/>
      <c r="C13" s="78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"/>
      <c r="Q13" s="2"/>
      <c r="R13" s="2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20"/>
      <c r="AG13" s="20"/>
      <c r="AH13" s="20"/>
      <c r="AI13" s="20"/>
      <c r="AJ13" s="20"/>
    </row>
    <row r="14" spans="1:42">
      <c r="A14" s="21"/>
      <c r="B14" s="21"/>
      <c r="C14" s="78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2"/>
      <c r="Q14" s="22"/>
      <c r="R14" s="22"/>
      <c r="S14" s="393"/>
      <c r="T14" s="393"/>
      <c r="U14" s="393"/>
      <c r="V14" s="393"/>
      <c r="W14" s="393"/>
      <c r="X14" s="393"/>
      <c r="Y14" s="393"/>
      <c r="Z14" s="393"/>
      <c r="AA14" s="393"/>
      <c r="AB14" s="393"/>
      <c r="AC14" s="393"/>
      <c r="AD14" s="393"/>
      <c r="AE14" s="393"/>
      <c r="AF14" s="20"/>
      <c r="AG14" s="20"/>
    </row>
    <row r="15" spans="1:42">
      <c r="A15" s="21"/>
      <c r="B15" s="21"/>
      <c r="C15" s="78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2"/>
      <c r="Q15" s="22"/>
      <c r="R15" s="22"/>
      <c r="S15" s="393"/>
      <c r="T15" s="393"/>
      <c r="U15" s="393"/>
      <c r="V15" s="393"/>
      <c r="W15" s="393"/>
      <c r="X15" s="393"/>
      <c r="Y15" s="393"/>
      <c r="Z15" s="393"/>
      <c r="AA15" s="393"/>
      <c r="AB15" s="393"/>
      <c r="AC15" s="393"/>
      <c r="AD15" s="393"/>
      <c r="AE15" s="393"/>
      <c r="AF15" s="20"/>
      <c r="AG15" s="20"/>
    </row>
    <row r="16" spans="1:42">
      <c r="A16" s="23"/>
      <c r="B16" s="23"/>
      <c r="C16" s="2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2"/>
      <c r="Q16" s="22"/>
      <c r="R16" s="22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3"/>
      <c r="AF16" s="20"/>
      <c r="AG16" s="20"/>
      <c r="AH16" s="2"/>
      <c r="AI16" s="2"/>
      <c r="AJ16" s="2"/>
    </row>
    <row r="17" spans="1:36">
      <c r="A17" s="23"/>
      <c r="B17" s="23"/>
      <c r="C17" s="2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2"/>
      <c r="Q17" s="22"/>
      <c r="R17" s="22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20"/>
      <c r="AG17" s="20"/>
      <c r="AH17" s="10"/>
      <c r="AI17" s="10"/>
      <c r="AJ17" s="10"/>
    </row>
    <row r="18" spans="1:36">
      <c r="A18" s="23"/>
      <c r="B18" s="23"/>
      <c r="C18" s="2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2"/>
      <c r="Q18" s="22"/>
      <c r="R18" s="22"/>
      <c r="S18" s="393"/>
      <c r="T18" s="393"/>
      <c r="U18" s="393"/>
      <c r="V18" s="393"/>
      <c r="W18" s="393"/>
      <c r="X18" s="393"/>
      <c r="Y18" s="393"/>
      <c r="Z18" s="393"/>
      <c r="AA18" s="393"/>
      <c r="AB18" s="393"/>
      <c r="AC18" s="393"/>
      <c r="AD18" s="393"/>
      <c r="AE18" s="393"/>
      <c r="AF18" s="20"/>
      <c r="AG18" s="20"/>
    </row>
  </sheetData>
  <mergeCells count="26">
    <mergeCell ref="AB2:AN2"/>
    <mergeCell ref="AK3:AN3"/>
    <mergeCell ref="G7:Y7"/>
    <mergeCell ref="F6:AB6"/>
    <mergeCell ref="Y8:AA8"/>
    <mergeCell ref="AN8:AO8"/>
    <mergeCell ref="AK8:AM8"/>
    <mergeCell ref="P8:R8"/>
    <mergeCell ref="S8:U8"/>
    <mergeCell ref="A10:C10"/>
    <mergeCell ref="A8:B9"/>
    <mergeCell ref="M8:O8"/>
    <mergeCell ref="C8:C9"/>
    <mergeCell ref="D8:F8"/>
    <mergeCell ref="G8:I8"/>
    <mergeCell ref="J8:L8"/>
    <mergeCell ref="V8:X8"/>
    <mergeCell ref="AB8:AD8"/>
    <mergeCell ref="AE8:AG8"/>
    <mergeCell ref="AH8:AJ8"/>
    <mergeCell ref="S18:AE18"/>
    <mergeCell ref="S13:AE13"/>
    <mergeCell ref="S14:AE14"/>
    <mergeCell ref="S15:AE15"/>
    <mergeCell ref="S16:AE16"/>
    <mergeCell ref="S17:AE17"/>
  </mergeCells>
  <phoneticPr fontId="16" type="noConversion"/>
  <pageMargins left="0.25" right="0.25" top="0.75" bottom="0.75" header="0.3" footer="0.3"/>
  <pageSetup paperSize="9" scale="90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21" enableFormatConditionsCalculation="0">
    <tabColor indexed="29"/>
  </sheetPr>
  <dimension ref="A1:AO22"/>
  <sheetViews>
    <sheetView topLeftCell="A4" workbookViewId="0">
      <pane xSplit="2" ySplit="6" topLeftCell="O10" activePane="bottomRight" state="frozen"/>
      <selection activeCell="A4" sqref="A4"/>
      <selection pane="topRight" activeCell="C4" sqref="C4"/>
      <selection pane="bottomLeft" activeCell="A10" sqref="A10"/>
      <selection pane="bottomRight" activeCell="AB14" sqref="AB14"/>
    </sheetView>
  </sheetViews>
  <sheetFormatPr defaultRowHeight="15"/>
  <cols>
    <col min="1" max="1" width="12.7109375" style="149" customWidth="1"/>
    <col min="2" max="2" width="20.5703125" style="149" customWidth="1"/>
    <col min="3" max="3" width="6" style="22" customWidth="1"/>
    <col min="4" max="4" width="10.140625" style="22" bestFit="1" customWidth="1"/>
    <col min="5" max="5" width="9.140625" style="22"/>
    <col min="6" max="6" width="11.7109375" style="22" customWidth="1"/>
    <col min="7" max="8" width="9.140625" style="22"/>
    <col min="9" max="9" width="10.7109375" style="22" customWidth="1"/>
    <col min="10" max="11" width="9.140625" style="22"/>
    <col min="12" max="12" width="11" style="22" customWidth="1"/>
    <col min="13" max="14" width="9.140625" style="22"/>
    <col min="15" max="15" width="11.5703125" style="22" customWidth="1"/>
    <col min="16" max="23" width="9.140625" style="22"/>
    <col min="24" max="24" width="10.42578125" style="22" customWidth="1"/>
    <col min="25" max="26" width="9.140625" style="22"/>
    <col min="27" max="27" width="12" style="22" customWidth="1"/>
    <col min="28" max="29" width="9.140625" style="22"/>
    <col min="30" max="30" width="10.28515625" style="22" customWidth="1"/>
    <col min="31" max="32" width="9.140625" style="22"/>
    <col min="33" max="33" width="10.5703125" style="22" customWidth="1"/>
    <col min="34" max="34" width="7.7109375" style="22" customWidth="1"/>
    <col min="35" max="35" width="9.140625" style="22"/>
    <col min="36" max="36" width="11.140625" style="22" customWidth="1"/>
    <col min="37" max="37" width="11" style="22" customWidth="1"/>
    <col min="38" max="38" width="9.140625" style="22"/>
    <col min="39" max="39" width="10.42578125" style="22" customWidth="1"/>
    <col min="40" max="40" width="9.28515625" style="22" customWidth="1"/>
    <col min="41" max="41" width="11.42578125" style="22" customWidth="1"/>
    <col min="42" max="16384" width="9.140625" style="141"/>
  </cols>
  <sheetData>
    <row r="1" spans="1:41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139"/>
      <c r="W1" s="139"/>
      <c r="X1" s="139"/>
      <c r="Y1" s="140"/>
      <c r="Z1" s="140"/>
      <c r="AA1" s="140"/>
    </row>
    <row r="2" spans="1:41">
      <c r="A2" s="21"/>
      <c r="B2" s="21"/>
      <c r="C2" s="78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139"/>
      <c r="W2" s="139"/>
      <c r="X2" s="139"/>
      <c r="Y2" s="140"/>
      <c r="Z2" s="140"/>
      <c r="AA2" s="140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1">
      <c r="A3" s="21"/>
      <c r="B3" s="21"/>
      <c r="C3" s="78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139"/>
      <c r="W3" s="139"/>
      <c r="X3" s="139"/>
      <c r="Y3" s="142"/>
      <c r="Z3" s="142"/>
      <c r="AA3" s="142"/>
      <c r="AK3" s="400"/>
      <c r="AL3" s="400"/>
      <c r="AM3" s="400"/>
      <c r="AN3" s="400"/>
    </row>
    <row r="4" spans="1:41">
      <c r="A4" s="21"/>
      <c r="B4" s="21"/>
      <c r="C4" s="78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139"/>
      <c r="W4" s="139"/>
      <c r="X4" s="139"/>
      <c r="Y4" s="142"/>
      <c r="Z4" s="142"/>
      <c r="AA4" s="142"/>
    </row>
    <row r="5" spans="1:41">
      <c r="A5" s="21"/>
      <c r="B5" s="21"/>
      <c r="C5" s="78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139"/>
      <c r="W5" s="139"/>
      <c r="X5" s="139"/>
      <c r="Y5" s="143"/>
      <c r="Z5" s="143"/>
      <c r="AA5" s="143"/>
    </row>
    <row r="6" spans="1:41">
      <c r="A6" s="21"/>
      <c r="B6" s="21"/>
      <c r="C6" s="78"/>
      <c r="D6" s="2"/>
      <c r="E6" s="2"/>
      <c r="F6" s="80" t="str">
        <f>'Багринівська   ЗОШ'!F6:AB6</f>
        <v>Фактичне використання активної  електричної  енергії  2019 рік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10"/>
      <c r="AD6" s="10"/>
    </row>
    <row r="7" spans="1:41">
      <c r="A7" s="144"/>
      <c r="B7" s="144"/>
      <c r="C7" s="145"/>
      <c r="D7" s="12"/>
      <c r="E7" s="12"/>
      <c r="F7" s="12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</row>
    <row r="8" spans="1:41" ht="17.25" customHeight="1">
      <c r="A8" s="438" t="s">
        <v>0</v>
      </c>
      <c r="B8" s="439"/>
      <c r="C8" s="442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1" s="64" customFormat="1" ht="36.75" customHeight="1">
      <c r="A9" s="440"/>
      <c r="B9" s="441"/>
      <c r="C9" s="443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1" s="146" customFormat="1" ht="26.25" customHeight="1">
      <c r="A10" s="401" t="s">
        <v>14</v>
      </c>
      <c r="B10" s="405"/>
      <c r="C10" s="402"/>
      <c r="D10" s="118">
        <f>SUM(D11:D13)</f>
        <v>5480</v>
      </c>
      <c r="E10" s="44"/>
      <c r="F10" s="30">
        <f>SUM(F11:F13)</f>
        <v>16034.9732</v>
      </c>
      <c r="G10" s="118">
        <f>SUM(G11:G13)</f>
        <v>6000</v>
      </c>
      <c r="H10" s="44"/>
      <c r="I10" s="30">
        <f>SUM(I11:I13)</f>
        <v>17556.54</v>
      </c>
      <c r="J10" s="118">
        <f>SUM(J11:J13)</f>
        <v>9481</v>
      </c>
      <c r="K10" s="44"/>
      <c r="L10" s="30">
        <f>SUM(L11:L13)</f>
        <v>27742.259289999998</v>
      </c>
      <c r="M10" s="118">
        <f>SUM(M11:M13)</f>
        <v>5000</v>
      </c>
      <c r="N10" s="44"/>
      <c r="O10" s="30">
        <f>SUM(O11:O13)</f>
        <v>14734.140000000001</v>
      </c>
      <c r="P10" s="118">
        <f>SUM(P11:P13)</f>
        <v>1615</v>
      </c>
      <c r="Q10" s="44"/>
      <c r="R10" s="30">
        <f>SUM(R11:R13)</f>
        <v>4759.0820000000003</v>
      </c>
      <c r="S10" s="118">
        <f>SUM(S11:S13)</f>
        <v>920</v>
      </c>
      <c r="T10" s="44"/>
      <c r="U10" s="30">
        <f>SUM(U11:U13)</f>
        <v>2711.056</v>
      </c>
      <c r="V10" s="118">
        <f>SUM(V11:V13)</f>
        <v>3160</v>
      </c>
      <c r="W10" s="44"/>
      <c r="X10" s="30">
        <f>SUM(X11:X13)</f>
        <v>11524.68432</v>
      </c>
      <c r="Y10" s="118">
        <f>SUM(Y11:Y13)</f>
        <v>840</v>
      </c>
      <c r="Z10" s="44"/>
      <c r="AA10" s="30">
        <f>SUM(AA11:AA13)</f>
        <v>2854.32</v>
      </c>
      <c r="AB10" s="118">
        <f>SUM(AB11:AB13)</f>
        <v>3040</v>
      </c>
      <c r="AC10" s="44"/>
      <c r="AD10" s="30">
        <f>SUM(AD11:AD13)</f>
        <v>9616.7360000000008</v>
      </c>
      <c r="AE10" s="118">
        <f>SUM(AE11:AE13)</f>
        <v>0</v>
      </c>
      <c r="AF10" s="44"/>
      <c r="AG10" s="30">
        <f>SUM(AG11:AG13)</f>
        <v>0</v>
      </c>
      <c r="AH10" s="118">
        <f>SUM(AH11:AH13)</f>
        <v>0</v>
      </c>
      <c r="AI10" s="44"/>
      <c r="AJ10" s="30">
        <f>SUM(AJ11:AJ13)</f>
        <v>0</v>
      </c>
      <c r="AK10" s="118">
        <f>SUM(AK11:AK13)</f>
        <v>0</v>
      </c>
      <c r="AL10" s="44"/>
      <c r="AM10" s="30">
        <f>SUM(AM11:AM13)</f>
        <v>0</v>
      </c>
      <c r="AN10" s="118">
        <f>SUM(AN11:AN13)</f>
        <v>35536</v>
      </c>
      <c r="AO10" s="30">
        <f>SUM(AO11:AO13)</f>
        <v>107533.79081000001</v>
      </c>
    </row>
    <row r="11" spans="1:41">
      <c r="A11" s="412">
        <v>0.37212590000000001</v>
      </c>
      <c r="B11" s="147" t="s">
        <v>72</v>
      </c>
      <c r="C11" s="148">
        <v>1</v>
      </c>
      <c r="D11" s="125">
        <v>2000</v>
      </c>
      <c r="E11" s="240">
        <f>'Багринівська   ЗОШ'!E11</f>
        <v>2.9260899999999999</v>
      </c>
      <c r="F11" s="31">
        <f>E11*D11*C11</f>
        <v>5852.1799999999994</v>
      </c>
      <c r="G11" s="125">
        <v>3200</v>
      </c>
      <c r="H11" s="93">
        <f>'Багринівська   ЗОШ'!H11</f>
        <v>2.9260899999999999</v>
      </c>
      <c r="I11" s="31">
        <f>H11*G11*C11</f>
        <v>9363.4879999999994</v>
      </c>
      <c r="J11" s="125">
        <v>4400</v>
      </c>
      <c r="K11" s="93">
        <f>'Димківський  НВК'!K11</f>
        <v>2.9260899999999999</v>
      </c>
      <c r="L11" s="31">
        <f>K11*J11*C11</f>
        <v>12874.796</v>
      </c>
      <c r="M11" s="125">
        <v>1440</v>
      </c>
      <c r="N11" s="93">
        <f>'Димківський  НВК'!N11</f>
        <v>2.946828</v>
      </c>
      <c r="O11" s="105">
        <f>N11*M11*C11</f>
        <v>4243.4323199999999</v>
      </c>
      <c r="P11" s="125">
        <v>1120</v>
      </c>
      <c r="Q11" s="93">
        <f>'Димківський  НВК'!Q11</f>
        <v>2.9468000000000001</v>
      </c>
      <c r="R11" s="31">
        <f>Q11*P11*C11</f>
        <v>3300.4160000000002</v>
      </c>
      <c r="S11" s="125">
        <v>40</v>
      </c>
      <c r="T11" s="93">
        <f>'Димківський  НВК'!T11</f>
        <v>2.9468000000000001</v>
      </c>
      <c r="U11" s="31">
        <f>T11*S11*C11</f>
        <v>117.872</v>
      </c>
      <c r="V11" s="125">
        <v>960</v>
      </c>
      <c r="W11" s="93">
        <f>'Димківський  НВК'!W11</f>
        <v>3.647052</v>
      </c>
      <c r="X11" s="42">
        <f>W11*V11*C11</f>
        <v>3501.1699199999998</v>
      </c>
      <c r="Y11" s="125">
        <v>200</v>
      </c>
      <c r="Z11" s="93">
        <f>'Димківський  НВК'!Z11</f>
        <v>3.3980000000000001</v>
      </c>
      <c r="AA11" s="31">
        <f>Z11*Y11*C11</f>
        <v>679.6</v>
      </c>
      <c r="AB11" s="125">
        <v>400</v>
      </c>
      <c r="AC11" s="93">
        <f>'Димківський  НВК'!AC11</f>
        <v>3.1634000000000002</v>
      </c>
      <c r="AD11" s="31">
        <f>AC11*AB11*C11</f>
        <v>1265.3600000000001</v>
      </c>
      <c r="AE11" s="157"/>
      <c r="AF11" s="96">
        <f>'Димківський  НВК'!AF11</f>
        <v>0</v>
      </c>
      <c r="AG11" s="31">
        <f>AF11*AE11*C11</f>
        <v>0</v>
      </c>
      <c r="AH11" s="157"/>
      <c r="AI11" s="96">
        <f>'Димківський  НВК'!AI11</f>
        <v>0</v>
      </c>
      <c r="AJ11" s="42">
        <f>AI11*AH11*C11</f>
        <v>0</v>
      </c>
      <c r="AK11" s="125"/>
      <c r="AL11" s="96">
        <f>'Димківський  НВК'!AL11</f>
        <v>0</v>
      </c>
      <c r="AM11" s="31">
        <f>AL11*AK11*C11</f>
        <v>0</v>
      </c>
      <c r="AN11" s="118">
        <f>D11+G11+J11+M11+P11+S11+V11+Y11++AB11+AE11+AH11+AK11</f>
        <v>13760</v>
      </c>
      <c r="AO11" s="98">
        <f>F11+I11+L11+O11+R11+U11+X11+AA11+AD11+AG11+AJ11+AM11</f>
        <v>41198.31424</v>
      </c>
    </row>
    <row r="12" spans="1:41">
      <c r="A12" s="413"/>
      <c r="B12" s="147" t="s">
        <v>21</v>
      </c>
      <c r="C12" s="148">
        <v>1</v>
      </c>
      <c r="D12" s="134">
        <v>2480</v>
      </c>
      <c r="E12" s="240">
        <f>'Багринівська   ЗОШ'!E11</f>
        <v>2.9260899999999999</v>
      </c>
      <c r="F12" s="31">
        <f>E12*D12*C12</f>
        <v>7256.7031999999999</v>
      </c>
      <c r="G12" s="134">
        <v>2800</v>
      </c>
      <c r="H12" s="93">
        <f>'Багринівська   ЗОШ'!H11</f>
        <v>2.9260899999999999</v>
      </c>
      <c r="I12" s="31">
        <f>H12*G12*C12</f>
        <v>8193.0519999999997</v>
      </c>
      <c r="J12" s="134">
        <v>4081</v>
      </c>
      <c r="K12" s="93">
        <f>'Димківський  НВК'!K12</f>
        <v>2.9260899999999999</v>
      </c>
      <c r="L12" s="31">
        <f>K12*J12*C12</f>
        <v>11941.37329</v>
      </c>
      <c r="M12" s="134">
        <v>2400</v>
      </c>
      <c r="N12" s="93">
        <f>'Димківський  НВК'!N12</f>
        <v>2.946828</v>
      </c>
      <c r="O12" s="105">
        <f>N12*M12*C12</f>
        <v>7072.3872000000001</v>
      </c>
      <c r="P12" s="125">
        <v>495</v>
      </c>
      <c r="Q12" s="93">
        <f>'Димківський  НВК'!Q12</f>
        <v>2.9468000000000001</v>
      </c>
      <c r="R12" s="31">
        <f>Q12*P12*C12</f>
        <v>1458.6659999999999</v>
      </c>
      <c r="S12" s="134">
        <v>880</v>
      </c>
      <c r="T12" s="93">
        <f>'Димківський  НВК'!T12</f>
        <v>2.9468000000000001</v>
      </c>
      <c r="U12" s="31">
        <f>T12*S12*C12</f>
        <v>2593.1840000000002</v>
      </c>
      <c r="V12" s="134">
        <v>1160</v>
      </c>
      <c r="W12" s="93">
        <f>'Димківський  НВК'!W12</f>
        <v>3.647052</v>
      </c>
      <c r="X12" s="42">
        <f>W12*V12*C12</f>
        <v>4230.58032</v>
      </c>
      <c r="Y12" s="134">
        <v>320</v>
      </c>
      <c r="Z12" s="93">
        <f>'Димківський  НВК'!Z12</f>
        <v>3.3980000000000001</v>
      </c>
      <c r="AA12" s="31">
        <f>Z12*Y12*C12</f>
        <v>1087.3600000000001</v>
      </c>
      <c r="AB12" s="134">
        <v>1120</v>
      </c>
      <c r="AC12" s="93">
        <f>'Димківський  НВК'!AC12</f>
        <v>3.1634000000000002</v>
      </c>
      <c r="AD12" s="31">
        <f>AC12*AB12*C12</f>
        <v>3543.0080000000003</v>
      </c>
      <c r="AE12" s="158"/>
      <c r="AF12" s="96">
        <f>'Димківський  НВК'!AF12</f>
        <v>0</v>
      </c>
      <c r="AG12" s="31">
        <f>AF12*AE12*C12</f>
        <v>0</v>
      </c>
      <c r="AH12" s="158"/>
      <c r="AI12" s="96">
        <f>'Димківський  НВК'!AI12</f>
        <v>0</v>
      </c>
      <c r="AJ12" s="42">
        <f>AI12*AH12*C12</f>
        <v>0</v>
      </c>
      <c r="AK12" s="134"/>
      <c r="AL12" s="96">
        <f>'Димківський  НВК'!AL12</f>
        <v>0</v>
      </c>
      <c r="AM12" s="31">
        <f>AL12*AK12*C12</f>
        <v>0</v>
      </c>
      <c r="AN12" s="118">
        <f>D12+G12+J12+M12+P12+S12+V12+Y12++AB12+AE12+AH12+AK12</f>
        <v>15736</v>
      </c>
      <c r="AO12" s="98">
        <f>F12+I12+L12+O12+R12+U12+X12+AA12+AD12+AG12+AJ12+AM12</f>
        <v>47376.314010000002</v>
      </c>
    </row>
    <row r="13" spans="1:41">
      <c r="A13" s="414"/>
      <c r="B13" s="15" t="s">
        <v>74</v>
      </c>
      <c r="C13" s="148">
        <v>1</v>
      </c>
      <c r="D13" s="134">
        <v>1000</v>
      </c>
      <c r="E13" s="240">
        <f>'Багринівська   ЗОШ'!E11</f>
        <v>2.9260899999999999</v>
      </c>
      <c r="F13" s="31">
        <f>E13*D13*C13</f>
        <v>2926.0899999999997</v>
      </c>
      <c r="G13" s="134"/>
      <c r="H13" s="93">
        <f>'Багринівська   ЗОШ'!H11</f>
        <v>2.9260899999999999</v>
      </c>
      <c r="I13" s="31">
        <f>H13*G13*C13</f>
        <v>0</v>
      </c>
      <c r="J13" s="134">
        <v>1000</v>
      </c>
      <c r="K13" s="93">
        <f>'Димківський  НВК'!K13</f>
        <v>2.9260899999999999</v>
      </c>
      <c r="L13" s="31">
        <f>K13*J13*C13</f>
        <v>2926.0899999999997</v>
      </c>
      <c r="M13" s="134">
        <v>1160</v>
      </c>
      <c r="N13" s="93">
        <f>'Димківський  НВК'!N13</f>
        <v>2.946828</v>
      </c>
      <c r="O13" s="105">
        <f>N13*M13*C13</f>
        <v>3418.3204799999999</v>
      </c>
      <c r="P13" s="125"/>
      <c r="Q13" s="93">
        <f>'Димківський  НВК'!Q13</f>
        <v>2.9468000000000001</v>
      </c>
      <c r="R13" s="31">
        <f>Q13*P13*C13</f>
        <v>0</v>
      </c>
      <c r="S13" s="134"/>
      <c r="T13" s="93">
        <f>'Димківський  НВК'!T13</f>
        <v>2.9468000000000001</v>
      </c>
      <c r="U13" s="31">
        <f>T13*S13*C13</f>
        <v>0</v>
      </c>
      <c r="V13" s="134">
        <v>1040</v>
      </c>
      <c r="W13" s="93">
        <f>'Димківський  НВК'!W13</f>
        <v>3.647052</v>
      </c>
      <c r="X13" s="42">
        <f>W13*V13*C13</f>
        <v>3792.93408</v>
      </c>
      <c r="Y13" s="134">
        <v>320</v>
      </c>
      <c r="Z13" s="93">
        <f>'Димківський  НВК'!Z13</f>
        <v>3.3980000000000001</v>
      </c>
      <c r="AA13" s="31">
        <f>Z13*Y13*C13</f>
        <v>1087.3600000000001</v>
      </c>
      <c r="AB13" s="134">
        <v>1520</v>
      </c>
      <c r="AC13" s="93">
        <f>'Димківський  НВК'!AC13</f>
        <v>3.1634000000000002</v>
      </c>
      <c r="AD13" s="31">
        <f>AC13*AB13*C13</f>
        <v>4808.3680000000004</v>
      </c>
      <c r="AE13" s="158"/>
      <c r="AF13" s="96">
        <f>'Димківський  НВК'!AF13</f>
        <v>0</v>
      </c>
      <c r="AG13" s="31">
        <f>AF13*AE13*C13</f>
        <v>0</v>
      </c>
      <c r="AH13" s="158"/>
      <c r="AI13" s="96">
        <f>'Димківський  НВК'!AI13</f>
        <v>0</v>
      </c>
      <c r="AJ13" s="42">
        <f>AI13*AH13*C13</f>
        <v>0</v>
      </c>
      <c r="AK13" s="134"/>
      <c r="AL13" s="96">
        <f>'Димківський  НВК'!AL13</f>
        <v>0</v>
      </c>
      <c r="AM13" s="31">
        <f>AL13*AK13*C13</f>
        <v>0</v>
      </c>
      <c r="AN13" s="118">
        <f>D13+G13+J13+M13+P13+S13+V13+Y13++AB13+AE13+AH13+AK13</f>
        <v>6040</v>
      </c>
      <c r="AO13" s="98">
        <f>F13+I13+L13+O13+R13+U13+X13+AA13+AD13+AG13+AJ13+AM13</f>
        <v>18959.162559999997</v>
      </c>
    </row>
    <row r="14" spans="1:41">
      <c r="A14" s="23"/>
      <c r="B14" s="23"/>
      <c r="C14" s="2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S14" s="78"/>
      <c r="T14" s="78"/>
      <c r="U14" s="78"/>
    </row>
    <row r="16" spans="1:41" s="64" customFormat="1">
      <c r="A16" s="24"/>
      <c r="B16" s="24"/>
      <c r="C16" s="99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36">
      <c r="A17" s="1"/>
      <c r="B17" s="1"/>
      <c r="C17" s="20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"/>
      <c r="Q17" s="2"/>
      <c r="R17" s="2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78"/>
      <c r="AG17" s="78"/>
      <c r="AH17" s="78"/>
      <c r="AI17" s="78"/>
      <c r="AJ17" s="78"/>
    </row>
    <row r="18" spans="1:36">
      <c r="A18" s="21"/>
      <c r="B18" s="21"/>
      <c r="C18" s="78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78"/>
      <c r="AG18" s="78"/>
    </row>
    <row r="19" spans="1:36">
      <c r="A19" s="21"/>
      <c r="B19" s="21"/>
      <c r="C19" s="78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78"/>
      <c r="AG19" s="78"/>
    </row>
    <row r="20" spans="1:36">
      <c r="A20" s="23"/>
      <c r="B20" s="23"/>
      <c r="C20" s="2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78"/>
      <c r="AG20" s="78"/>
      <c r="AH20" s="2"/>
      <c r="AI20" s="2"/>
      <c r="AJ20" s="2"/>
    </row>
    <row r="21" spans="1:36">
      <c r="A21" s="23"/>
      <c r="B21" s="23"/>
      <c r="C21" s="2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78"/>
      <c r="AG21" s="78"/>
      <c r="AH21" s="10"/>
      <c r="AI21" s="10"/>
      <c r="AJ21" s="10"/>
    </row>
    <row r="22" spans="1:36">
      <c r="A22" s="23"/>
      <c r="B22" s="23"/>
      <c r="C22" s="2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78"/>
      <c r="AG22" s="78"/>
    </row>
  </sheetData>
  <mergeCells count="19">
    <mergeCell ref="AB2:AN2"/>
    <mergeCell ref="AK3:AN3"/>
    <mergeCell ref="AK8:AM8"/>
    <mergeCell ref="AN8:AO8"/>
    <mergeCell ref="AB8:AD8"/>
    <mergeCell ref="AE8:AG8"/>
    <mergeCell ref="AH8:AJ8"/>
    <mergeCell ref="A10:C10"/>
    <mergeCell ref="A8:B9"/>
    <mergeCell ref="C8:C9"/>
    <mergeCell ref="A11:A13"/>
    <mergeCell ref="Y8:AA8"/>
    <mergeCell ref="V8:X8"/>
    <mergeCell ref="S8:U8"/>
    <mergeCell ref="D8:F8"/>
    <mergeCell ref="G8:I8"/>
    <mergeCell ref="J8:L8"/>
    <mergeCell ref="M8:O8"/>
    <mergeCell ref="P8:R8"/>
  </mergeCells>
  <phoneticPr fontId="16" type="noConversion"/>
  <pageMargins left="0.25" right="0.25" top="0.75" bottom="0.75" header="0.3" footer="0.3"/>
  <pageSetup paperSize="9" scale="90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2" enableFormatConditionsCalculation="0">
    <tabColor indexed="29"/>
  </sheetPr>
  <dimension ref="A1:AP24"/>
  <sheetViews>
    <sheetView topLeftCell="A4" workbookViewId="0">
      <pane xSplit="2" ySplit="7" topLeftCell="Q11" activePane="bottomRight" state="frozen"/>
      <selection activeCell="A4" sqref="A4"/>
      <selection pane="topRight" activeCell="C4" sqref="C4"/>
      <selection pane="bottomLeft" activeCell="A11" sqref="A11"/>
      <selection pane="bottomRight" activeCell="AB15" sqref="AB15"/>
    </sheetView>
  </sheetViews>
  <sheetFormatPr defaultRowHeight="15"/>
  <cols>
    <col min="1" max="1" width="12.42578125" style="18" customWidth="1"/>
    <col min="2" max="2" width="21" style="18" customWidth="1"/>
    <col min="3" max="3" width="8.140625" style="4" customWidth="1"/>
    <col min="4" max="4" width="10.140625" style="4" bestFit="1" customWidth="1"/>
    <col min="5" max="5" width="9.140625" style="4"/>
    <col min="6" max="6" width="11.140625" style="4" customWidth="1"/>
    <col min="7" max="8" width="9.140625" style="4"/>
    <col min="9" max="9" width="11.85546875" style="4" customWidth="1"/>
    <col min="10" max="11" width="9.140625" style="4"/>
    <col min="12" max="12" width="11.5703125" style="4" customWidth="1"/>
    <col min="13" max="14" width="9.140625" style="4"/>
    <col min="15" max="15" width="10.140625" style="4" customWidth="1"/>
    <col min="16" max="17" width="9.140625" style="4"/>
    <col min="18" max="18" width="10.7109375" style="4" customWidth="1"/>
    <col min="19" max="32" width="9.140625" style="4"/>
    <col min="33" max="33" width="10.5703125" style="4" customWidth="1"/>
    <col min="34" max="34" width="8.28515625" style="4" customWidth="1"/>
    <col min="35" max="36" width="10" style="4" customWidth="1"/>
    <col min="37" max="38" width="9.140625" style="4"/>
    <col min="39" max="39" width="10.5703125" style="4" customWidth="1"/>
    <col min="40" max="40" width="10.140625" style="4" bestFit="1" customWidth="1"/>
    <col min="41" max="41" width="12" style="4" customWidth="1"/>
    <col min="42" max="42" width="9.140625" style="7"/>
  </cols>
  <sheetData>
    <row r="1" spans="1:42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2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2" ht="24.7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444" t="str">
        <f>'Багринівська   ЗОШ'!AH8:AH8</f>
        <v xml:space="preserve">листопад   </v>
      </c>
      <c r="AI8" s="445"/>
      <c r="AJ8" s="44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2" ht="35.25" customHeight="1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2" s="29" customFormat="1" ht="26.25" customHeight="1">
      <c r="A10" s="401" t="s">
        <v>15</v>
      </c>
      <c r="B10" s="405"/>
      <c r="C10" s="402"/>
      <c r="D10" s="118">
        <f>SUM(D11:D14)</f>
        <v>51421</v>
      </c>
      <c r="E10" s="44"/>
      <c r="F10" s="30">
        <f>SUM(F11:F14)</f>
        <v>150462.47388999996</v>
      </c>
      <c r="G10" s="118">
        <f>SUM(G11:G14)</f>
        <v>57037</v>
      </c>
      <c r="H10" s="44"/>
      <c r="I10" s="30">
        <f>SUM(I11:I14)</f>
        <v>166895.39532999997</v>
      </c>
      <c r="J10" s="118">
        <f>SUM(J11:J14)</f>
        <v>43029</v>
      </c>
      <c r="K10" s="44"/>
      <c r="L10" s="30">
        <f>SUM(L11:L14)</f>
        <v>125906.72660999998</v>
      </c>
      <c r="M10" s="118">
        <f>SUM(M11:M14)</f>
        <v>3013</v>
      </c>
      <c r="N10" s="44"/>
      <c r="O10" s="30">
        <f>SUM(O11:O14)</f>
        <v>8878.7927639999998</v>
      </c>
      <c r="P10" s="118">
        <f>SUM(P11:P14)</f>
        <v>3014</v>
      </c>
      <c r="Q10" s="44"/>
      <c r="R10" s="30">
        <f>SUM(R11:R14)</f>
        <v>8881.6552000000011</v>
      </c>
      <c r="S10" s="118">
        <f>SUM(S11:S14)</f>
        <v>2810</v>
      </c>
      <c r="T10" s="44"/>
      <c r="U10" s="30">
        <f>SUM(U11:U14)</f>
        <v>8280.5079999999998</v>
      </c>
      <c r="V10" s="118">
        <f>SUM(V11:V14)</f>
        <v>801</v>
      </c>
      <c r="W10" s="44"/>
      <c r="X10" s="30">
        <f>SUM(X11:X14)</f>
        <v>2921.2886520000002</v>
      </c>
      <c r="Y10" s="118">
        <f>SUM(Y11:Y14)</f>
        <v>1604</v>
      </c>
      <c r="Z10" s="44"/>
      <c r="AA10" s="30">
        <f>SUM(AA11:AA14)</f>
        <v>5450.3919999999998</v>
      </c>
      <c r="AB10" s="118">
        <f>SUM(AB11:AB14)</f>
        <v>2408</v>
      </c>
      <c r="AC10" s="44"/>
      <c r="AD10" s="30">
        <f>SUM(AD11:AD14)</f>
        <v>7617.467200000001</v>
      </c>
      <c r="AE10" s="118">
        <f>SUM(AE11:AE14)</f>
        <v>0</v>
      </c>
      <c r="AF10" s="44"/>
      <c r="AG10" s="30">
        <f>SUM(AG11:AG14)</f>
        <v>0</v>
      </c>
      <c r="AH10" s="118">
        <f>SUM(AH11:AH14)</f>
        <v>0</v>
      </c>
      <c r="AI10" s="44"/>
      <c r="AJ10" s="30">
        <f>SUM(AJ11:AJ14)</f>
        <v>0</v>
      </c>
      <c r="AK10" s="118">
        <f>SUM(AK11:AK14)</f>
        <v>0</v>
      </c>
      <c r="AL10" s="44"/>
      <c r="AM10" s="30">
        <f>SUM(AM11:AM14)</f>
        <v>0</v>
      </c>
      <c r="AN10" s="118">
        <f>SUM(AN11:AN14)</f>
        <v>165137</v>
      </c>
      <c r="AO10" s="30">
        <f>SUM(AO11:AO14)</f>
        <v>485294.69964599999</v>
      </c>
      <c r="AP10" s="28"/>
    </row>
    <row r="11" spans="1:42">
      <c r="A11" s="412">
        <v>3.0418000000000001E-2</v>
      </c>
      <c r="B11" s="17" t="s">
        <v>72</v>
      </c>
      <c r="C11" s="26">
        <v>1</v>
      </c>
      <c r="D11" s="125">
        <v>48017</v>
      </c>
      <c r="E11" s="240">
        <f>'Багринівська   ЗОШ'!E11</f>
        <v>2.9260899999999999</v>
      </c>
      <c r="F11" s="31">
        <f>E11*D11*C11</f>
        <v>140502.06352999998</v>
      </c>
      <c r="G11" s="125">
        <v>50021</v>
      </c>
      <c r="H11" s="93">
        <f>'Багринівська   ЗОШ'!H11</f>
        <v>2.9260899999999999</v>
      </c>
      <c r="I11" s="42">
        <f>H11*G11*C11</f>
        <v>146365.94788999998</v>
      </c>
      <c r="J11" s="125">
        <v>40014</v>
      </c>
      <c r="K11" s="93">
        <f>'Димківський  НВК'!K11</f>
        <v>2.9260899999999999</v>
      </c>
      <c r="L11" s="31">
        <f>K11*J11*C11</f>
        <v>117084.56525999999</v>
      </c>
      <c r="M11" s="125"/>
      <c r="N11" s="93">
        <f>'Димківський  НВК'!N11</f>
        <v>2.946828</v>
      </c>
      <c r="O11" s="31">
        <f>N11*M11*C11</f>
        <v>0</v>
      </c>
      <c r="P11" s="125"/>
      <c r="Q11" s="93">
        <f>'Димківський  НВК'!Q11</f>
        <v>2.9468000000000001</v>
      </c>
      <c r="R11" s="31">
        <f>Q11*P11*C11</f>
        <v>0</v>
      </c>
      <c r="S11" s="125"/>
      <c r="T11" s="93">
        <f>'Димківський  НВК'!T11</f>
        <v>2.9468000000000001</v>
      </c>
      <c r="U11" s="31">
        <f>T11*S11*C11</f>
        <v>0</v>
      </c>
      <c r="V11" s="125"/>
      <c r="W11" s="93">
        <f>'Димківський  НВК'!W11</f>
        <v>3.647052</v>
      </c>
      <c r="X11" s="31">
        <f>W11*V11*C11</f>
        <v>0</v>
      </c>
      <c r="Y11" s="125"/>
      <c r="Z11" s="93">
        <f>'Димківський  НВК'!Z11</f>
        <v>3.3980000000000001</v>
      </c>
      <c r="AA11" s="31">
        <f>Z11*Y11*C11</f>
        <v>0</v>
      </c>
      <c r="AB11" s="125"/>
      <c r="AC11" s="93">
        <f>'Димківський  НВК'!AC11</f>
        <v>3.1634000000000002</v>
      </c>
      <c r="AD11" s="31">
        <f>AC11*AB11*C11</f>
        <v>0</v>
      </c>
      <c r="AE11" s="157"/>
      <c r="AF11" s="96">
        <f>'Димківський  НВК'!AF11</f>
        <v>0</v>
      </c>
      <c r="AG11" s="31">
        <f>AF11*AE11*C11</f>
        <v>0</v>
      </c>
      <c r="AH11" s="157"/>
      <c r="AI11" s="171">
        <f>'Димківський  НВК'!AI11</f>
        <v>0</v>
      </c>
      <c r="AJ11" s="31">
        <f>AI11*AH11*C11</f>
        <v>0</v>
      </c>
      <c r="AK11" s="125"/>
      <c r="AL11" s="171">
        <f>'Димківський  НВК'!AL11</f>
        <v>0</v>
      </c>
      <c r="AM11" s="31">
        <f>AL11*AK11*C11</f>
        <v>0</v>
      </c>
      <c r="AN11" s="118">
        <f>D11+G11+J11+M11+P11+S11+V11+Y11+AB11+AE11+AH11+AK11</f>
        <v>138052</v>
      </c>
      <c r="AO11" s="98">
        <f>F11+I11+L11+O11+R11+U11+X11+AA11+AD11+AG11+AJ11+AM11</f>
        <v>403952.57668</v>
      </c>
    </row>
    <row r="12" spans="1:42">
      <c r="A12" s="413"/>
      <c r="B12" s="17" t="s">
        <v>21</v>
      </c>
      <c r="C12" s="26">
        <v>1</v>
      </c>
      <c r="D12" s="123">
        <v>2001</v>
      </c>
      <c r="E12" s="240">
        <f>'Багринівська   ЗОШ'!E11</f>
        <v>2.9260899999999999</v>
      </c>
      <c r="F12" s="31">
        <f>E12*D12*C12</f>
        <v>5855.1060899999993</v>
      </c>
      <c r="G12" s="125">
        <v>4002</v>
      </c>
      <c r="H12" s="93">
        <f>'Багринівська   ЗОШ'!H11</f>
        <v>2.9260899999999999</v>
      </c>
      <c r="I12" s="42">
        <f>H12*G12*C12</f>
        <v>11710.212179999999</v>
      </c>
      <c r="J12" s="123">
        <v>0</v>
      </c>
      <c r="K12" s="93">
        <f>'Димківський  НВК'!K12</f>
        <v>2.9260899999999999</v>
      </c>
      <c r="L12" s="31">
        <f>K12*J12*C12</f>
        <v>0</v>
      </c>
      <c r="M12" s="123"/>
      <c r="N12" s="93">
        <f>'Димківський  НВК'!N12</f>
        <v>2.946828</v>
      </c>
      <c r="O12" s="31">
        <f>N12*M12*C12</f>
        <v>0</v>
      </c>
      <c r="P12" s="125"/>
      <c r="Q12" s="93">
        <f>'Димківський  НВК'!Q12</f>
        <v>2.9468000000000001</v>
      </c>
      <c r="R12" s="31">
        <f>Q12*P12*C12</f>
        <v>0</v>
      </c>
      <c r="S12" s="123"/>
      <c r="T12" s="93">
        <f>'Димківський  НВК'!T12</f>
        <v>2.9468000000000001</v>
      </c>
      <c r="U12" s="31">
        <f>T12*S12*C12</f>
        <v>0</v>
      </c>
      <c r="V12" s="123"/>
      <c r="W12" s="93">
        <f>'Димківський  НВК'!W12</f>
        <v>3.647052</v>
      </c>
      <c r="X12" s="31">
        <f>W12*V12*C12</f>
        <v>0</v>
      </c>
      <c r="Y12" s="123"/>
      <c r="Z12" s="93">
        <f>'Димківський  НВК'!Z12</f>
        <v>3.3980000000000001</v>
      </c>
      <c r="AA12" s="31">
        <f>Z12*Y12*C12</f>
        <v>0</v>
      </c>
      <c r="AB12" s="123"/>
      <c r="AC12" s="93">
        <f>'Димківський  НВК'!AC12</f>
        <v>3.1634000000000002</v>
      </c>
      <c r="AD12" s="31">
        <f>AC12*AB12*C12</f>
        <v>0</v>
      </c>
      <c r="AE12" s="155"/>
      <c r="AF12" s="96">
        <f>'Димківський  НВК'!AF12</f>
        <v>0</v>
      </c>
      <c r="AG12" s="31">
        <f>AF12*AE12*C12</f>
        <v>0</v>
      </c>
      <c r="AH12" s="155"/>
      <c r="AI12" s="171">
        <f>'Димківський  НВК'!AI12</f>
        <v>0</v>
      </c>
      <c r="AJ12" s="31">
        <f>AI12*AH12*C12</f>
        <v>0</v>
      </c>
      <c r="AK12" s="123"/>
      <c r="AL12" s="171">
        <f>'Димківський  НВК'!AL12</f>
        <v>0</v>
      </c>
      <c r="AM12" s="31">
        <f>AL12*AK12*C12</f>
        <v>0</v>
      </c>
      <c r="AN12" s="118">
        <f>D12+G12+J12+M12+P12+S12+V12+Y12+AB12+AE12+AH12+AK12</f>
        <v>6003</v>
      </c>
      <c r="AO12" s="98">
        <f>F12+I12+L12+O12+R12+U12+X12+AA12+AD12+AG12+AJ12+AM12</f>
        <v>17565.318269999996</v>
      </c>
    </row>
    <row r="13" spans="1:42" ht="16.5" customHeight="1">
      <c r="A13" s="414"/>
      <c r="B13" s="15" t="s">
        <v>74</v>
      </c>
      <c r="C13" s="26">
        <v>1</v>
      </c>
      <c r="D13" s="123"/>
      <c r="E13" s="240">
        <f>'Багринівська   ЗОШ'!E11</f>
        <v>2.9260899999999999</v>
      </c>
      <c r="F13" s="31">
        <f>E13*D13*C13</f>
        <v>0</v>
      </c>
      <c r="G13" s="125"/>
      <c r="H13" s="93">
        <f>'Багринівська   ЗОШ'!H11</f>
        <v>2.9260899999999999</v>
      </c>
      <c r="I13" s="42">
        <f>H13*G13*C13</f>
        <v>0</v>
      </c>
      <c r="J13" s="123">
        <v>0</v>
      </c>
      <c r="K13" s="93">
        <f>'Димківський  НВК'!K13</f>
        <v>2.9260899999999999</v>
      </c>
      <c r="L13" s="31">
        <f>K13*J13*C13</f>
        <v>0</v>
      </c>
      <c r="M13" s="123"/>
      <c r="N13" s="93">
        <f>'Димківський  НВК'!N13</f>
        <v>2.946828</v>
      </c>
      <c r="O13" s="31">
        <f>N13*M13*C13</f>
        <v>0</v>
      </c>
      <c r="P13" s="125"/>
      <c r="Q13" s="93">
        <f>'Димківський  НВК'!Q13</f>
        <v>2.9468000000000001</v>
      </c>
      <c r="R13" s="31">
        <f>Q13*P13*C13</f>
        <v>0</v>
      </c>
      <c r="S13" s="123"/>
      <c r="T13" s="93">
        <f>'Димківський  НВК'!T13</f>
        <v>2.9468000000000001</v>
      </c>
      <c r="U13" s="31">
        <f>T13*S13*C13</f>
        <v>0</v>
      </c>
      <c r="V13" s="123"/>
      <c r="W13" s="93">
        <f>'Димківський  НВК'!W13</f>
        <v>3.647052</v>
      </c>
      <c r="X13" s="31">
        <f>W13*V13*C13</f>
        <v>0</v>
      </c>
      <c r="Y13" s="123"/>
      <c r="Z13" s="93">
        <f>'Димківський  НВК'!Z13</f>
        <v>3.3980000000000001</v>
      </c>
      <c r="AA13" s="31">
        <f>Z13*Y13*C13</f>
        <v>0</v>
      </c>
      <c r="AB13" s="123"/>
      <c r="AC13" s="93">
        <f>'Димківський  НВК'!AC13</f>
        <v>3.1634000000000002</v>
      </c>
      <c r="AD13" s="31">
        <f>AC13*AB13*C13</f>
        <v>0</v>
      </c>
      <c r="AE13" s="155"/>
      <c r="AF13" s="96">
        <f>'Димківський  НВК'!AF13</f>
        <v>0</v>
      </c>
      <c r="AG13" s="31">
        <f>AF13*AE13*C13</f>
        <v>0</v>
      </c>
      <c r="AH13" s="155"/>
      <c r="AI13" s="171">
        <f>'Димківський  НВК'!AI13</f>
        <v>0</v>
      </c>
      <c r="AJ13" s="31">
        <f>AI13*AH13*C13</f>
        <v>0</v>
      </c>
      <c r="AK13" s="123"/>
      <c r="AL13" s="171">
        <f>'Димківський  НВК'!AL13</f>
        <v>0</v>
      </c>
      <c r="AM13" s="31">
        <f>AL13*AK13*C13</f>
        <v>0</v>
      </c>
      <c r="AN13" s="118">
        <f>D13+G13+J13+M13+P13+S13+V13+Y13+AB13+AE13+AH13+AK13</f>
        <v>0</v>
      </c>
      <c r="AO13" s="98">
        <f>F13+I13+L13+O13+R13+U13+X13+AA13+AD13+AG13+AJ13+AM13</f>
        <v>0</v>
      </c>
    </row>
    <row r="14" spans="1:42">
      <c r="A14" s="16">
        <v>464936</v>
      </c>
      <c r="B14" s="15" t="s">
        <v>23</v>
      </c>
      <c r="C14" s="26">
        <v>1</v>
      </c>
      <c r="D14" s="123">
        <v>1403</v>
      </c>
      <c r="E14" s="240">
        <f>'Багринівська   ЗОШ'!E11</f>
        <v>2.9260899999999999</v>
      </c>
      <c r="F14" s="31">
        <f>E14*D14*C14</f>
        <v>4105.3042699999996</v>
      </c>
      <c r="G14" s="125">
        <v>3014</v>
      </c>
      <c r="H14" s="93">
        <f>'Багринівська   ЗОШ'!H11</f>
        <v>2.9260899999999999</v>
      </c>
      <c r="I14" s="42">
        <f>H14*G14*C14</f>
        <v>8819.2352599999995</v>
      </c>
      <c r="J14" s="123">
        <v>3015</v>
      </c>
      <c r="K14" s="93">
        <f>'Димківський  НВК'!K14</f>
        <v>2.9260899999999999</v>
      </c>
      <c r="L14" s="31">
        <f>K14*J14*C14</f>
        <v>8822.1613500000003</v>
      </c>
      <c r="M14" s="123">
        <v>3013</v>
      </c>
      <c r="N14" s="93">
        <f>'Димківський  НВК'!N14</f>
        <v>2.946828</v>
      </c>
      <c r="O14" s="31">
        <f>N14*M14*C14</f>
        <v>8878.7927639999998</v>
      </c>
      <c r="P14" s="125">
        <v>3014</v>
      </c>
      <c r="Q14" s="93">
        <f>'Димківський  НВК'!Q14</f>
        <v>2.9468000000000001</v>
      </c>
      <c r="R14" s="31">
        <f>Q14*P14*C14</f>
        <v>8881.6552000000011</v>
      </c>
      <c r="S14" s="123">
        <v>2810</v>
      </c>
      <c r="T14" s="93">
        <f>'Димківський  НВК'!T14</f>
        <v>2.9468000000000001</v>
      </c>
      <c r="U14" s="31">
        <f>T14*S14*C14</f>
        <v>8280.5079999999998</v>
      </c>
      <c r="V14" s="123">
        <v>801</v>
      </c>
      <c r="W14" s="93">
        <f>'Димківський  НВК'!W14</f>
        <v>3.647052</v>
      </c>
      <c r="X14" s="31">
        <f>W14*V14*C14</f>
        <v>2921.2886520000002</v>
      </c>
      <c r="Y14" s="123">
        <v>1604</v>
      </c>
      <c r="Z14" s="93">
        <f>'Димківський  НВК'!Z14</f>
        <v>3.3980000000000001</v>
      </c>
      <c r="AA14" s="31">
        <f>Z14*Y14*C14</f>
        <v>5450.3919999999998</v>
      </c>
      <c r="AB14" s="123">
        <v>2408</v>
      </c>
      <c r="AC14" s="93">
        <f>'Димківський  НВК'!AC14</f>
        <v>3.1634000000000002</v>
      </c>
      <c r="AD14" s="31">
        <f>AC14*AB14*C14</f>
        <v>7617.467200000001</v>
      </c>
      <c r="AE14" s="155"/>
      <c r="AF14" s="96">
        <f>'Димківський  НВК'!AF14</f>
        <v>0</v>
      </c>
      <c r="AG14" s="31">
        <f>AF14*AE14*C14</f>
        <v>0</v>
      </c>
      <c r="AH14" s="155"/>
      <c r="AI14" s="171">
        <f>'Димківський  НВК'!AI14</f>
        <v>0</v>
      </c>
      <c r="AJ14" s="31">
        <f>AI14*AH14*C14</f>
        <v>0</v>
      </c>
      <c r="AK14" s="123"/>
      <c r="AL14" s="171">
        <f>'Димківський  НВК'!AL14</f>
        <v>0</v>
      </c>
      <c r="AM14" s="31">
        <f>AL14*AK14*C14</f>
        <v>0</v>
      </c>
      <c r="AN14" s="118">
        <f>D14+G14+J14+M14+P14+S14+V14+Y14+AB14+AE14+AH14+AK14</f>
        <v>21082</v>
      </c>
      <c r="AO14" s="98">
        <f>F14+I14+L14+O14+R14+U14+X14+AA14+AD14+AG14+AJ14+AM14</f>
        <v>63776.804695999999</v>
      </c>
    </row>
    <row r="15" spans="1:42">
      <c r="A15" s="23"/>
      <c r="B15" s="23"/>
      <c r="C15" s="2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2"/>
      <c r="Q15" s="22"/>
      <c r="R15" s="22"/>
      <c r="S15" s="20"/>
      <c r="T15" s="20"/>
      <c r="U15" s="2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42">
      <c r="A16" s="23"/>
      <c r="B16" s="23"/>
      <c r="C16" s="2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2"/>
      <c r="Q16" s="22"/>
      <c r="R16" s="22"/>
      <c r="S16" s="20"/>
      <c r="T16" s="20"/>
      <c r="U16" s="20"/>
    </row>
    <row r="17" spans="1:36">
      <c r="P17" s="22"/>
      <c r="Q17" s="22"/>
      <c r="R17" s="22"/>
    </row>
    <row r="18" spans="1:36">
      <c r="A18" s="24"/>
      <c r="B18" s="24"/>
      <c r="C18" s="99"/>
    </row>
    <row r="19" spans="1:36">
      <c r="A19" s="21"/>
      <c r="B19" s="21"/>
      <c r="C19" s="7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"/>
      <c r="Q19" s="2"/>
      <c r="R19" s="2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1:36">
      <c r="A20" s="21"/>
      <c r="B20" s="21"/>
      <c r="C20" s="78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2"/>
      <c r="Q20" s="22"/>
      <c r="R20" s="22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</row>
    <row r="21" spans="1:36">
      <c r="A21" s="21"/>
      <c r="B21" s="21"/>
      <c r="C21" s="7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2"/>
      <c r="Q21" s="22"/>
      <c r="R21" s="22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1:36">
      <c r="A22" s="23"/>
      <c r="B22" s="23"/>
      <c r="C22" s="2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2"/>
      <c r="Q22" s="22"/>
      <c r="R22" s="22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"/>
      <c r="AI22" s="2"/>
      <c r="AJ22" s="2"/>
    </row>
    <row r="23" spans="1:36">
      <c r="A23" s="23"/>
      <c r="B23" s="23"/>
      <c r="C23" s="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2"/>
      <c r="Q23" s="22"/>
      <c r="R23" s="22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10"/>
      <c r="AI23" s="10"/>
      <c r="AJ23" s="10"/>
    </row>
    <row r="24" spans="1:36">
      <c r="A24" s="23"/>
      <c r="B24" s="23"/>
      <c r="C24" s="2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2"/>
      <c r="Q24" s="22"/>
      <c r="R24" s="22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</row>
  </sheetData>
  <mergeCells count="21">
    <mergeCell ref="S8:U8"/>
    <mergeCell ref="AE8:AG8"/>
    <mergeCell ref="AB8:AD8"/>
    <mergeCell ref="Y8:AA8"/>
    <mergeCell ref="M8:O8"/>
    <mergeCell ref="A11:A13"/>
    <mergeCell ref="A10:C10"/>
    <mergeCell ref="A8:B9"/>
    <mergeCell ref="C8:C9"/>
    <mergeCell ref="AB2:AN2"/>
    <mergeCell ref="AK3:AN3"/>
    <mergeCell ref="G7:Y7"/>
    <mergeCell ref="AN8:AO8"/>
    <mergeCell ref="F6:AB6"/>
    <mergeCell ref="V8:X8"/>
    <mergeCell ref="G8:I8"/>
    <mergeCell ref="AK8:AM8"/>
    <mergeCell ref="D8:F8"/>
    <mergeCell ref="P8:R8"/>
    <mergeCell ref="J8:L8"/>
    <mergeCell ref="AH8:AJ8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30" enableFormatConditionsCalculation="0">
    <tabColor indexed="29"/>
  </sheetPr>
  <dimension ref="A1:AP25"/>
  <sheetViews>
    <sheetView topLeftCell="A4" workbookViewId="0">
      <pane xSplit="2" ySplit="7" topLeftCell="S11" activePane="bottomRight" state="frozen"/>
      <selection activeCell="A4" sqref="A4"/>
      <selection pane="topRight" activeCell="C4" sqref="C4"/>
      <selection pane="bottomLeft" activeCell="A11" sqref="A11"/>
      <selection pane="bottomRight" activeCell="AB12" sqref="AB12"/>
    </sheetView>
  </sheetViews>
  <sheetFormatPr defaultRowHeight="15"/>
  <cols>
    <col min="1" max="1" width="10.28515625" style="18" customWidth="1"/>
    <col min="2" max="2" width="18.42578125" style="18" customWidth="1"/>
    <col min="3" max="3" width="7.28515625" style="4" customWidth="1"/>
    <col min="4" max="39" width="9.140625" style="4"/>
    <col min="40" max="40" width="11.85546875" style="4" customWidth="1"/>
    <col min="41" max="41" width="12.42578125" style="4" customWidth="1"/>
    <col min="42" max="42" width="9.140625" style="7"/>
  </cols>
  <sheetData>
    <row r="1" spans="1:42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2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</row>
    <row r="7" spans="1:42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AB7" s="76"/>
      <c r="AC7" s="76"/>
      <c r="AD7" s="76"/>
    </row>
    <row r="8" spans="1:42" ht="17.2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2" ht="38.25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2" s="29" customFormat="1" ht="21" customHeight="1">
      <c r="A10" s="401" t="s">
        <v>16</v>
      </c>
      <c r="B10" s="405"/>
      <c r="C10" s="402"/>
      <c r="D10" s="118">
        <f>SUM(D11:D11)</f>
        <v>350</v>
      </c>
      <c r="E10" s="44"/>
      <c r="F10" s="30">
        <f>SUM(F11:F11)</f>
        <v>1024.1315</v>
      </c>
      <c r="G10" s="118">
        <f>SUM(G11:G11)</f>
        <v>900</v>
      </c>
      <c r="H10" s="44"/>
      <c r="I10" s="30">
        <f>SUM(I11:I11)</f>
        <v>2633.4809999999998</v>
      </c>
      <c r="J10" s="118">
        <f>SUM(J11:J11)</f>
        <v>1000</v>
      </c>
      <c r="K10" s="44"/>
      <c r="L10" s="30">
        <f>SUM(L11:L11)</f>
        <v>2926.0899999999997</v>
      </c>
      <c r="M10" s="118">
        <f>SUM(M11:M11)</f>
        <v>1000</v>
      </c>
      <c r="N10" s="44"/>
      <c r="O10" s="30">
        <f>SUM(O11:O11)</f>
        <v>2946.828</v>
      </c>
      <c r="P10" s="118">
        <f>SUM(P11:P11)</f>
        <v>800</v>
      </c>
      <c r="Q10" s="44"/>
      <c r="R10" s="30">
        <f>SUM(R11:R11)</f>
        <v>2357.44</v>
      </c>
      <c r="S10" s="118">
        <f>SUM(S11:S11)</f>
        <v>400</v>
      </c>
      <c r="T10" s="44"/>
      <c r="U10" s="30">
        <f>SUM(U11:U11)</f>
        <v>1178.72</v>
      </c>
      <c r="V10" s="118">
        <f>SUM(V11:V11)</f>
        <v>350</v>
      </c>
      <c r="W10" s="44"/>
      <c r="X10" s="30">
        <f>SUM(X11:X11)</f>
        <v>1276.4682</v>
      </c>
      <c r="Y10" s="118">
        <f>SUM(Y11:Y11)</f>
        <v>320</v>
      </c>
      <c r="Z10" s="44"/>
      <c r="AA10" s="30">
        <f>SUM(AA11:AA11)</f>
        <v>1087.3600000000001</v>
      </c>
      <c r="AB10" s="118">
        <f>SUM(AB11:AB11)</f>
        <v>900</v>
      </c>
      <c r="AC10" s="44"/>
      <c r="AD10" s="30">
        <f>SUM(AD11:AD11)</f>
        <v>2847.0600000000004</v>
      </c>
      <c r="AE10" s="118">
        <f>SUM(AE11:AE11)</f>
        <v>0</v>
      </c>
      <c r="AF10" s="44"/>
      <c r="AG10" s="30">
        <f>SUM(AG11:AG11)</f>
        <v>0</v>
      </c>
      <c r="AH10" s="118">
        <f>SUM(AH11:AH11)</f>
        <v>0</v>
      </c>
      <c r="AI10" s="44"/>
      <c r="AJ10" s="30">
        <f>SUM(AJ11:AJ11)</f>
        <v>0</v>
      </c>
      <c r="AK10" s="118">
        <f>SUM(AK11:AK11)</f>
        <v>0</v>
      </c>
      <c r="AL10" s="44"/>
      <c r="AM10" s="30">
        <f>SUM(AM11:AM11)</f>
        <v>0</v>
      </c>
      <c r="AN10" s="118">
        <f>SUM(AN11:AN11)</f>
        <v>6020</v>
      </c>
      <c r="AO10" s="30">
        <f>SUM(AO11:AO11)</f>
        <v>18277.578700000002</v>
      </c>
      <c r="AP10" s="28"/>
    </row>
    <row r="11" spans="1:42">
      <c r="A11" s="15">
        <v>4.4181999999999999E-2</v>
      </c>
      <c r="B11" s="46" t="s">
        <v>23</v>
      </c>
      <c r="C11" s="14">
        <v>1</v>
      </c>
      <c r="D11" s="125">
        <v>350</v>
      </c>
      <c r="E11" s="240">
        <f>'Багринівська   ЗОШ'!E11</f>
        <v>2.9260899999999999</v>
      </c>
      <c r="F11" s="31">
        <f>E11*D11*C11</f>
        <v>1024.1315</v>
      </c>
      <c r="G11" s="125">
        <v>900</v>
      </c>
      <c r="H11" s="93">
        <f>'Багринівська   ЗОШ'!H11</f>
        <v>2.9260899999999999</v>
      </c>
      <c r="I11" s="31">
        <f>H11*G11*C11</f>
        <v>2633.4809999999998</v>
      </c>
      <c r="J11" s="125">
        <v>1000</v>
      </c>
      <c r="K11" s="93">
        <f>'Димківський  НВК'!K11</f>
        <v>2.9260899999999999</v>
      </c>
      <c r="L11" s="31">
        <f>K11*J11*C11</f>
        <v>2926.0899999999997</v>
      </c>
      <c r="M11" s="125">
        <v>1000</v>
      </c>
      <c r="N11" s="93">
        <f>'Димківський  НВК'!N11</f>
        <v>2.946828</v>
      </c>
      <c r="O11" s="31">
        <f>N11*M11*C11</f>
        <v>2946.828</v>
      </c>
      <c r="P11" s="125">
        <v>800</v>
      </c>
      <c r="Q11" s="93">
        <f>'Димківський  НВК'!Q11</f>
        <v>2.9468000000000001</v>
      </c>
      <c r="R11" s="31">
        <f>Q11*P11*C11</f>
        <v>2357.44</v>
      </c>
      <c r="S11" s="125">
        <v>400</v>
      </c>
      <c r="T11" s="93">
        <f>'Димківський  НВК'!T11</f>
        <v>2.9468000000000001</v>
      </c>
      <c r="U11" s="31">
        <f>T11*S11*C11</f>
        <v>1178.72</v>
      </c>
      <c r="V11" s="125">
        <v>350</v>
      </c>
      <c r="W11" s="93">
        <f>'Димківський  НВК'!W11</f>
        <v>3.647052</v>
      </c>
      <c r="X11" s="31">
        <f>W11*V11*C11</f>
        <v>1276.4682</v>
      </c>
      <c r="Y11" s="125">
        <v>320</v>
      </c>
      <c r="Z11" s="93">
        <f>'Димківський  НВК'!Z11</f>
        <v>3.3980000000000001</v>
      </c>
      <c r="AA11" s="31">
        <f>Z11*Y11*C11</f>
        <v>1087.3600000000001</v>
      </c>
      <c r="AB11" s="125">
        <v>900</v>
      </c>
      <c r="AC11" s="93">
        <f>'Димківський  НВК'!AC11</f>
        <v>3.1634000000000002</v>
      </c>
      <c r="AD11" s="31">
        <f>AC11*AB11*C11</f>
        <v>2847.0600000000004</v>
      </c>
      <c r="AE11" s="157"/>
      <c r="AF11" s="165">
        <f>'Димківський  НВК'!AF11</f>
        <v>0</v>
      </c>
      <c r="AG11" s="160">
        <f>AF11*AE11*C11</f>
        <v>0</v>
      </c>
      <c r="AH11" s="157"/>
      <c r="AI11" s="96">
        <f>'Димківський  НВК'!AI11</f>
        <v>0</v>
      </c>
      <c r="AJ11" s="31">
        <f>AI11*AH11*C11</f>
        <v>0</v>
      </c>
      <c r="AK11" s="125"/>
      <c r="AL11" s="96">
        <f>'Димківський  НВК'!AL11</f>
        <v>0</v>
      </c>
      <c r="AM11" s="31">
        <f>AL11*AK11*C11</f>
        <v>0</v>
      </c>
      <c r="AN11" s="125">
        <f>D11+G11+J11+M11+P11+S11+V11+Y11+AB11+AE11+AH11+AK11</f>
        <v>6020</v>
      </c>
      <c r="AO11" s="32">
        <f>AM11+AJ11+AG11+AD11+AA11+X11+U11+R11+O11+L11+I11+F11</f>
        <v>18277.578700000002</v>
      </c>
    </row>
    <row r="12" spans="1:42">
      <c r="A12" s="21"/>
      <c r="B12" s="21"/>
      <c r="C12" s="78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"/>
      <c r="Q12" s="2"/>
      <c r="R12" s="2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42">
      <c r="A13" s="21"/>
      <c r="B13" s="21"/>
      <c r="C13" s="78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2"/>
      <c r="Q13" s="22"/>
      <c r="R13" s="22"/>
      <c r="S13" s="20"/>
      <c r="T13" s="20"/>
      <c r="U13" s="20"/>
    </row>
    <row r="14" spans="1:42">
      <c r="A14" s="21"/>
      <c r="B14" s="21"/>
      <c r="C14" s="78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2"/>
      <c r="Q14" s="22"/>
      <c r="R14" s="22"/>
      <c r="S14" s="20"/>
      <c r="T14" s="20"/>
      <c r="U14" s="20"/>
    </row>
    <row r="15" spans="1:42">
      <c r="A15" s="23"/>
      <c r="B15" s="23"/>
      <c r="C15" s="2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2"/>
      <c r="Q15" s="22"/>
      <c r="R15" s="22"/>
      <c r="S15" s="20"/>
      <c r="T15" s="20"/>
      <c r="U15" s="20"/>
      <c r="V15" s="3"/>
      <c r="W15" s="3"/>
      <c r="X15" s="3"/>
      <c r="Y15" s="2"/>
      <c r="Z15" s="2"/>
      <c r="AA15" s="2"/>
      <c r="AB15" s="3"/>
      <c r="AC15" s="3"/>
      <c r="AD15" s="3"/>
      <c r="AE15" s="2"/>
      <c r="AF15" s="2"/>
      <c r="AG15" s="2"/>
      <c r="AH15" s="2"/>
      <c r="AI15" s="2"/>
      <c r="AJ15" s="2"/>
    </row>
    <row r="16" spans="1:42">
      <c r="A16" s="23"/>
      <c r="B16" s="23"/>
      <c r="C16" s="2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2"/>
      <c r="Q16" s="22"/>
      <c r="R16" s="22"/>
      <c r="S16" s="20"/>
      <c r="T16" s="20"/>
      <c r="U16" s="2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>
      <c r="A17" s="23"/>
      <c r="B17" s="23"/>
      <c r="C17" s="2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2"/>
      <c r="Q17" s="22"/>
      <c r="R17" s="22"/>
      <c r="S17" s="20"/>
      <c r="T17" s="20"/>
      <c r="U17" s="20"/>
    </row>
    <row r="18" spans="1:36">
      <c r="P18" s="22"/>
      <c r="Q18" s="22"/>
      <c r="R18" s="22"/>
    </row>
    <row r="19" spans="1:36">
      <c r="A19" s="24"/>
      <c r="B19" s="24"/>
      <c r="C19" s="99"/>
    </row>
    <row r="20" spans="1:36">
      <c r="A20" s="21"/>
      <c r="B20" s="21"/>
      <c r="C20" s="78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"/>
      <c r="Q20" s="2"/>
      <c r="R20" s="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0"/>
      <c r="AI20" s="20"/>
      <c r="AJ20" s="20"/>
    </row>
    <row r="21" spans="1:36">
      <c r="A21" s="21"/>
      <c r="B21" s="21"/>
      <c r="C21" s="78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2"/>
      <c r="Q21" s="22"/>
      <c r="R21" s="2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1:36">
      <c r="A22" s="21"/>
      <c r="B22" s="21"/>
      <c r="C22" s="78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2"/>
      <c r="Q22" s="22"/>
      <c r="R22" s="2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  <row r="23" spans="1:36">
      <c r="A23" s="23"/>
      <c r="B23" s="23"/>
      <c r="C23" s="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2"/>
      <c r="Q23" s="22"/>
      <c r="R23" s="2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"/>
      <c r="AI23" s="2"/>
      <c r="AJ23" s="2"/>
    </row>
    <row r="24" spans="1:36">
      <c r="A24" s="23"/>
      <c r="B24" s="23"/>
      <c r="C24" s="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2"/>
      <c r="Q24" s="22"/>
      <c r="R24" s="2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10"/>
      <c r="AI24" s="10"/>
      <c r="AJ24" s="10"/>
    </row>
    <row r="25" spans="1:36">
      <c r="A25" s="23"/>
      <c r="B25" s="23"/>
      <c r="C25" s="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2"/>
      <c r="Q25" s="22"/>
      <c r="R25" s="22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</row>
  </sheetData>
  <mergeCells count="19">
    <mergeCell ref="A10:C10"/>
    <mergeCell ref="D8:F8"/>
    <mergeCell ref="G8:I8"/>
    <mergeCell ref="J8:L8"/>
    <mergeCell ref="A8:B9"/>
    <mergeCell ref="C8:C9"/>
    <mergeCell ref="AB2:AN2"/>
    <mergeCell ref="AK3:AN3"/>
    <mergeCell ref="G7:Y7"/>
    <mergeCell ref="AN8:AO8"/>
    <mergeCell ref="AB8:AD8"/>
    <mergeCell ref="AE8:AG8"/>
    <mergeCell ref="AH8:AJ8"/>
    <mergeCell ref="S8:U8"/>
    <mergeCell ref="AK8:AM8"/>
    <mergeCell ref="P8:R8"/>
    <mergeCell ref="V8:X8"/>
    <mergeCell ref="Y8:AA8"/>
    <mergeCell ref="M8:O8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32" enableFormatConditionsCalculation="0">
    <tabColor indexed="29"/>
  </sheetPr>
  <dimension ref="A1:AP22"/>
  <sheetViews>
    <sheetView topLeftCell="A4" workbookViewId="0">
      <pane xSplit="2" ySplit="6" topLeftCell="Q10" activePane="bottomRight" state="frozen"/>
      <selection activeCell="A4" sqref="A4"/>
      <selection pane="topRight" activeCell="C4" sqref="C4"/>
      <selection pane="bottomLeft" activeCell="A10" sqref="A10"/>
      <selection pane="bottomRight" activeCell="AB13" sqref="AB13"/>
    </sheetView>
  </sheetViews>
  <sheetFormatPr defaultRowHeight="15"/>
  <cols>
    <col min="1" max="1" width="11.7109375" style="18" customWidth="1"/>
    <col min="2" max="2" width="15.85546875" style="18" customWidth="1"/>
    <col min="3" max="3" width="6.5703125" style="4" customWidth="1"/>
    <col min="4" max="5" width="9.140625" style="4"/>
    <col min="6" max="6" width="10.42578125" style="4" customWidth="1"/>
    <col min="7" max="11" width="9.140625" style="4"/>
    <col min="12" max="12" width="10.85546875" style="4" customWidth="1"/>
    <col min="13" max="14" width="9.140625" style="4"/>
    <col min="15" max="15" width="9.85546875" style="4" customWidth="1"/>
    <col min="16" max="33" width="9.140625" style="4"/>
    <col min="34" max="34" width="5.85546875" style="4" customWidth="1"/>
    <col min="35" max="39" width="9.140625" style="4"/>
    <col min="40" max="40" width="11.42578125" style="4" customWidth="1"/>
    <col min="41" max="41" width="10.85546875" style="4" customWidth="1"/>
    <col min="42" max="42" width="9.140625" style="7"/>
  </cols>
  <sheetData>
    <row r="1" spans="1:42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2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2" ht="24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2" ht="38.25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2" s="29" customFormat="1" ht="22.5" customHeight="1">
      <c r="A10" s="401" t="s">
        <v>17</v>
      </c>
      <c r="B10" s="405"/>
      <c r="C10" s="402"/>
      <c r="D10" s="118">
        <f>SUM(D11:D12)</f>
        <v>480</v>
      </c>
      <c r="E10" s="44"/>
      <c r="F10" s="30">
        <f>SUM(F11:F12)</f>
        <v>1404.5232000000001</v>
      </c>
      <c r="G10" s="118">
        <f>SUM(G11:G12)</f>
        <v>740</v>
      </c>
      <c r="H10" s="44"/>
      <c r="I10" s="30">
        <f>SUM(I11:I12)</f>
        <v>2165.3065999999999</v>
      </c>
      <c r="J10" s="118">
        <f>SUM(J11:J12)</f>
        <v>2200</v>
      </c>
      <c r="K10" s="44"/>
      <c r="L10" s="30">
        <f>SUM(L11:L12)</f>
        <v>6437.3980000000001</v>
      </c>
      <c r="M10" s="118">
        <f>SUM(M11:M12)</f>
        <v>1328</v>
      </c>
      <c r="N10" s="44"/>
      <c r="O10" s="30">
        <f>SUM(O11:O12)</f>
        <v>3913.3875840000001</v>
      </c>
      <c r="P10" s="118">
        <f>SUM(P11:P12)</f>
        <v>1687</v>
      </c>
      <c r="Q10" s="44"/>
      <c r="R10" s="30">
        <f>SUM(R11:R12)</f>
        <v>4971.2515999999996</v>
      </c>
      <c r="S10" s="118">
        <f>SUM(S11:S12)</f>
        <v>1300</v>
      </c>
      <c r="T10" s="44"/>
      <c r="U10" s="30">
        <f>SUM(U11:U12)</f>
        <v>3830.84</v>
      </c>
      <c r="V10" s="118">
        <f>SUM(V11:V12)</f>
        <v>0</v>
      </c>
      <c r="W10" s="44"/>
      <c r="X10" s="30">
        <f>SUM(X11:X12)</f>
        <v>0</v>
      </c>
      <c r="Y10" s="118">
        <f>SUM(Y11:Y12)</f>
        <v>538</v>
      </c>
      <c r="Z10" s="44"/>
      <c r="AA10" s="30">
        <f>SUM(AA11:AA12)</f>
        <v>1828.1240000000003</v>
      </c>
      <c r="AB10" s="118">
        <f>SUM(AB11:AB12)</f>
        <v>665</v>
      </c>
      <c r="AC10" s="44"/>
      <c r="AD10" s="30">
        <f>SUM(AD11:AD12)</f>
        <v>2103.6610000000001</v>
      </c>
      <c r="AE10" s="118">
        <f>SUM(AE11:AE12)</f>
        <v>0</v>
      </c>
      <c r="AF10" s="44"/>
      <c r="AG10" s="30">
        <f>SUM(AG11:AG12)</f>
        <v>0</v>
      </c>
      <c r="AH10" s="118">
        <f>SUM(AH11:AH12)</f>
        <v>0</v>
      </c>
      <c r="AI10" s="44"/>
      <c r="AJ10" s="30">
        <f>SUM(AJ11:AJ12)</f>
        <v>0</v>
      </c>
      <c r="AK10" s="118">
        <f>SUM(AK11:AK12)</f>
        <v>0</v>
      </c>
      <c r="AL10" s="44"/>
      <c r="AM10" s="30">
        <f>SUM(AM11:AM12)</f>
        <v>0</v>
      </c>
      <c r="AN10" s="44">
        <f>SUM(AN11:AN12)</f>
        <v>8938</v>
      </c>
      <c r="AO10" s="30">
        <f>SUM(AO11:AO12)</f>
        <v>26654.491984</v>
      </c>
      <c r="AP10" s="28"/>
    </row>
    <row r="11" spans="1:42" s="29" customFormat="1" ht="30">
      <c r="A11" s="46" t="s">
        <v>147</v>
      </c>
      <c r="B11" s="46" t="s">
        <v>23</v>
      </c>
      <c r="C11" s="14">
        <v>1</v>
      </c>
      <c r="D11" s="117">
        <v>195</v>
      </c>
      <c r="E11" s="240">
        <f>'Багринівська   ЗОШ'!E11</f>
        <v>2.9260899999999999</v>
      </c>
      <c r="F11" s="92">
        <f>E11*D11*C11</f>
        <v>570.58754999999996</v>
      </c>
      <c r="G11" s="117">
        <v>390</v>
      </c>
      <c r="H11" s="93">
        <f>'Багринівська   ЗОШ'!H11</f>
        <v>2.9260899999999999</v>
      </c>
      <c r="I11" s="92">
        <f>H11*G11*C11</f>
        <v>1141.1750999999999</v>
      </c>
      <c r="J11" s="117">
        <v>1700</v>
      </c>
      <c r="K11" s="93">
        <f>'Димківський  НВК'!K11</f>
        <v>2.9260899999999999</v>
      </c>
      <c r="L11" s="92">
        <f>K11*J11*C11</f>
        <v>4974.3530000000001</v>
      </c>
      <c r="M11" s="117">
        <v>858</v>
      </c>
      <c r="N11" s="93">
        <f>'Димківський  НВК'!N11</f>
        <v>2.946828</v>
      </c>
      <c r="O11" s="92">
        <f>N11*M11</f>
        <v>2528.378424</v>
      </c>
      <c r="P11" s="117">
        <v>1237</v>
      </c>
      <c r="Q11" s="93">
        <f>'Димківський  НВК'!Q11</f>
        <v>2.9468000000000001</v>
      </c>
      <c r="R11" s="92">
        <f>Q11*P11*C11</f>
        <v>3645.1916000000001</v>
      </c>
      <c r="S11" s="117">
        <v>800</v>
      </c>
      <c r="T11" s="93">
        <f>'Димківський  НВК'!T11</f>
        <v>2.9468000000000001</v>
      </c>
      <c r="U11" s="92">
        <f>T11*S11*C11</f>
        <v>2357.44</v>
      </c>
      <c r="V11" s="117"/>
      <c r="W11" s="93">
        <f>'Димківський  НВК'!W11</f>
        <v>3.647052</v>
      </c>
      <c r="X11" s="92">
        <f>W11*V11*C11</f>
        <v>0</v>
      </c>
      <c r="Y11" s="117">
        <v>253</v>
      </c>
      <c r="Z11" s="93">
        <f>'Димківський  НВК'!Z11</f>
        <v>3.3980000000000001</v>
      </c>
      <c r="AA11" s="92">
        <f>Z11*Y11*C11</f>
        <v>859.69400000000007</v>
      </c>
      <c r="AB11" s="117">
        <v>375</v>
      </c>
      <c r="AC11" s="93">
        <f>'Димківський  НВК'!AC11</f>
        <v>3.1634000000000002</v>
      </c>
      <c r="AD11" s="92">
        <f>AC11*AB11*C11</f>
        <v>1186.2750000000001</v>
      </c>
      <c r="AE11" s="161"/>
      <c r="AF11" s="164">
        <f>'Димківський  НВК'!AF11</f>
        <v>0</v>
      </c>
      <c r="AG11" s="159">
        <f>AF11*AE11*C11</f>
        <v>0</v>
      </c>
      <c r="AH11" s="161"/>
      <c r="AI11" s="172">
        <f>'Димківський  НВК'!AI11</f>
        <v>0</v>
      </c>
      <c r="AJ11" s="92">
        <f>AI11*AH11*C11</f>
        <v>0</v>
      </c>
      <c r="AK11" s="117"/>
      <c r="AL11" s="172">
        <f>'Димківський  НВК'!AL11</f>
        <v>0</v>
      </c>
      <c r="AM11" s="92">
        <f>AL11*AK11*C11</f>
        <v>0</v>
      </c>
      <c r="AN11" s="44">
        <f>D11+G11+J11+M11+P11+S11+V11+Y11+AB11+AE11+AH11+AK11</f>
        <v>5808</v>
      </c>
      <c r="AO11" s="94">
        <f>AM11+AJ11+AG11+AD11+AA11+X11+U11+R11+O11+L11+I11+F11</f>
        <v>17263.094674</v>
      </c>
      <c r="AP11" s="28"/>
    </row>
    <row r="12" spans="1:42" s="29" customFormat="1" ht="30">
      <c r="A12" s="13" t="s">
        <v>33</v>
      </c>
      <c r="B12" s="46" t="s">
        <v>23</v>
      </c>
      <c r="C12" s="14">
        <v>1</v>
      </c>
      <c r="D12" s="130">
        <v>285</v>
      </c>
      <c r="E12" s="240">
        <f>'Багринівська   ЗОШ'!E11</f>
        <v>2.9260899999999999</v>
      </c>
      <c r="F12" s="92">
        <f>E12*D12*C12</f>
        <v>833.93565000000001</v>
      </c>
      <c r="G12" s="130">
        <v>350</v>
      </c>
      <c r="H12" s="93">
        <f>'Багринівська   ЗОШ'!H11</f>
        <v>2.9260899999999999</v>
      </c>
      <c r="I12" s="92">
        <f>H12*G12*C12</f>
        <v>1024.1315</v>
      </c>
      <c r="J12" s="130">
        <v>500</v>
      </c>
      <c r="K12" s="93">
        <f>'Димківський  НВК'!K12</f>
        <v>2.9260899999999999</v>
      </c>
      <c r="L12" s="92">
        <f>K12*J12*C12</f>
        <v>1463.0449999999998</v>
      </c>
      <c r="M12" s="130">
        <v>470</v>
      </c>
      <c r="N12" s="93">
        <f>'Димківський  НВК'!N12</f>
        <v>2.946828</v>
      </c>
      <c r="O12" s="92">
        <f>N12*M12</f>
        <v>1385.0091600000001</v>
      </c>
      <c r="P12" s="117">
        <v>450</v>
      </c>
      <c r="Q12" s="93">
        <f>'Димківський  НВК'!Q12</f>
        <v>2.9468000000000001</v>
      </c>
      <c r="R12" s="92">
        <f>Q12*P12*C12</f>
        <v>1326.06</v>
      </c>
      <c r="S12" s="130">
        <v>500</v>
      </c>
      <c r="T12" s="93">
        <f>'Димківський  НВК'!T12</f>
        <v>2.9468000000000001</v>
      </c>
      <c r="U12" s="92">
        <f>T12*S12*C12</f>
        <v>1473.4</v>
      </c>
      <c r="V12" s="130"/>
      <c r="W12" s="93">
        <f>'Димківський  НВК'!W12</f>
        <v>3.647052</v>
      </c>
      <c r="X12" s="92">
        <f>W12*V12*C12</f>
        <v>0</v>
      </c>
      <c r="Y12" s="130">
        <v>285</v>
      </c>
      <c r="Z12" s="93">
        <f>'Димківський  НВК'!Z12</f>
        <v>3.3980000000000001</v>
      </c>
      <c r="AA12" s="92">
        <f>Z12*Y12*C12</f>
        <v>968.43000000000006</v>
      </c>
      <c r="AB12" s="130">
        <v>290</v>
      </c>
      <c r="AC12" s="93">
        <f>'Димківський  НВК'!AC12</f>
        <v>3.1634000000000002</v>
      </c>
      <c r="AD12" s="92">
        <f>AC12*AB12*C12</f>
        <v>917.38600000000008</v>
      </c>
      <c r="AE12" s="156"/>
      <c r="AF12" s="164">
        <f>'Димківський  НВК'!AF12</f>
        <v>0</v>
      </c>
      <c r="AG12" s="159">
        <f>AF12*AE12*C12</f>
        <v>0</v>
      </c>
      <c r="AH12" s="156"/>
      <c r="AI12" s="172">
        <f>'Димківський  НВК'!AI12</f>
        <v>0</v>
      </c>
      <c r="AJ12" s="92">
        <f>AI12*AH12*C12</f>
        <v>0</v>
      </c>
      <c r="AK12" s="130"/>
      <c r="AL12" s="172">
        <f>'Димківський  НВК'!AL12</f>
        <v>0</v>
      </c>
      <c r="AM12" s="92">
        <f>AL12*AK12*C12</f>
        <v>0</v>
      </c>
      <c r="AN12" s="44">
        <f>D12+G12+J12+M12+P12+S12+V12+Y12+AB12+AE12+AH12+AK12</f>
        <v>3130</v>
      </c>
      <c r="AO12" s="94">
        <f>AM12+AJ12+AG12+AD12+AA12+X12+U12+R12+O12+L12+I12+F12</f>
        <v>9391.3973099999985</v>
      </c>
      <c r="AP12" s="28"/>
    </row>
    <row r="13" spans="1:42">
      <c r="A13" s="23"/>
      <c r="B13" s="23"/>
      <c r="C13" s="2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60"/>
      <c r="Q13" s="60"/>
      <c r="R13" s="60"/>
      <c r="S13" s="56"/>
      <c r="T13" s="56"/>
      <c r="U13" s="56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55"/>
      <c r="AL13" s="55"/>
      <c r="AM13" s="55"/>
      <c r="AN13" s="55"/>
    </row>
    <row r="14" spans="1:42">
      <c r="A14" s="23"/>
      <c r="B14" s="23"/>
      <c r="C14" s="2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60"/>
      <c r="Q14" s="60"/>
      <c r="R14" s="60"/>
      <c r="S14" s="56"/>
      <c r="T14" s="56"/>
      <c r="U14" s="56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</row>
    <row r="15" spans="1:42"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60"/>
      <c r="Q15" s="60"/>
      <c r="R15" s="60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</row>
    <row r="16" spans="1:42">
      <c r="A16" s="24"/>
      <c r="B16" s="24"/>
      <c r="C16" s="99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</row>
    <row r="17" spans="1:40">
      <c r="A17" s="21"/>
      <c r="B17" s="21"/>
      <c r="C17" s="78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8"/>
      <c r="Q17" s="58"/>
      <c r="R17" s="58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6"/>
      <c r="AI17" s="56"/>
      <c r="AJ17" s="56"/>
      <c r="AK17" s="55"/>
      <c r="AL17" s="55"/>
      <c r="AM17" s="55"/>
      <c r="AN17" s="55"/>
    </row>
    <row r="18" spans="1:40">
      <c r="A18" s="21"/>
      <c r="B18" s="21"/>
      <c r="C18" s="7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0"/>
      <c r="R18" s="60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5"/>
      <c r="AI18" s="55"/>
      <c r="AJ18" s="55"/>
      <c r="AK18" s="55"/>
      <c r="AL18" s="55"/>
      <c r="AM18" s="55"/>
      <c r="AN18" s="55"/>
    </row>
    <row r="19" spans="1:40">
      <c r="A19" s="21"/>
      <c r="B19" s="21"/>
      <c r="C19" s="7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0"/>
      <c r="R19" s="60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5"/>
      <c r="AI19" s="55"/>
      <c r="AJ19" s="55"/>
      <c r="AK19" s="55"/>
      <c r="AL19" s="55"/>
      <c r="AM19" s="55"/>
      <c r="AN19" s="55"/>
    </row>
    <row r="20" spans="1:40">
      <c r="A20" s="23"/>
      <c r="B20" s="23"/>
      <c r="C20" s="2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  <c r="Q20" s="60"/>
      <c r="R20" s="60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8"/>
      <c r="AI20" s="58"/>
      <c r="AJ20" s="58"/>
      <c r="AK20" s="55"/>
      <c r="AL20" s="55"/>
      <c r="AM20" s="55"/>
      <c r="AN20" s="55"/>
    </row>
    <row r="21" spans="1:40">
      <c r="A21" s="23"/>
      <c r="B21" s="23"/>
      <c r="C21" s="2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2"/>
      <c r="Q21" s="22"/>
      <c r="R21" s="2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10"/>
      <c r="AI21" s="10"/>
      <c r="AJ21" s="10"/>
    </row>
    <row r="22" spans="1:40">
      <c r="A22" s="23"/>
      <c r="B22" s="23"/>
      <c r="C22" s="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2"/>
      <c r="Q22" s="22"/>
      <c r="R22" s="2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</sheetData>
  <mergeCells count="20">
    <mergeCell ref="AB2:AN2"/>
    <mergeCell ref="AK3:AN3"/>
    <mergeCell ref="F6:AB6"/>
    <mergeCell ref="G7:Y7"/>
    <mergeCell ref="AE8:AG8"/>
    <mergeCell ref="AN8:AO8"/>
    <mergeCell ref="J8:L8"/>
    <mergeCell ref="AB8:AD8"/>
    <mergeCell ref="AH8:AJ8"/>
    <mergeCell ref="M8:O8"/>
    <mergeCell ref="Y8:AA8"/>
    <mergeCell ref="P8:R8"/>
    <mergeCell ref="S8:U8"/>
    <mergeCell ref="V8:X8"/>
    <mergeCell ref="AK8:AM8"/>
    <mergeCell ref="A10:C10"/>
    <mergeCell ref="D8:F8"/>
    <mergeCell ref="G8:I8"/>
    <mergeCell ref="A8:B9"/>
    <mergeCell ref="C8:C9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33" enableFormatConditionsCalculation="0">
    <tabColor indexed="29"/>
  </sheetPr>
  <dimension ref="A1:AP26"/>
  <sheetViews>
    <sheetView topLeftCell="A4" workbookViewId="0">
      <pane xSplit="2" ySplit="6" topLeftCell="M10" activePane="bottomRight" state="frozen"/>
      <selection activeCell="A4" sqref="A4"/>
      <selection pane="topRight" activeCell="C4" sqref="C4"/>
      <selection pane="bottomLeft" activeCell="A10" sqref="A10"/>
      <selection pane="bottomRight" activeCell="AB12" sqref="AB12"/>
    </sheetView>
  </sheetViews>
  <sheetFormatPr defaultRowHeight="15"/>
  <cols>
    <col min="1" max="1" width="11.7109375" style="18" customWidth="1"/>
    <col min="2" max="2" width="15.85546875" style="18" customWidth="1"/>
    <col min="3" max="3" width="6.42578125" style="4" customWidth="1"/>
    <col min="4" max="33" width="9.140625" style="4"/>
    <col min="34" max="34" width="7.140625" style="4" customWidth="1"/>
    <col min="35" max="41" width="9.140625" style="4"/>
    <col min="42" max="42" width="9.140625" style="7"/>
  </cols>
  <sheetData>
    <row r="1" spans="1:42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2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2" ht="23.2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2" ht="38.25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2" s="29" customFormat="1" ht="22.5" customHeight="1">
      <c r="A10" s="401" t="s">
        <v>18</v>
      </c>
      <c r="B10" s="405"/>
      <c r="C10" s="402"/>
      <c r="D10" s="118">
        <f>SUM(D11:D11)</f>
        <v>50</v>
      </c>
      <c r="E10" s="44"/>
      <c r="F10" s="30">
        <f>SUM(F11:F11)</f>
        <v>146.30449999999999</v>
      </c>
      <c r="G10" s="118">
        <f>SUM(G11:G11)</f>
        <v>100</v>
      </c>
      <c r="H10" s="44"/>
      <c r="I10" s="30">
        <f>SUM(I11:I11)</f>
        <v>292.60899999999998</v>
      </c>
      <c r="J10" s="118">
        <f>SUM(J11:J11)</f>
        <v>100</v>
      </c>
      <c r="K10" s="44"/>
      <c r="L10" s="30">
        <f>SUM(L11:L11)</f>
        <v>292.60899999999998</v>
      </c>
      <c r="M10" s="118">
        <f>SUM(M11:M11)</f>
        <v>100</v>
      </c>
      <c r="N10" s="44"/>
      <c r="O10" s="30">
        <f>SUM(O11:O11)</f>
        <v>294.68279999999999</v>
      </c>
      <c r="P10" s="118">
        <f>SUM(P11:P11)</f>
        <v>100</v>
      </c>
      <c r="Q10" s="44"/>
      <c r="R10" s="30">
        <f>SUM(R11:R11)</f>
        <v>294.68</v>
      </c>
      <c r="S10" s="118">
        <f>SUM(S11:S11)</f>
        <v>50</v>
      </c>
      <c r="T10" s="44"/>
      <c r="U10" s="30">
        <f>SUM(U11:U11)</f>
        <v>147.34</v>
      </c>
      <c r="V10" s="118">
        <f>SUM(V11:V11)</f>
        <v>50</v>
      </c>
      <c r="W10" s="44"/>
      <c r="X10" s="30">
        <f>SUM(X11:X11)</f>
        <v>182.3526</v>
      </c>
      <c r="Y10" s="118">
        <f>SUM(Y11:Y11)</f>
        <v>50</v>
      </c>
      <c r="Z10" s="44"/>
      <c r="AA10" s="30">
        <f>SUM(AA11:AA11)</f>
        <v>169.9</v>
      </c>
      <c r="AB10" s="118">
        <f>SUM(AB11:AB11)</f>
        <v>100</v>
      </c>
      <c r="AC10" s="44"/>
      <c r="AD10" s="30">
        <f>SUM(AD11:AD11)</f>
        <v>316.34000000000003</v>
      </c>
      <c r="AE10" s="118">
        <f>SUM(AE11:AE11)</f>
        <v>0</v>
      </c>
      <c r="AF10" s="44"/>
      <c r="AG10" s="30">
        <f>SUM(AG11:AG11)</f>
        <v>0</v>
      </c>
      <c r="AH10" s="118">
        <f>SUM(AH11:AH11)</f>
        <v>0</v>
      </c>
      <c r="AI10" s="44"/>
      <c r="AJ10" s="30">
        <f>SUM(AJ11:AJ11)</f>
        <v>0</v>
      </c>
      <c r="AK10" s="118">
        <f>SUM(AK11:AK11)</f>
        <v>0</v>
      </c>
      <c r="AL10" s="44"/>
      <c r="AM10" s="30">
        <f>SUM(AM11:AM11)</f>
        <v>0</v>
      </c>
      <c r="AN10" s="44">
        <f>SUM(AN11:AN11)</f>
        <v>700</v>
      </c>
      <c r="AO10" s="30">
        <f>SUM(AO11:AO11)</f>
        <v>2136.8179</v>
      </c>
      <c r="AP10" s="28"/>
    </row>
    <row r="11" spans="1:42" s="29" customFormat="1">
      <c r="A11" s="46">
        <v>0.41739399999999999</v>
      </c>
      <c r="B11" s="46" t="s">
        <v>23</v>
      </c>
      <c r="C11" s="14">
        <v>1</v>
      </c>
      <c r="D11" s="117">
        <v>50</v>
      </c>
      <c r="E11" s="240">
        <f>'Багринівська   ЗОШ'!E11</f>
        <v>2.9260899999999999</v>
      </c>
      <c r="F11" s="92">
        <f>E11*D11*C11</f>
        <v>146.30449999999999</v>
      </c>
      <c r="G11" s="117">
        <v>100</v>
      </c>
      <c r="H11" s="93">
        <f>'Багринівська   ЗОШ'!H11</f>
        <v>2.9260899999999999</v>
      </c>
      <c r="I11" s="92">
        <f>H11*G11*C11</f>
        <v>292.60899999999998</v>
      </c>
      <c r="J11" s="117">
        <v>100</v>
      </c>
      <c r="K11" s="93">
        <f>'Димківський  НВК'!K11</f>
        <v>2.9260899999999999</v>
      </c>
      <c r="L11" s="92">
        <f>K11*J11*C11</f>
        <v>292.60899999999998</v>
      </c>
      <c r="M11" s="117">
        <v>100</v>
      </c>
      <c r="N11" s="93">
        <f>'Димківський  НВК'!N11</f>
        <v>2.946828</v>
      </c>
      <c r="O11" s="92">
        <f>N11*M11*C11</f>
        <v>294.68279999999999</v>
      </c>
      <c r="P11" s="117">
        <v>100</v>
      </c>
      <c r="Q11" s="93">
        <f>'Димківський  НВК'!Q11</f>
        <v>2.9468000000000001</v>
      </c>
      <c r="R11" s="92">
        <f>Q11*P11*C11</f>
        <v>294.68</v>
      </c>
      <c r="S11" s="117">
        <v>50</v>
      </c>
      <c r="T11" s="93">
        <f>'Димківський  НВК'!T11</f>
        <v>2.9468000000000001</v>
      </c>
      <c r="U11" s="92">
        <f>T11*S11*C11</f>
        <v>147.34</v>
      </c>
      <c r="V11" s="117">
        <v>50</v>
      </c>
      <c r="W11" s="93">
        <f>'Димківський  НВК'!W11</f>
        <v>3.647052</v>
      </c>
      <c r="X11" s="92">
        <f>W11*V11*C11</f>
        <v>182.3526</v>
      </c>
      <c r="Y11" s="117">
        <v>50</v>
      </c>
      <c r="Z11" s="93">
        <f>'Димківський  НВК'!Z11</f>
        <v>3.3980000000000001</v>
      </c>
      <c r="AA11" s="92">
        <f>Z11*Y11*C11</f>
        <v>169.9</v>
      </c>
      <c r="AB11" s="117">
        <v>100</v>
      </c>
      <c r="AC11" s="93">
        <f>'Димківський  НВК'!AC11</f>
        <v>3.1634000000000002</v>
      </c>
      <c r="AD11" s="92">
        <f>AC11*AB11*C11</f>
        <v>316.34000000000003</v>
      </c>
      <c r="AE11" s="161"/>
      <c r="AF11" s="164">
        <f>'Димківський  НВК'!AF11</f>
        <v>0</v>
      </c>
      <c r="AG11" s="159">
        <f>AF11*AE11*C11</f>
        <v>0</v>
      </c>
      <c r="AH11" s="161"/>
      <c r="AI11" s="172">
        <f>'Димківський  НВК'!AI11</f>
        <v>0</v>
      </c>
      <c r="AJ11" s="92">
        <f>AI11*AH11*C11</f>
        <v>0</v>
      </c>
      <c r="AK11" s="117"/>
      <c r="AL11" s="96">
        <f>'Димківський  НВК'!AL11</f>
        <v>0</v>
      </c>
      <c r="AM11" s="92">
        <f>AL11*AK11*C11</f>
        <v>0</v>
      </c>
      <c r="AN11" s="44">
        <f>D11+G11+J11+M11+P11+S11+V11+Y11+AB11+AE11+AH11+AK11</f>
        <v>700</v>
      </c>
      <c r="AO11" s="95">
        <f>AM11+AJ11+AG11+AD11+AA11+X11+U11+R11+O11+L11+I11+F11</f>
        <v>2136.8179</v>
      </c>
      <c r="AP11" s="28"/>
    </row>
    <row r="12" spans="1:42">
      <c r="A12" s="19"/>
      <c r="B12" s="19"/>
      <c r="C12" s="85"/>
      <c r="D12" s="56"/>
      <c r="E12" s="56"/>
      <c r="F12" s="56"/>
      <c r="G12" s="56"/>
      <c r="H12" s="56"/>
      <c r="I12" s="56"/>
      <c r="J12" s="57"/>
      <c r="K12" s="57"/>
      <c r="L12" s="57"/>
      <c r="M12" s="58"/>
      <c r="N12" s="58"/>
      <c r="O12" s="58"/>
      <c r="P12" s="57"/>
      <c r="Q12" s="57"/>
      <c r="R12" s="57"/>
      <c r="S12" s="58"/>
      <c r="T12" s="58"/>
      <c r="U12" s="58"/>
      <c r="V12" s="57"/>
      <c r="W12" s="57"/>
      <c r="X12" s="57"/>
      <c r="Y12" s="58"/>
      <c r="Z12" s="58"/>
      <c r="AA12" s="58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</row>
    <row r="13" spans="1:42">
      <c r="A13" s="21"/>
      <c r="B13" s="21"/>
      <c r="C13" s="7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8"/>
      <c r="Q13" s="58"/>
      <c r="R13" s="58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5"/>
      <c r="AL13" s="55"/>
      <c r="AM13" s="55"/>
      <c r="AN13" s="55"/>
    </row>
    <row r="14" spans="1:42">
      <c r="A14" s="21"/>
      <c r="B14" s="21"/>
      <c r="C14" s="7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60"/>
      <c r="Q14" s="60"/>
      <c r="R14" s="60"/>
      <c r="S14" s="56"/>
      <c r="T14" s="56"/>
      <c r="U14" s="56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</row>
    <row r="15" spans="1:42">
      <c r="A15" s="21"/>
      <c r="B15" s="21"/>
      <c r="C15" s="78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60"/>
      <c r="Q15" s="60"/>
      <c r="R15" s="60"/>
      <c r="S15" s="56"/>
      <c r="T15" s="56"/>
      <c r="U15" s="56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</row>
    <row r="16" spans="1:42">
      <c r="A16" s="23"/>
      <c r="B16" s="23"/>
      <c r="C16" s="2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60"/>
      <c r="Q16" s="60"/>
      <c r="R16" s="60"/>
      <c r="S16" s="56"/>
      <c r="T16" s="56"/>
      <c r="U16" s="56"/>
      <c r="V16" s="57"/>
      <c r="W16" s="57"/>
      <c r="X16" s="57"/>
      <c r="Y16" s="58"/>
      <c r="Z16" s="58"/>
      <c r="AA16" s="58"/>
      <c r="AB16" s="57"/>
      <c r="AC16" s="57"/>
      <c r="AD16" s="57"/>
      <c r="AE16" s="58"/>
      <c r="AF16" s="58"/>
      <c r="AG16" s="58"/>
      <c r="AH16" s="58"/>
      <c r="AI16" s="58"/>
      <c r="AJ16" s="58"/>
      <c r="AK16" s="55"/>
      <c r="AL16" s="55"/>
      <c r="AM16" s="55"/>
      <c r="AN16" s="55"/>
    </row>
    <row r="17" spans="1:40">
      <c r="A17" s="23"/>
      <c r="B17" s="23"/>
      <c r="C17" s="2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60"/>
      <c r="Q17" s="60"/>
      <c r="R17" s="60"/>
      <c r="S17" s="56"/>
      <c r="T17" s="56"/>
      <c r="U17" s="56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55"/>
      <c r="AL17" s="55"/>
      <c r="AM17" s="55"/>
      <c r="AN17" s="55"/>
    </row>
    <row r="18" spans="1:40">
      <c r="A18" s="23"/>
      <c r="B18" s="23"/>
      <c r="C18" s="2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60"/>
      <c r="Q18" s="60"/>
      <c r="R18" s="60"/>
      <c r="S18" s="56"/>
      <c r="T18" s="56"/>
      <c r="U18" s="56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</row>
    <row r="19" spans="1:40"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60"/>
      <c r="Q19" s="60"/>
      <c r="R19" s="60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</row>
    <row r="20" spans="1:40">
      <c r="A20" s="24"/>
      <c r="B20" s="24"/>
      <c r="C20" s="99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</row>
    <row r="21" spans="1:40">
      <c r="A21" s="21"/>
      <c r="B21" s="21"/>
      <c r="C21" s="78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8"/>
      <c r="Q21" s="58"/>
      <c r="R21" s="58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6"/>
      <c r="AI21" s="56"/>
      <c r="AJ21" s="56"/>
      <c r="AK21" s="55"/>
      <c r="AL21" s="55"/>
      <c r="AM21" s="55"/>
      <c r="AN21" s="55"/>
    </row>
    <row r="22" spans="1:40">
      <c r="A22" s="21"/>
      <c r="B22" s="21"/>
      <c r="C22" s="78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60"/>
      <c r="Q22" s="60"/>
      <c r="R22" s="60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5"/>
      <c r="AI22" s="55"/>
      <c r="AJ22" s="55"/>
      <c r="AK22" s="55"/>
      <c r="AL22" s="55"/>
      <c r="AM22" s="55"/>
      <c r="AN22" s="55"/>
    </row>
    <row r="23" spans="1:40">
      <c r="A23" s="21"/>
      <c r="B23" s="21"/>
      <c r="C23" s="7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0"/>
      <c r="Q23" s="60"/>
      <c r="R23" s="60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5"/>
      <c r="AI23" s="55"/>
      <c r="AJ23" s="55"/>
      <c r="AK23" s="55"/>
      <c r="AL23" s="55"/>
      <c r="AM23" s="55"/>
      <c r="AN23" s="55"/>
    </row>
    <row r="24" spans="1:40">
      <c r="A24" s="23"/>
      <c r="B24" s="23"/>
      <c r="C24" s="2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60"/>
      <c r="Q24" s="60"/>
      <c r="R24" s="60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8"/>
      <c r="AI24" s="58"/>
      <c r="AJ24" s="58"/>
      <c r="AK24" s="55"/>
      <c r="AL24" s="55"/>
      <c r="AM24" s="55"/>
      <c r="AN24" s="55"/>
    </row>
    <row r="25" spans="1:40">
      <c r="A25" s="23"/>
      <c r="B25" s="23"/>
      <c r="C25" s="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2"/>
      <c r="Q25" s="22"/>
      <c r="R25" s="22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10"/>
      <c r="AI25" s="10"/>
      <c r="AJ25" s="10"/>
    </row>
    <row r="26" spans="1:40">
      <c r="A26" s="23"/>
      <c r="B26" s="23"/>
      <c r="C26" s="2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2"/>
      <c r="Q26" s="22"/>
      <c r="R26" s="22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</row>
  </sheetData>
  <mergeCells count="20">
    <mergeCell ref="A10:C10"/>
    <mergeCell ref="D8:F8"/>
    <mergeCell ref="A8:B9"/>
    <mergeCell ref="C8:C9"/>
    <mergeCell ref="V8:X8"/>
    <mergeCell ref="P8:R8"/>
    <mergeCell ref="M8:O8"/>
    <mergeCell ref="AN8:AO8"/>
    <mergeCell ref="S8:U8"/>
    <mergeCell ref="Y8:AA8"/>
    <mergeCell ref="AB2:AN2"/>
    <mergeCell ref="AK3:AN3"/>
    <mergeCell ref="G7:Y7"/>
    <mergeCell ref="AE8:AG8"/>
    <mergeCell ref="AH8:AJ8"/>
    <mergeCell ref="G8:I8"/>
    <mergeCell ref="J8:L8"/>
    <mergeCell ref="AK8:AM8"/>
    <mergeCell ref="AB8:AD8"/>
    <mergeCell ref="F6:AB6"/>
  </mergeCells>
  <phoneticPr fontId="16" type="noConversion"/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29"/>
  </sheetPr>
  <dimension ref="A1:AO26"/>
  <sheetViews>
    <sheetView topLeftCell="A4" zoomScaleNormal="80" workbookViewId="0">
      <pane xSplit="2" ySplit="7" topLeftCell="W11" activePane="bottomRight" state="frozen"/>
      <selection activeCell="A4" sqref="A4"/>
      <selection pane="topRight" activeCell="C4" sqref="C4"/>
      <selection pane="bottomLeft" activeCell="A11" sqref="A11"/>
      <selection pane="bottomRight" activeCell="AB22" sqref="AB22"/>
    </sheetView>
  </sheetViews>
  <sheetFormatPr defaultRowHeight="15"/>
  <cols>
    <col min="1" max="1" width="18.42578125" style="18" customWidth="1"/>
    <col min="2" max="2" width="19.7109375" style="18" customWidth="1"/>
    <col min="3" max="3" width="7.5703125" style="4" customWidth="1"/>
    <col min="4" max="4" width="10.140625" style="4" bestFit="1" customWidth="1"/>
    <col min="5" max="5" width="9.140625" style="4"/>
    <col min="6" max="6" width="12.28515625" style="4" customWidth="1"/>
    <col min="7" max="8" width="9.28515625" style="4" customWidth="1"/>
    <col min="9" max="9" width="11.42578125" style="4" customWidth="1"/>
    <col min="10" max="10" width="10.7109375" style="4" customWidth="1"/>
    <col min="11" max="11" width="9.140625" style="4"/>
    <col min="12" max="12" width="11.85546875" style="4" customWidth="1"/>
    <col min="13" max="14" width="9.140625" style="4"/>
    <col min="15" max="15" width="11.28515625" style="4" customWidth="1"/>
    <col min="16" max="23" width="9.140625" style="4"/>
    <col min="24" max="24" width="11.28515625" style="4" customWidth="1"/>
    <col min="25" max="26" width="9.140625" style="4"/>
    <col min="27" max="27" width="10" style="4" customWidth="1"/>
    <col min="28" max="29" width="9.140625" style="4"/>
    <col min="30" max="30" width="10" style="4" customWidth="1"/>
    <col min="31" max="32" width="9.140625" style="4"/>
    <col min="33" max="33" width="10.140625" style="4" customWidth="1"/>
    <col min="34" max="35" width="9.140625" style="4"/>
    <col min="36" max="36" width="12.42578125" style="4" customWidth="1"/>
    <col min="37" max="38" width="9.140625" style="4"/>
    <col min="39" max="39" width="12.140625" style="4" customWidth="1"/>
    <col min="40" max="40" width="11.7109375" style="4" customWidth="1"/>
    <col min="41" max="41" width="12.28515625" style="22" customWidth="1"/>
  </cols>
  <sheetData>
    <row r="1" spans="1:41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  <c r="AO1" s="4"/>
    </row>
    <row r="2" spans="1:41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  <c r="AO2" s="4"/>
    </row>
    <row r="3" spans="1:41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  <c r="AO3" s="4"/>
    </row>
    <row r="4" spans="1:41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  <c r="AO4" s="4"/>
    </row>
    <row r="5" spans="1:41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  <c r="AO5" s="4"/>
    </row>
    <row r="6" spans="1:41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  <c r="AO6" s="4"/>
    </row>
    <row r="7" spans="1:41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AB7" s="76"/>
      <c r="AC7" s="76"/>
      <c r="AD7" s="76"/>
      <c r="AO7" s="4"/>
    </row>
    <row r="8" spans="1:41" ht="34.5" customHeight="1">
      <c r="A8" s="403" t="s">
        <v>0</v>
      </c>
      <c r="B8" s="410"/>
      <c r="C8" s="397" t="s">
        <v>87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1" ht="41.25" customHeight="1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1" s="29" customFormat="1" ht="24.75" customHeight="1">
      <c r="A10" s="401" t="s">
        <v>4</v>
      </c>
      <c r="B10" s="405"/>
      <c r="C10" s="402"/>
      <c r="D10" s="118">
        <f>SUM(D11:D21)</f>
        <v>48733</v>
      </c>
      <c r="E10" s="44"/>
      <c r="F10" s="30">
        <f>SUM(F11:F21)</f>
        <v>142597.61396999998</v>
      </c>
      <c r="G10" s="118">
        <f t="shared" ref="G10:AM10" si="0">SUM(G11:G21)</f>
        <v>26464</v>
      </c>
      <c r="H10" s="44"/>
      <c r="I10" s="30">
        <f>SUM(I11:I21)</f>
        <v>77436.045759999979</v>
      </c>
      <c r="J10" s="118">
        <f t="shared" si="0"/>
        <v>27629</v>
      </c>
      <c r="K10" s="44"/>
      <c r="L10" s="30">
        <f>SUM(L11:L21)</f>
        <v>80844.940609999991</v>
      </c>
      <c r="M10" s="118">
        <f t="shared" si="0"/>
        <v>13360</v>
      </c>
      <c r="N10" s="44"/>
      <c r="O10" s="30">
        <f t="shared" si="0"/>
        <v>39369.622080000001</v>
      </c>
      <c r="P10" s="118">
        <f t="shared" si="0"/>
        <v>906</v>
      </c>
      <c r="Q10" s="44"/>
      <c r="R10" s="30">
        <f t="shared" si="0"/>
        <v>2669.8008</v>
      </c>
      <c r="S10" s="118">
        <f t="shared" si="0"/>
        <v>970</v>
      </c>
      <c r="T10" s="44"/>
      <c r="U10" s="30">
        <f t="shared" si="0"/>
        <v>2858.3960000000002</v>
      </c>
      <c r="V10" s="118">
        <f t="shared" si="0"/>
        <v>6207</v>
      </c>
      <c r="W10" s="44"/>
      <c r="X10" s="30">
        <f t="shared" si="0"/>
        <v>22637.251763999997</v>
      </c>
      <c r="Y10" s="118">
        <f t="shared" si="0"/>
        <v>7420</v>
      </c>
      <c r="Z10" s="44"/>
      <c r="AA10" s="30">
        <f t="shared" si="0"/>
        <v>25213.160000000003</v>
      </c>
      <c r="AB10" s="118">
        <f t="shared" si="0"/>
        <v>4100</v>
      </c>
      <c r="AC10" s="44"/>
      <c r="AD10" s="30">
        <f t="shared" si="0"/>
        <v>12969.94</v>
      </c>
      <c r="AE10" s="118">
        <f t="shared" si="0"/>
        <v>0</v>
      </c>
      <c r="AF10" s="44"/>
      <c r="AG10" s="30">
        <f t="shared" si="0"/>
        <v>0</v>
      </c>
      <c r="AH10" s="118">
        <f t="shared" si="0"/>
        <v>0</v>
      </c>
      <c r="AI10" s="44"/>
      <c r="AJ10" s="30">
        <f t="shared" si="0"/>
        <v>0</v>
      </c>
      <c r="AK10" s="118">
        <f t="shared" si="0"/>
        <v>0</v>
      </c>
      <c r="AL10" s="44"/>
      <c r="AM10" s="30">
        <f t="shared" si="0"/>
        <v>0</v>
      </c>
      <c r="AN10" s="118">
        <f>SUM(AN11:AN21)</f>
        <v>135789</v>
      </c>
      <c r="AO10" s="30">
        <f>SUM(AO11:AO21)</f>
        <v>406596.770984</v>
      </c>
    </row>
    <row r="11" spans="1:41" ht="19.5" customHeight="1">
      <c r="A11" s="412" t="s">
        <v>107</v>
      </c>
      <c r="B11" s="17" t="s">
        <v>72</v>
      </c>
      <c r="C11" s="26">
        <v>1</v>
      </c>
      <c r="D11" s="125">
        <v>25000</v>
      </c>
      <c r="E11" s="240">
        <f>'Багринівська   ЗОШ'!E11</f>
        <v>2.9260899999999999</v>
      </c>
      <c r="F11" s="31">
        <f>C11*D11*E11+0.47</f>
        <v>73152.72</v>
      </c>
      <c r="G11" s="125">
        <v>14920</v>
      </c>
      <c r="H11" s="240">
        <f>'Багринівська   ЗОШ'!H11</f>
        <v>2.9260899999999999</v>
      </c>
      <c r="I11" s="31">
        <f t="shared" ref="I11:I21" si="1">C11*G11*H11</f>
        <v>43657.262799999997</v>
      </c>
      <c r="J11" s="125">
        <v>6000</v>
      </c>
      <c r="K11" s="240">
        <v>2.9260899999999999</v>
      </c>
      <c r="L11" s="31">
        <f t="shared" ref="L11:L21" si="2">J11*K11*C11</f>
        <v>17556.54</v>
      </c>
      <c r="M11" s="125">
        <v>6960</v>
      </c>
      <c r="N11" s="93">
        <v>2.946828</v>
      </c>
      <c r="O11" s="31">
        <f t="shared" ref="O11:O21" si="3">M11*N11*C11</f>
        <v>20509.922879999998</v>
      </c>
      <c r="P11" s="125"/>
      <c r="Q11" s="93">
        <v>2.9468000000000001</v>
      </c>
      <c r="R11" s="31">
        <f t="shared" ref="R11:R21" si="4">P11*Q11*C11</f>
        <v>0</v>
      </c>
      <c r="S11" s="125"/>
      <c r="T11" s="93">
        <v>2.9468000000000001</v>
      </c>
      <c r="U11" s="31">
        <f t="shared" ref="U11:U21" si="5">S11*T11*C11</f>
        <v>0</v>
      </c>
      <c r="V11" s="125"/>
      <c r="W11" s="48">
        <v>3.647052</v>
      </c>
      <c r="X11" s="31">
        <f>V11*W11*C11</f>
        <v>0</v>
      </c>
      <c r="Y11" s="125">
        <v>2800</v>
      </c>
      <c r="Z11" s="48">
        <v>3.3980000000000001</v>
      </c>
      <c r="AA11" s="31">
        <f t="shared" ref="AA11:AA21" si="6">Y11*Z11*C11</f>
        <v>9514.4</v>
      </c>
      <c r="AB11" s="125"/>
      <c r="AC11" s="93">
        <v>3.1634000000000002</v>
      </c>
      <c r="AD11" s="31">
        <f t="shared" ref="AD11:AD21" si="7">AB11*AC11*C11</f>
        <v>0</v>
      </c>
      <c r="AE11" s="125"/>
      <c r="AF11" s="96"/>
      <c r="AG11" s="31">
        <f t="shared" ref="AG11:AG21" si="8">AE11*AF11*C11</f>
        <v>0</v>
      </c>
      <c r="AH11" s="125"/>
      <c r="AI11" s="96"/>
      <c r="AJ11" s="160">
        <f t="shared" ref="AJ11:AJ21" si="9">AH11*AI11*C11</f>
        <v>0</v>
      </c>
      <c r="AK11" s="125"/>
      <c r="AL11" s="96"/>
      <c r="AM11" s="31">
        <f t="shared" ref="AM11:AM21" si="10">AK11*AL11*C11</f>
        <v>0</v>
      </c>
      <c r="AN11" s="118">
        <f t="shared" ref="AN11:AN21" si="11">D11+G11+J11+M11+P11+S11+V11+Y11+AB11+AE11+AH11+AK11</f>
        <v>55680</v>
      </c>
      <c r="AO11" s="98">
        <f>F11+I11+L11+O11+R11+U11+X11+AA11+AD11+AG11+AJ11+AM11</f>
        <v>164390.84568</v>
      </c>
    </row>
    <row r="12" spans="1:41" ht="19.5" customHeight="1">
      <c r="A12" s="413"/>
      <c r="B12" s="17" t="s">
        <v>21</v>
      </c>
      <c r="C12" s="26">
        <v>1</v>
      </c>
      <c r="D12" s="125">
        <v>10000</v>
      </c>
      <c r="E12" s="240">
        <f>'Багринівська   ЗОШ'!E11</f>
        <v>2.9260899999999999</v>
      </c>
      <c r="F12" s="31">
        <f t="shared" ref="F12:F21" si="12">C12*D12*E12</f>
        <v>29260.899999999998</v>
      </c>
      <c r="G12" s="125">
        <v>4960</v>
      </c>
      <c r="H12" s="240">
        <f>'Багринівська   ЗОШ'!H11</f>
        <v>2.9260899999999999</v>
      </c>
      <c r="I12" s="31">
        <f t="shared" si="1"/>
        <v>14513.4064</v>
      </c>
      <c r="J12" s="125">
        <v>2960</v>
      </c>
      <c r="K12" s="240">
        <v>2.9260899999999999</v>
      </c>
      <c r="L12" s="31">
        <f t="shared" si="2"/>
        <v>8661.2263999999996</v>
      </c>
      <c r="M12" s="125">
        <v>0</v>
      </c>
      <c r="N12" s="93">
        <v>2.946828</v>
      </c>
      <c r="O12" s="31">
        <f t="shared" si="3"/>
        <v>0</v>
      </c>
      <c r="P12" s="125"/>
      <c r="Q12" s="93">
        <v>2.9468000000000001</v>
      </c>
      <c r="R12" s="31">
        <f t="shared" si="4"/>
        <v>0</v>
      </c>
      <c r="S12" s="125"/>
      <c r="T12" s="93">
        <v>2.9468000000000001</v>
      </c>
      <c r="U12" s="31">
        <f t="shared" si="5"/>
        <v>0</v>
      </c>
      <c r="V12" s="125">
        <v>200</v>
      </c>
      <c r="W12" s="48">
        <v>3.647052</v>
      </c>
      <c r="X12" s="31">
        <f>V12*W12*C12</f>
        <v>729.41039999999998</v>
      </c>
      <c r="Y12" s="125">
        <v>2000</v>
      </c>
      <c r="Z12" s="48">
        <v>3.3980000000000001</v>
      </c>
      <c r="AA12" s="31">
        <f t="shared" si="6"/>
        <v>6796</v>
      </c>
      <c r="AB12" s="125"/>
      <c r="AC12" s="93">
        <v>3.1634000000000002</v>
      </c>
      <c r="AD12" s="31">
        <f t="shared" si="7"/>
        <v>0</v>
      </c>
      <c r="AE12" s="125"/>
      <c r="AF12" s="96"/>
      <c r="AG12" s="31">
        <f t="shared" si="8"/>
        <v>0</v>
      </c>
      <c r="AH12" s="125"/>
      <c r="AI12" s="96"/>
      <c r="AJ12" s="160">
        <f t="shared" si="9"/>
        <v>0</v>
      </c>
      <c r="AK12" s="125"/>
      <c r="AL12" s="96"/>
      <c r="AM12" s="31">
        <f t="shared" si="10"/>
        <v>0</v>
      </c>
      <c r="AN12" s="118">
        <f t="shared" si="11"/>
        <v>20120</v>
      </c>
      <c r="AO12" s="98">
        <f>F12+I12+L12+O12+R12+U12+X12+AA12+AD12+AG12+AJ12+AM12</f>
        <v>59960.943200000002</v>
      </c>
    </row>
    <row r="13" spans="1:41">
      <c r="A13" s="414"/>
      <c r="B13" s="46" t="s">
        <v>74</v>
      </c>
      <c r="C13" s="26">
        <v>1</v>
      </c>
      <c r="D13" s="123">
        <v>2000</v>
      </c>
      <c r="E13" s="240">
        <f>'Багринівська   ЗОШ'!E11</f>
        <v>2.9260899999999999</v>
      </c>
      <c r="F13" s="31">
        <f t="shared" si="12"/>
        <v>5852.1799999999994</v>
      </c>
      <c r="G13" s="123"/>
      <c r="H13" s="240">
        <f>'Багринівська   ЗОШ'!H11</f>
        <v>2.9260899999999999</v>
      </c>
      <c r="I13" s="31">
        <f t="shared" si="1"/>
        <v>0</v>
      </c>
      <c r="J13" s="123">
        <v>2000</v>
      </c>
      <c r="K13" s="240">
        <v>2.9260899999999999</v>
      </c>
      <c r="L13" s="31">
        <f t="shared" si="2"/>
        <v>5852.1799999999994</v>
      </c>
      <c r="M13" s="123"/>
      <c r="N13" s="93">
        <v>2.946828</v>
      </c>
      <c r="O13" s="31">
        <f t="shared" si="3"/>
        <v>0</v>
      </c>
      <c r="P13" s="125"/>
      <c r="Q13" s="93">
        <v>2.9468000000000001</v>
      </c>
      <c r="R13" s="31">
        <f t="shared" si="4"/>
        <v>0</v>
      </c>
      <c r="S13" s="123"/>
      <c r="T13" s="93">
        <v>2.9468000000000001</v>
      </c>
      <c r="U13" s="31">
        <f t="shared" si="5"/>
        <v>0</v>
      </c>
      <c r="V13" s="123">
        <v>200</v>
      </c>
      <c r="W13" s="48">
        <v>3.647052</v>
      </c>
      <c r="X13" s="31">
        <f t="shared" ref="X13:X21" si="13">V13*W13*C13</f>
        <v>729.41039999999998</v>
      </c>
      <c r="Y13" s="123"/>
      <c r="Z13" s="48">
        <v>3.3980000000000001</v>
      </c>
      <c r="AA13" s="31">
        <f t="shared" si="6"/>
        <v>0</v>
      </c>
      <c r="AB13" s="123">
        <v>480</v>
      </c>
      <c r="AC13" s="93">
        <v>3.1634000000000002</v>
      </c>
      <c r="AD13" s="31">
        <f t="shared" si="7"/>
        <v>1518.432</v>
      </c>
      <c r="AE13" s="123"/>
      <c r="AF13" s="96"/>
      <c r="AG13" s="31">
        <f t="shared" si="8"/>
        <v>0</v>
      </c>
      <c r="AH13" s="123"/>
      <c r="AI13" s="96"/>
      <c r="AJ13" s="160">
        <f t="shared" si="9"/>
        <v>0</v>
      </c>
      <c r="AK13" s="123"/>
      <c r="AL13" s="96"/>
      <c r="AM13" s="31">
        <f t="shared" si="10"/>
        <v>0</v>
      </c>
      <c r="AN13" s="118">
        <f t="shared" si="11"/>
        <v>4680</v>
      </c>
      <c r="AO13" s="98">
        <f t="shared" ref="AO13:AO21" si="14">F13+I13+L13+O13+R13+U13+X13+AA13+AD13+AG13+AJ13+AM13</f>
        <v>13952.2024</v>
      </c>
    </row>
    <row r="14" spans="1:41">
      <c r="A14" s="16">
        <v>0.48111100000000001</v>
      </c>
      <c r="B14" s="46" t="s">
        <v>23</v>
      </c>
      <c r="C14" s="26">
        <v>1</v>
      </c>
      <c r="D14" s="123"/>
      <c r="E14" s="240">
        <f>'Багринівська   ЗОШ'!E11</f>
        <v>2.9260899999999999</v>
      </c>
      <c r="F14" s="31">
        <f t="shared" si="12"/>
        <v>0</v>
      </c>
      <c r="G14" s="123">
        <v>100</v>
      </c>
      <c r="H14" s="240">
        <f>'Багринівська   ЗОШ'!H11</f>
        <v>2.9260899999999999</v>
      </c>
      <c r="I14" s="31">
        <f t="shared" si="1"/>
        <v>292.60899999999998</v>
      </c>
      <c r="J14" s="123"/>
      <c r="K14" s="240">
        <v>2.9260899999999999</v>
      </c>
      <c r="L14" s="31">
        <f t="shared" si="2"/>
        <v>0</v>
      </c>
      <c r="M14" s="123">
        <v>100</v>
      </c>
      <c r="N14" s="93">
        <v>2.946828</v>
      </c>
      <c r="O14" s="31">
        <f t="shared" si="3"/>
        <v>294.68279999999999</v>
      </c>
      <c r="P14" s="125"/>
      <c r="Q14" s="93">
        <v>2.9468000000000001</v>
      </c>
      <c r="R14" s="31">
        <f t="shared" si="4"/>
        <v>0</v>
      </c>
      <c r="S14" s="123">
        <v>150</v>
      </c>
      <c r="T14" s="93">
        <v>2.9468000000000001</v>
      </c>
      <c r="U14" s="31">
        <f t="shared" si="5"/>
        <v>442.02000000000004</v>
      </c>
      <c r="V14" s="123">
        <v>100</v>
      </c>
      <c r="W14" s="48">
        <v>3.647052</v>
      </c>
      <c r="X14" s="31">
        <f t="shared" si="13"/>
        <v>364.70519999999999</v>
      </c>
      <c r="Y14" s="123">
        <v>200</v>
      </c>
      <c r="Z14" s="48">
        <v>3.3980000000000001</v>
      </c>
      <c r="AA14" s="31">
        <f t="shared" si="6"/>
        <v>679.6</v>
      </c>
      <c r="AB14" s="135">
        <v>200</v>
      </c>
      <c r="AC14" s="93">
        <v>3.1634000000000002</v>
      </c>
      <c r="AD14" s="31">
        <f t="shared" si="7"/>
        <v>632.68000000000006</v>
      </c>
      <c r="AE14" s="155"/>
      <c r="AF14" s="96"/>
      <c r="AG14" s="31">
        <f t="shared" si="8"/>
        <v>0</v>
      </c>
      <c r="AH14" s="123"/>
      <c r="AI14" s="96"/>
      <c r="AJ14" s="160">
        <f t="shared" si="9"/>
        <v>0</v>
      </c>
      <c r="AK14" s="123"/>
      <c r="AL14" s="96"/>
      <c r="AM14" s="31">
        <f t="shared" si="10"/>
        <v>0</v>
      </c>
      <c r="AN14" s="118">
        <f t="shared" si="11"/>
        <v>850</v>
      </c>
      <c r="AO14" s="98">
        <f t="shared" si="14"/>
        <v>2706.2969999999996</v>
      </c>
    </row>
    <row r="15" spans="1:41">
      <c r="A15" s="415">
        <v>244651</v>
      </c>
      <c r="B15" s="17" t="s">
        <v>72</v>
      </c>
      <c r="C15" s="26">
        <v>1</v>
      </c>
      <c r="D15" s="123">
        <v>0</v>
      </c>
      <c r="E15" s="240">
        <f>'Багринівська   ЗОШ'!E11</f>
        <v>2.9260899999999999</v>
      </c>
      <c r="F15" s="31">
        <f t="shared" si="12"/>
        <v>0</v>
      </c>
      <c r="G15" s="123">
        <v>500</v>
      </c>
      <c r="H15" s="240">
        <f>'Багринівська   ЗОШ'!H11</f>
        <v>2.9260899999999999</v>
      </c>
      <c r="I15" s="31">
        <f t="shared" si="1"/>
        <v>1463.0449999999998</v>
      </c>
      <c r="J15" s="123">
        <v>1000</v>
      </c>
      <c r="K15" s="240">
        <v>2.9260899999999999</v>
      </c>
      <c r="L15" s="31">
        <f t="shared" si="2"/>
        <v>2926.0899999999997</v>
      </c>
      <c r="M15" s="123"/>
      <c r="N15" s="93">
        <v>2.946828</v>
      </c>
      <c r="O15" s="31">
        <f t="shared" si="3"/>
        <v>0</v>
      </c>
      <c r="P15" s="125"/>
      <c r="Q15" s="93">
        <v>2.9468000000000001</v>
      </c>
      <c r="R15" s="31">
        <f t="shared" si="4"/>
        <v>0</v>
      </c>
      <c r="S15" s="123"/>
      <c r="T15" s="93">
        <v>2.9468000000000001</v>
      </c>
      <c r="U15" s="31">
        <f t="shared" si="5"/>
        <v>0</v>
      </c>
      <c r="V15" s="123">
        <v>0</v>
      </c>
      <c r="W15" s="48">
        <v>3.647052</v>
      </c>
      <c r="X15" s="31">
        <f t="shared" si="13"/>
        <v>0</v>
      </c>
      <c r="Y15" s="123"/>
      <c r="Z15" s="48">
        <v>3.3980000000000001</v>
      </c>
      <c r="AA15" s="31">
        <f t="shared" si="6"/>
        <v>0</v>
      </c>
      <c r="AB15" s="135">
        <v>1000</v>
      </c>
      <c r="AC15" s="93">
        <v>3.1634000000000002</v>
      </c>
      <c r="AD15" s="31">
        <f t="shared" si="7"/>
        <v>3163.4</v>
      </c>
      <c r="AE15" s="155"/>
      <c r="AF15" s="96"/>
      <c r="AG15" s="31">
        <f t="shared" si="8"/>
        <v>0</v>
      </c>
      <c r="AH15" s="123"/>
      <c r="AI15" s="96"/>
      <c r="AJ15" s="160">
        <f t="shared" si="9"/>
        <v>0</v>
      </c>
      <c r="AK15" s="123"/>
      <c r="AL15" s="96"/>
      <c r="AM15" s="31">
        <f t="shared" si="10"/>
        <v>0</v>
      </c>
      <c r="AN15" s="118">
        <f t="shared" si="11"/>
        <v>2500</v>
      </c>
      <c r="AO15" s="98">
        <f t="shared" si="14"/>
        <v>7552.5349999999999</v>
      </c>
    </row>
    <row r="16" spans="1:41">
      <c r="A16" s="416"/>
      <c r="B16" s="17" t="s">
        <v>21</v>
      </c>
      <c r="C16" s="26">
        <v>1</v>
      </c>
      <c r="D16" s="123">
        <v>0</v>
      </c>
      <c r="E16" s="240">
        <f>'Багринівська   ЗОШ'!E11</f>
        <v>2.9260899999999999</v>
      </c>
      <c r="F16" s="31">
        <f t="shared" si="12"/>
        <v>0</v>
      </c>
      <c r="G16" s="123">
        <v>1000</v>
      </c>
      <c r="H16" s="240">
        <f>'Багринівська   ЗОШ'!H11</f>
        <v>2.9260899999999999</v>
      </c>
      <c r="I16" s="31">
        <f t="shared" si="1"/>
        <v>2926.0899999999997</v>
      </c>
      <c r="J16" s="123">
        <v>2000</v>
      </c>
      <c r="K16" s="240">
        <v>2.9260899999999999</v>
      </c>
      <c r="L16" s="31">
        <f t="shared" si="2"/>
        <v>5852.1799999999994</v>
      </c>
      <c r="M16" s="123">
        <v>500</v>
      </c>
      <c r="N16" s="93">
        <v>2.946828</v>
      </c>
      <c r="O16" s="31">
        <f t="shared" si="3"/>
        <v>1473.414</v>
      </c>
      <c r="P16" s="125"/>
      <c r="Q16" s="93">
        <v>2.9468000000000001</v>
      </c>
      <c r="R16" s="31">
        <f t="shared" si="4"/>
        <v>0</v>
      </c>
      <c r="S16" s="123"/>
      <c r="T16" s="93">
        <v>2.9468000000000001</v>
      </c>
      <c r="U16" s="31">
        <f t="shared" si="5"/>
        <v>0</v>
      </c>
      <c r="V16" s="123">
        <v>560</v>
      </c>
      <c r="W16" s="48">
        <v>3.647052</v>
      </c>
      <c r="X16" s="31">
        <f t="shared" si="13"/>
        <v>2042.3491200000001</v>
      </c>
      <c r="Y16" s="123">
        <v>2000</v>
      </c>
      <c r="Z16" s="48">
        <v>3.3980000000000001</v>
      </c>
      <c r="AA16" s="31">
        <f t="shared" si="6"/>
        <v>6796</v>
      </c>
      <c r="AB16" s="135">
        <v>1000</v>
      </c>
      <c r="AC16" s="93">
        <v>3.1634000000000002</v>
      </c>
      <c r="AD16" s="31">
        <f t="shared" si="7"/>
        <v>3163.4</v>
      </c>
      <c r="AE16" s="155"/>
      <c r="AF16" s="96"/>
      <c r="AG16" s="31">
        <f t="shared" si="8"/>
        <v>0</v>
      </c>
      <c r="AH16" s="123"/>
      <c r="AI16" s="96"/>
      <c r="AJ16" s="160">
        <f t="shared" si="9"/>
        <v>0</v>
      </c>
      <c r="AK16" s="123"/>
      <c r="AL16" s="96"/>
      <c r="AM16" s="31">
        <f t="shared" si="10"/>
        <v>0</v>
      </c>
      <c r="AN16" s="118">
        <f t="shared" si="11"/>
        <v>7060</v>
      </c>
      <c r="AO16" s="98">
        <f t="shared" si="14"/>
        <v>22253.433120000002</v>
      </c>
    </row>
    <row r="17" spans="1:41" s="29" customFormat="1">
      <c r="A17" s="417"/>
      <c r="B17" s="46" t="s">
        <v>74</v>
      </c>
      <c r="C17" s="26">
        <v>1</v>
      </c>
      <c r="D17" s="130">
        <v>0</v>
      </c>
      <c r="E17" s="240">
        <f>'Багринівська   ЗОШ'!E11</f>
        <v>2.9260899999999999</v>
      </c>
      <c r="F17" s="31">
        <f t="shared" si="12"/>
        <v>0</v>
      </c>
      <c r="G17" s="130"/>
      <c r="H17" s="240">
        <f>'Багринівська   ЗОШ'!H11</f>
        <v>2.9260899999999999</v>
      </c>
      <c r="I17" s="31">
        <f t="shared" si="1"/>
        <v>0</v>
      </c>
      <c r="J17" s="130">
        <v>500</v>
      </c>
      <c r="K17" s="240">
        <v>2.9260899999999999</v>
      </c>
      <c r="L17" s="31">
        <f t="shared" si="2"/>
        <v>1463.0449999999998</v>
      </c>
      <c r="M17" s="130"/>
      <c r="N17" s="93">
        <v>2.946828</v>
      </c>
      <c r="O17" s="31">
        <f t="shared" si="3"/>
        <v>0</v>
      </c>
      <c r="P17" s="130"/>
      <c r="Q17" s="93">
        <v>2.9468000000000001</v>
      </c>
      <c r="R17" s="31">
        <f t="shared" si="4"/>
        <v>0</v>
      </c>
      <c r="S17" s="130"/>
      <c r="T17" s="93">
        <v>2.9468000000000001</v>
      </c>
      <c r="U17" s="31">
        <f t="shared" si="5"/>
        <v>0</v>
      </c>
      <c r="V17" s="130">
        <v>0</v>
      </c>
      <c r="W17" s="48">
        <v>3.647052</v>
      </c>
      <c r="X17" s="31">
        <f t="shared" si="13"/>
        <v>0</v>
      </c>
      <c r="Y17" s="130"/>
      <c r="Z17" s="48">
        <v>3.3980000000000001</v>
      </c>
      <c r="AA17" s="31">
        <f t="shared" si="6"/>
        <v>0</v>
      </c>
      <c r="AB17" s="136">
        <v>1000</v>
      </c>
      <c r="AC17" s="93">
        <v>3.1634000000000002</v>
      </c>
      <c r="AD17" s="31">
        <f t="shared" si="7"/>
        <v>3163.4</v>
      </c>
      <c r="AE17" s="156"/>
      <c r="AF17" s="96"/>
      <c r="AG17" s="31">
        <f t="shared" si="8"/>
        <v>0</v>
      </c>
      <c r="AH17" s="130"/>
      <c r="AI17" s="96"/>
      <c r="AJ17" s="160">
        <f t="shared" si="9"/>
        <v>0</v>
      </c>
      <c r="AK17" s="130"/>
      <c r="AL17" s="96"/>
      <c r="AM17" s="31">
        <f t="shared" si="10"/>
        <v>0</v>
      </c>
      <c r="AN17" s="137">
        <f t="shared" si="11"/>
        <v>1500</v>
      </c>
      <c r="AO17" s="98">
        <f t="shared" si="14"/>
        <v>4626.4449999999997</v>
      </c>
    </row>
    <row r="18" spans="1:41">
      <c r="A18" s="16" t="s">
        <v>29</v>
      </c>
      <c r="B18" s="46" t="s">
        <v>23</v>
      </c>
      <c r="C18" s="26">
        <v>1</v>
      </c>
      <c r="D18" s="123"/>
      <c r="E18" s="240">
        <f>'Багринівська   ЗОШ'!E11</f>
        <v>2.9260899999999999</v>
      </c>
      <c r="F18" s="31">
        <f t="shared" si="12"/>
        <v>0</v>
      </c>
      <c r="G18" s="123">
        <v>480</v>
      </c>
      <c r="H18" s="240">
        <f>'Багринівська   ЗОШ'!H11</f>
        <v>2.9260899999999999</v>
      </c>
      <c r="I18" s="31">
        <f t="shared" si="1"/>
        <v>1404.5231999999999</v>
      </c>
      <c r="J18" s="133">
        <v>2800</v>
      </c>
      <c r="K18" s="240">
        <v>2.9260899999999999</v>
      </c>
      <c r="L18" s="31">
        <f t="shared" si="2"/>
        <v>8193.0519999999997</v>
      </c>
      <c r="M18" s="133">
        <v>4900</v>
      </c>
      <c r="N18" s="93">
        <v>2.946828</v>
      </c>
      <c r="O18" s="31">
        <f t="shared" si="3"/>
        <v>14439.457200000001</v>
      </c>
      <c r="P18" s="133">
        <v>500</v>
      </c>
      <c r="Q18" s="93">
        <v>2.9468000000000001</v>
      </c>
      <c r="R18" s="31">
        <f t="shared" si="4"/>
        <v>1473.4</v>
      </c>
      <c r="S18" s="133">
        <v>400</v>
      </c>
      <c r="T18" s="93">
        <v>2.9468000000000001</v>
      </c>
      <c r="U18" s="31">
        <f t="shared" si="5"/>
        <v>1178.72</v>
      </c>
      <c r="V18" s="133">
        <v>4740</v>
      </c>
      <c r="W18" s="48">
        <v>3.647052</v>
      </c>
      <c r="X18" s="31">
        <f t="shared" si="13"/>
        <v>17287.02648</v>
      </c>
      <c r="Y18" s="133"/>
      <c r="Z18" s="48">
        <v>3.3980000000000001</v>
      </c>
      <c r="AA18" s="31">
        <f t="shared" si="6"/>
        <v>0</v>
      </c>
      <c r="AB18" s="135"/>
      <c r="AC18" s="93">
        <v>3.1634000000000002</v>
      </c>
      <c r="AD18" s="31">
        <f t="shared" si="7"/>
        <v>0</v>
      </c>
      <c r="AE18" s="155"/>
      <c r="AF18" s="96"/>
      <c r="AG18" s="31">
        <f t="shared" si="8"/>
        <v>0</v>
      </c>
      <c r="AH18" s="123"/>
      <c r="AI18" s="96"/>
      <c r="AJ18" s="160">
        <f t="shared" si="9"/>
        <v>0</v>
      </c>
      <c r="AK18" s="123"/>
      <c r="AL18" s="96"/>
      <c r="AM18" s="31">
        <f t="shared" si="10"/>
        <v>0</v>
      </c>
      <c r="AN18" s="137">
        <f t="shared" si="11"/>
        <v>13820</v>
      </c>
      <c r="AO18" s="98">
        <f t="shared" si="14"/>
        <v>43976.178880000007</v>
      </c>
    </row>
    <row r="19" spans="1:41">
      <c r="A19" s="407" t="s">
        <v>67</v>
      </c>
      <c r="B19" s="17" t="s">
        <v>72</v>
      </c>
      <c r="C19" s="26">
        <v>1</v>
      </c>
      <c r="D19" s="123">
        <v>7801</v>
      </c>
      <c r="E19" s="240">
        <f>'Багринівська   ЗОШ'!E11</f>
        <v>2.9260899999999999</v>
      </c>
      <c r="F19" s="31">
        <f t="shared" si="12"/>
        <v>22826.428089999998</v>
      </c>
      <c r="G19" s="123">
        <v>530</v>
      </c>
      <c r="H19" s="240">
        <f>'Багринівська   ЗОШ'!H11</f>
        <v>2.9260899999999999</v>
      </c>
      <c r="I19" s="31">
        <f t="shared" si="1"/>
        <v>1550.8276999999998</v>
      </c>
      <c r="J19" s="123">
        <v>2061</v>
      </c>
      <c r="K19" s="240">
        <v>2.9260899999999999</v>
      </c>
      <c r="L19" s="31">
        <f t="shared" si="2"/>
        <v>6030.6714899999997</v>
      </c>
      <c r="M19" s="123"/>
      <c r="N19" s="93">
        <v>2.946828</v>
      </c>
      <c r="O19" s="31">
        <f t="shared" si="3"/>
        <v>0</v>
      </c>
      <c r="P19" s="133">
        <v>136</v>
      </c>
      <c r="Q19" s="93">
        <v>2.9468000000000001</v>
      </c>
      <c r="R19" s="31">
        <f t="shared" si="4"/>
        <v>400.76480000000004</v>
      </c>
      <c r="S19" s="123">
        <v>140</v>
      </c>
      <c r="T19" s="93">
        <v>2.9468000000000001</v>
      </c>
      <c r="U19" s="31">
        <f t="shared" si="5"/>
        <v>412.55200000000002</v>
      </c>
      <c r="V19" s="123">
        <v>136</v>
      </c>
      <c r="W19" s="48">
        <v>3.647052</v>
      </c>
      <c r="X19" s="31">
        <f t="shared" si="13"/>
        <v>495.99907200000001</v>
      </c>
      <c r="Y19" s="123">
        <v>140</v>
      </c>
      <c r="Z19" s="48">
        <v>3.3980000000000001</v>
      </c>
      <c r="AA19" s="31">
        <f t="shared" si="6"/>
        <v>475.72</v>
      </c>
      <c r="AB19" s="123">
        <v>140</v>
      </c>
      <c r="AC19" s="93">
        <v>3.1634000000000002</v>
      </c>
      <c r="AD19" s="31">
        <f t="shared" si="7"/>
        <v>442.87600000000003</v>
      </c>
      <c r="AE19" s="155"/>
      <c r="AF19" s="96"/>
      <c r="AG19" s="31">
        <f t="shared" si="8"/>
        <v>0</v>
      </c>
      <c r="AH19" s="123"/>
      <c r="AI19" s="96"/>
      <c r="AJ19" s="160">
        <f t="shared" si="9"/>
        <v>0</v>
      </c>
      <c r="AK19" s="123"/>
      <c r="AL19" s="96"/>
      <c r="AM19" s="31">
        <f t="shared" si="10"/>
        <v>0</v>
      </c>
      <c r="AN19" s="137">
        <f t="shared" si="11"/>
        <v>11084</v>
      </c>
      <c r="AO19" s="98">
        <f t="shared" si="14"/>
        <v>32635.839151999997</v>
      </c>
    </row>
    <row r="20" spans="1:41">
      <c r="A20" s="408"/>
      <c r="B20" s="17" t="s">
        <v>21</v>
      </c>
      <c r="C20" s="26">
        <v>1</v>
      </c>
      <c r="D20" s="123">
        <v>3932</v>
      </c>
      <c r="E20" s="240">
        <f>'Багринівська   ЗОШ'!E11</f>
        <v>2.9260899999999999</v>
      </c>
      <c r="F20" s="31">
        <f t="shared" si="12"/>
        <v>11505.38588</v>
      </c>
      <c r="G20" s="123">
        <v>3974</v>
      </c>
      <c r="H20" s="240">
        <f>'Багринівська   ЗОШ'!H11</f>
        <v>2.9260899999999999</v>
      </c>
      <c r="I20" s="31">
        <f t="shared" si="1"/>
        <v>11628.281659999999</v>
      </c>
      <c r="J20" s="123">
        <v>8308</v>
      </c>
      <c r="K20" s="240">
        <v>2.9260899999999999</v>
      </c>
      <c r="L20" s="31">
        <f t="shared" si="2"/>
        <v>24309.955719999998</v>
      </c>
      <c r="M20" s="123">
        <v>900</v>
      </c>
      <c r="N20" s="93">
        <v>2.946828</v>
      </c>
      <c r="O20" s="31">
        <f t="shared" si="3"/>
        <v>2652.1451999999999</v>
      </c>
      <c r="P20" s="134">
        <v>135</v>
      </c>
      <c r="Q20" s="93">
        <v>2.9468000000000001</v>
      </c>
      <c r="R20" s="31">
        <f t="shared" si="4"/>
        <v>397.81799999999998</v>
      </c>
      <c r="S20" s="123">
        <v>140</v>
      </c>
      <c r="T20" s="93">
        <v>2.9468000000000001</v>
      </c>
      <c r="U20" s="31">
        <f t="shared" si="5"/>
        <v>412.55200000000002</v>
      </c>
      <c r="V20" s="123">
        <v>135</v>
      </c>
      <c r="W20" s="48">
        <v>3.647052</v>
      </c>
      <c r="X20" s="31">
        <f t="shared" si="13"/>
        <v>492.35201999999998</v>
      </c>
      <c r="Y20" s="123">
        <v>140</v>
      </c>
      <c r="Z20" s="48">
        <v>3.3980000000000001</v>
      </c>
      <c r="AA20" s="31">
        <f t="shared" si="6"/>
        <v>475.72</v>
      </c>
      <c r="AB20" s="123">
        <v>140</v>
      </c>
      <c r="AC20" s="93">
        <v>3.1634000000000002</v>
      </c>
      <c r="AD20" s="31">
        <f t="shared" si="7"/>
        <v>442.87600000000003</v>
      </c>
      <c r="AE20" s="155"/>
      <c r="AF20" s="96"/>
      <c r="AG20" s="31">
        <f t="shared" si="8"/>
        <v>0</v>
      </c>
      <c r="AH20" s="123"/>
      <c r="AI20" s="96"/>
      <c r="AJ20" s="160">
        <f t="shared" si="9"/>
        <v>0</v>
      </c>
      <c r="AK20" s="123"/>
      <c r="AL20" s="96"/>
      <c r="AM20" s="31">
        <f t="shared" si="10"/>
        <v>0</v>
      </c>
      <c r="AN20" s="137">
        <f t="shared" si="11"/>
        <v>17804</v>
      </c>
      <c r="AO20" s="98">
        <f t="shared" si="14"/>
        <v>52317.086479999991</v>
      </c>
    </row>
    <row r="21" spans="1:41">
      <c r="A21" s="409"/>
      <c r="B21" s="46" t="s">
        <v>74</v>
      </c>
      <c r="C21" s="26">
        <v>1</v>
      </c>
      <c r="D21" s="123"/>
      <c r="E21" s="240">
        <f>'Багринівська   ЗОШ'!E11</f>
        <v>2.9260899999999999</v>
      </c>
      <c r="F21" s="31">
        <f t="shared" si="12"/>
        <v>0</v>
      </c>
      <c r="G21" s="123"/>
      <c r="H21" s="240">
        <f>'Багринівська   ЗОШ'!H11</f>
        <v>2.9260899999999999</v>
      </c>
      <c r="I21" s="31">
        <f t="shared" si="1"/>
        <v>0</v>
      </c>
      <c r="J21" s="123">
        <v>0</v>
      </c>
      <c r="K21" s="240">
        <v>2.9260899999999999</v>
      </c>
      <c r="L21" s="31">
        <f t="shared" si="2"/>
        <v>0</v>
      </c>
      <c r="M21" s="123"/>
      <c r="N21" s="93">
        <v>2.946828</v>
      </c>
      <c r="O21" s="31">
        <f t="shared" si="3"/>
        <v>0</v>
      </c>
      <c r="P21" s="134">
        <v>135</v>
      </c>
      <c r="Q21" s="93">
        <v>2.9468000000000001</v>
      </c>
      <c r="R21" s="31">
        <f t="shared" si="4"/>
        <v>397.81799999999998</v>
      </c>
      <c r="S21" s="123">
        <v>140</v>
      </c>
      <c r="T21" s="93">
        <v>2.9468000000000001</v>
      </c>
      <c r="U21" s="31">
        <f t="shared" si="5"/>
        <v>412.55200000000002</v>
      </c>
      <c r="V21" s="123">
        <v>136</v>
      </c>
      <c r="W21" s="48">
        <v>3.647052</v>
      </c>
      <c r="X21" s="31">
        <f t="shared" si="13"/>
        <v>495.99907200000001</v>
      </c>
      <c r="Y21" s="123">
        <v>140</v>
      </c>
      <c r="Z21" s="48">
        <v>3.3980000000000001</v>
      </c>
      <c r="AA21" s="31">
        <f t="shared" si="6"/>
        <v>475.72</v>
      </c>
      <c r="AB21" s="123">
        <v>140</v>
      </c>
      <c r="AC21" s="93">
        <v>3.1634000000000002</v>
      </c>
      <c r="AD21" s="31">
        <f t="shared" si="7"/>
        <v>442.87600000000003</v>
      </c>
      <c r="AE21" s="155"/>
      <c r="AF21" s="96"/>
      <c r="AG21" s="31">
        <f t="shared" si="8"/>
        <v>0</v>
      </c>
      <c r="AH21" s="123"/>
      <c r="AI21" s="96"/>
      <c r="AJ21" s="160">
        <f t="shared" si="9"/>
        <v>0</v>
      </c>
      <c r="AK21" s="123"/>
      <c r="AL21" s="96"/>
      <c r="AM21" s="31">
        <f t="shared" si="10"/>
        <v>0</v>
      </c>
      <c r="AN21" s="137">
        <f t="shared" si="11"/>
        <v>691</v>
      </c>
      <c r="AO21" s="98">
        <f t="shared" si="14"/>
        <v>2224.965072</v>
      </c>
    </row>
    <row r="22" spans="1:41">
      <c r="A22" s="23"/>
      <c r="B22" s="23"/>
      <c r="C22" s="2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2"/>
      <c r="Q22" s="22"/>
      <c r="R22" s="22"/>
      <c r="S22" s="20"/>
      <c r="T22" s="20"/>
      <c r="U22" s="20"/>
      <c r="V22" s="3"/>
      <c r="W22" s="391"/>
      <c r="X22" s="3"/>
      <c r="Y22" s="2"/>
      <c r="Z22" s="2"/>
      <c r="AA22" s="2"/>
      <c r="AB22" s="3"/>
      <c r="AC22" s="3"/>
      <c r="AD22" s="3"/>
      <c r="AE22" s="2"/>
      <c r="AF22" s="2"/>
      <c r="AG22" s="2"/>
      <c r="AH22" s="2"/>
      <c r="AI22" s="2"/>
      <c r="AJ22" s="2"/>
    </row>
    <row r="23" spans="1:41">
      <c r="A23" s="23"/>
      <c r="B23" s="23"/>
      <c r="C23" s="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2"/>
      <c r="Q23" s="22"/>
      <c r="R23" s="2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"/>
      <c r="AI23" s="2"/>
      <c r="AJ23" s="2"/>
    </row>
    <row r="24" spans="1:41">
      <c r="A24" s="23"/>
      <c r="B24" s="23"/>
      <c r="C24" s="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2"/>
      <c r="Q24" s="22"/>
      <c r="R24" s="2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10"/>
      <c r="AI24" s="10"/>
      <c r="AJ24" s="10"/>
      <c r="AO24" s="60"/>
    </row>
    <row r="25" spans="1:41">
      <c r="A25" s="23"/>
      <c r="B25" s="23"/>
      <c r="C25" s="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2"/>
      <c r="Q25" s="22"/>
      <c r="R25" s="22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O25" s="60"/>
    </row>
    <row r="26" spans="1:41">
      <c r="AO26" s="60"/>
    </row>
  </sheetData>
  <mergeCells count="23">
    <mergeCell ref="P8:R8"/>
    <mergeCell ref="A19:A21"/>
    <mergeCell ref="A8:B9"/>
    <mergeCell ref="A11:A13"/>
    <mergeCell ref="A15:A17"/>
    <mergeCell ref="A10:C10"/>
    <mergeCell ref="C8:C9"/>
    <mergeCell ref="AB2:AN2"/>
    <mergeCell ref="AK3:AN3"/>
    <mergeCell ref="G7:Y7"/>
    <mergeCell ref="V8:X8"/>
    <mergeCell ref="Y8:AA8"/>
    <mergeCell ref="G8:I8"/>
    <mergeCell ref="F6:AB6"/>
    <mergeCell ref="D8:F8"/>
    <mergeCell ref="J8:L8"/>
    <mergeCell ref="M8:O8"/>
    <mergeCell ref="AN8:AO8"/>
    <mergeCell ref="AH8:AJ8"/>
    <mergeCell ref="S8:U8"/>
    <mergeCell ref="AB8:AD8"/>
    <mergeCell ref="AK8:AM8"/>
    <mergeCell ref="AE8:AG8"/>
  </mergeCells>
  <phoneticPr fontId="16" type="noConversion"/>
  <pageMargins left="0.25" right="0.25" top="0.75" bottom="0.75" header="0.3" footer="0.3"/>
  <pageSetup paperSize="9" scale="90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34" enableFormatConditionsCalculation="0">
    <tabColor indexed="29"/>
  </sheetPr>
  <dimension ref="A1:AP24"/>
  <sheetViews>
    <sheetView workbookViewId="0">
      <pane xSplit="2" ySplit="9" topLeftCell="O10" activePane="bottomRight" state="frozen"/>
      <selection pane="topRight" activeCell="C1" sqref="C1"/>
      <selection pane="bottomLeft" activeCell="A10" sqref="A10"/>
      <selection pane="bottomRight" activeCell="AB12" sqref="AB12"/>
    </sheetView>
  </sheetViews>
  <sheetFormatPr defaultRowHeight="15"/>
  <cols>
    <col min="1" max="1" width="11.7109375" style="18" customWidth="1"/>
    <col min="2" max="2" width="15.85546875" style="18" customWidth="1"/>
    <col min="3" max="3" width="4.85546875" style="4" customWidth="1"/>
    <col min="4" max="4" width="6.7109375" style="4" customWidth="1"/>
    <col min="5" max="5" width="8.7109375" style="4" customWidth="1"/>
    <col min="6" max="6" width="9.140625" style="4"/>
    <col min="7" max="7" width="6.42578125" style="4" customWidth="1"/>
    <col min="8" max="8" width="7" style="4" customWidth="1"/>
    <col min="9" max="9" width="9.140625" style="4"/>
    <col min="10" max="10" width="6.28515625" style="4" customWidth="1"/>
    <col min="11" max="11" width="7.5703125" style="4" customWidth="1"/>
    <col min="12" max="12" width="10.5703125" style="4" customWidth="1"/>
    <col min="13" max="13" width="6.85546875" style="4" customWidth="1"/>
    <col min="14" max="14" width="7.28515625" style="4" customWidth="1"/>
    <col min="15" max="15" width="9.140625" style="4"/>
    <col min="16" max="16" width="6.42578125" style="4" customWidth="1"/>
    <col min="17" max="33" width="9.140625" style="4"/>
    <col min="34" max="34" width="7" style="4" customWidth="1"/>
    <col min="35" max="40" width="9.140625" style="4"/>
    <col min="41" max="41" width="11.85546875" style="4" customWidth="1"/>
    <col min="42" max="42" width="9.140625" style="7"/>
  </cols>
  <sheetData>
    <row r="1" spans="1:42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20"/>
      <c r="D6" s="2"/>
      <c r="E6" s="2"/>
      <c r="F6" s="447" t="str">
        <f>'Багринівська   ЗОШ'!F6:AB6</f>
        <v>Фактичне використання активної  електричної  енергії  2019 рік</v>
      </c>
      <c r="G6" s="447"/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10"/>
      <c r="AD6" s="10"/>
    </row>
    <row r="7" spans="1:42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2" ht="21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2" ht="38.25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2" s="29" customFormat="1" ht="22.5" customHeight="1">
      <c r="A10" s="401" t="s">
        <v>70</v>
      </c>
      <c r="B10" s="405"/>
      <c r="C10" s="402"/>
      <c r="D10" s="118">
        <f>SUM(D11:D11)</f>
        <v>1950</v>
      </c>
      <c r="E10" s="44"/>
      <c r="F10" s="30">
        <f>SUM(F11:F11)</f>
        <v>5705.8755000000001</v>
      </c>
      <c r="G10" s="118">
        <f>SUM(G11:G11)</f>
        <v>2300</v>
      </c>
      <c r="H10" s="44"/>
      <c r="I10" s="30">
        <f>SUM(I11:I11)</f>
        <v>6730.0069999999996</v>
      </c>
      <c r="J10" s="118">
        <f>SUM(J11:J11)</f>
        <v>2000</v>
      </c>
      <c r="K10" s="44"/>
      <c r="L10" s="30">
        <f>SUM(L11:L11)</f>
        <v>5852.1799999999994</v>
      </c>
      <c r="M10" s="118">
        <f>SUM(M11:M11)</f>
        <v>2750</v>
      </c>
      <c r="N10" s="44"/>
      <c r="O10" s="30">
        <f>SUM(O11:O11)</f>
        <v>8103.777</v>
      </c>
      <c r="P10" s="118">
        <f>SUM(P11:P11)</f>
        <v>2100</v>
      </c>
      <c r="Q10" s="44"/>
      <c r="R10" s="30">
        <f>SUM(R11:R11)</f>
        <v>6188.28</v>
      </c>
      <c r="S10" s="118">
        <f>SUM(S11:S11)</f>
        <v>1200</v>
      </c>
      <c r="T10" s="44"/>
      <c r="U10" s="30">
        <f>SUM(U11:U11)</f>
        <v>3536.1600000000003</v>
      </c>
      <c r="V10" s="118">
        <f>SUM(V11:V11)</f>
        <v>500</v>
      </c>
      <c r="W10" s="44"/>
      <c r="X10" s="30">
        <f>SUM(X11:X11)</f>
        <v>1823.5260000000001</v>
      </c>
      <c r="Y10" s="118">
        <f>SUM(Y11:Y11)</f>
        <v>476</v>
      </c>
      <c r="Z10" s="44"/>
      <c r="AA10" s="30">
        <f>SUM(AA11:AA11)</f>
        <v>1617.4480000000001</v>
      </c>
      <c r="AB10" s="118">
        <f>SUM(AB11:AB11)</f>
        <v>1000</v>
      </c>
      <c r="AC10" s="44"/>
      <c r="AD10" s="30">
        <f>SUM(AD11:AD11)</f>
        <v>3163.4</v>
      </c>
      <c r="AE10" s="118">
        <f>SUM(AE11:AE11)</f>
        <v>0</v>
      </c>
      <c r="AF10" s="44"/>
      <c r="AG10" s="30">
        <f>SUM(AG11:AG11)</f>
        <v>0</v>
      </c>
      <c r="AH10" s="118">
        <f>SUM(AH11:AH11)</f>
        <v>0</v>
      </c>
      <c r="AI10" s="44"/>
      <c r="AJ10" s="30">
        <f>SUM(AJ11:AJ11)</f>
        <v>0</v>
      </c>
      <c r="AK10" s="118">
        <f>SUM(AK11:AK11)</f>
        <v>0</v>
      </c>
      <c r="AL10" s="44"/>
      <c r="AM10" s="30">
        <f>SUM(AM11:AM11)</f>
        <v>0</v>
      </c>
      <c r="AN10" s="118">
        <f>SUM(AN11:AN11)</f>
        <v>14276</v>
      </c>
      <c r="AO10" s="30">
        <f>SUM(AO11:AO11)</f>
        <v>42720.6535</v>
      </c>
      <c r="AP10" s="28"/>
    </row>
    <row r="11" spans="1:42" s="29" customFormat="1">
      <c r="A11" s="14">
        <v>3.5389999999999998E-2</v>
      </c>
      <c r="B11" s="46" t="s">
        <v>23</v>
      </c>
      <c r="C11" s="14">
        <v>1</v>
      </c>
      <c r="D11" s="117">
        <v>1950</v>
      </c>
      <c r="E11" s="240">
        <f>'Багринівська   ЗОШ'!E11</f>
        <v>2.9260899999999999</v>
      </c>
      <c r="F11" s="92">
        <f>E11*D11*C11</f>
        <v>5705.8755000000001</v>
      </c>
      <c r="G11" s="117">
        <v>2300</v>
      </c>
      <c r="H11" s="93">
        <f>'Багринівська   ЗОШ'!H11</f>
        <v>2.9260899999999999</v>
      </c>
      <c r="I11" s="92">
        <f>H11*G11*C11</f>
        <v>6730.0069999999996</v>
      </c>
      <c r="J11" s="117">
        <v>2000</v>
      </c>
      <c r="K11" s="93">
        <f>'Димківський  НВК'!K11</f>
        <v>2.9260899999999999</v>
      </c>
      <c r="L11" s="92">
        <f>K11*J11*C11</f>
        <v>5852.1799999999994</v>
      </c>
      <c r="M11" s="117">
        <v>2750</v>
      </c>
      <c r="N11" s="93">
        <f>'Димківський  НВК'!N11</f>
        <v>2.946828</v>
      </c>
      <c r="O11" s="92">
        <f>N11*M11*C11</f>
        <v>8103.777</v>
      </c>
      <c r="P11" s="117">
        <v>2100</v>
      </c>
      <c r="Q11" s="93">
        <f>'Димківський  НВК'!Q11</f>
        <v>2.9468000000000001</v>
      </c>
      <c r="R11" s="92">
        <f>Q11*P11*C11</f>
        <v>6188.28</v>
      </c>
      <c r="S11" s="117">
        <v>1200</v>
      </c>
      <c r="T11" s="93">
        <f>'Димківський  НВК'!T11</f>
        <v>2.9468000000000001</v>
      </c>
      <c r="U11" s="92">
        <f>T11*S11*C11</f>
        <v>3536.1600000000003</v>
      </c>
      <c r="V11" s="117">
        <v>500</v>
      </c>
      <c r="W11" s="93">
        <f>'Димківський  НВК'!W11</f>
        <v>3.647052</v>
      </c>
      <c r="X11" s="92">
        <f>W11*V11*C11</f>
        <v>1823.5260000000001</v>
      </c>
      <c r="Y11" s="117">
        <v>476</v>
      </c>
      <c r="Z11" s="93">
        <f>'Димківський  НВК'!Z11</f>
        <v>3.3980000000000001</v>
      </c>
      <c r="AA11" s="92">
        <f>Z11*Y11*C11</f>
        <v>1617.4480000000001</v>
      </c>
      <c r="AB11" s="117">
        <v>1000</v>
      </c>
      <c r="AC11" s="93">
        <f>'Димківський  НВК'!AC11</f>
        <v>3.1634000000000002</v>
      </c>
      <c r="AD11" s="92">
        <f>AC11*AB11*C11</f>
        <v>3163.4</v>
      </c>
      <c r="AE11" s="161"/>
      <c r="AF11" s="164">
        <f>'Димківський  НВК'!AF11</f>
        <v>0</v>
      </c>
      <c r="AG11" s="159">
        <f>AF11*AE11*C11</f>
        <v>0</v>
      </c>
      <c r="AH11" s="161"/>
      <c r="AI11" s="172">
        <f>'Димківський  НВК'!AI11</f>
        <v>0</v>
      </c>
      <c r="AJ11" s="92">
        <f>AI11*AH11*C11</f>
        <v>0</v>
      </c>
      <c r="AK11" s="117"/>
      <c r="AL11" s="172">
        <f>'Димківський  НВК'!AL11</f>
        <v>0</v>
      </c>
      <c r="AM11" s="92">
        <f>AL11*AK11*C11</f>
        <v>0</v>
      </c>
      <c r="AN11" s="118">
        <f>D11+G11+J11+M11+P11+S11+V11+Y11+AB11+AE11+AH11+AK11</f>
        <v>14276</v>
      </c>
      <c r="AO11" s="95">
        <f>AM11+AJ11+AG11+AD11+AA11+X11+U11+R11+O11+L11+I11+F11</f>
        <v>42720.6535</v>
      </c>
      <c r="AP11" s="28"/>
    </row>
    <row r="12" spans="1:42">
      <c r="A12" s="21"/>
      <c r="B12" s="21"/>
      <c r="C12" s="78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0"/>
      <c r="Q12" s="60"/>
      <c r="R12" s="60"/>
      <c r="S12" s="56"/>
      <c r="T12" s="56"/>
      <c r="U12" s="56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</row>
    <row r="13" spans="1:42">
      <c r="A13" s="21"/>
      <c r="B13" s="21"/>
      <c r="C13" s="7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60"/>
      <c r="Q13" s="60"/>
      <c r="R13" s="60"/>
      <c r="S13" s="56"/>
      <c r="T13" s="56"/>
      <c r="U13" s="56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</row>
    <row r="14" spans="1:42">
      <c r="A14" s="23"/>
      <c r="B14" s="23"/>
      <c r="C14" s="2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60"/>
      <c r="Q14" s="60"/>
      <c r="R14" s="60"/>
      <c r="S14" s="56"/>
      <c r="T14" s="56"/>
      <c r="U14" s="56"/>
      <c r="V14" s="57"/>
      <c r="W14" s="57"/>
      <c r="X14" s="57"/>
      <c r="Y14" s="58"/>
      <c r="Z14" s="58"/>
      <c r="AA14" s="58"/>
      <c r="AB14" s="57"/>
      <c r="AC14" s="57"/>
      <c r="AD14" s="57"/>
      <c r="AE14" s="58"/>
      <c r="AF14" s="58"/>
      <c r="AG14" s="58"/>
      <c r="AH14" s="58"/>
      <c r="AI14" s="58"/>
      <c r="AJ14" s="58"/>
      <c r="AK14" s="55"/>
      <c r="AL14" s="55"/>
      <c r="AM14" s="55"/>
      <c r="AN14" s="55"/>
    </row>
    <row r="15" spans="1:42">
      <c r="A15" s="23"/>
      <c r="B15" s="23"/>
      <c r="C15" s="2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60"/>
      <c r="Q15" s="60"/>
      <c r="R15" s="60"/>
      <c r="S15" s="56"/>
      <c r="T15" s="56"/>
      <c r="U15" s="56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55"/>
      <c r="AL15" s="55"/>
      <c r="AM15" s="55"/>
      <c r="AN15" s="55"/>
    </row>
    <row r="16" spans="1:42">
      <c r="A16" s="23"/>
      <c r="B16" s="23"/>
      <c r="C16" s="2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60"/>
      <c r="Q16" s="60"/>
      <c r="R16" s="60"/>
      <c r="S16" s="56"/>
      <c r="T16" s="56"/>
      <c r="U16" s="56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</row>
    <row r="17" spans="1:40"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60"/>
      <c r="Q17" s="60"/>
      <c r="R17" s="60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</row>
    <row r="18" spans="1:40">
      <c r="A18" s="24"/>
      <c r="B18" s="24"/>
      <c r="C18" s="99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</row>
    <row r="19" spans="1:40">
      <c r="A19" s="21"/>
      <c r="B19" s="21"/>
      <c r="C19" s="7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8"/>
      <c r="Q19" s="58"/>
      <c r="R19" s="58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6"/>
      <c r="AI19" s="56"/>
      <c r="AJ19" s="56"/>
      <c r="AK19" s="55"/>
      <c r="AL19" s="55"/>
      <c r="AM19" s="55"/>
      <c r="AN19" s="55"/>
    </row>
    <row r="20" spans="1:40">
      <c r="A20" s="21"/>
      <c r="B20" s="21"/>
      <c r="C20" s="7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  <c r="Q20" s="60"/>
      <c r="R20" s="60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5"/>
      <c r="AI20" s="55"/>
      <c r="AJ20" s="55"/>
      <c r="AK20" s="55"/>
      <c r="AL20" s="55"/>
      <c r="AM20" s="55"/>
      <c r="AN20" s="55"/>
    </row>
    <row r="21" spans="1:40">
      <c r="A21" s="21"/>
      <c r="B21" s="21"/>
      <c r="C21" s="78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60"/>
      <c r="Q21" s="60"/>
      <c r="R21" s="60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5"/>
      <c r="AI21" s="55"/>
      <c r="AJ21" s="55"/>
      <c r="AK21" s="55"/>
      <c r="AL21" s="55"/>
      <c r="AM21" s="55"/>
      <c r="AN21" s="55"/>
    </row>
    <row r="22" spans="1:40">
      <c r="A22" s="23"/>
      <c r="B22" s="23"/>
      <c r="C22" s="2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60"/>
      <c r="Q22" s="60"/>
      <c r="R22" s="60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8"/>
      <c r="AI22" s="58"/>
      <c r="AJ22" s="58"/>
      <c r="AK22" s="55"/>
      <c r="AL22" s="55"/>
      <c r="AM22" s="55"/>
      <c r="AN22" s="55"/>
    </row>
    <row r="23" spans="1:40">
      <c r="A23" s="23"/>
      <c r="B23" s="23"/>
      <c r="C23" s="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2"/>
      <c r="Q23" s="22"/>
      <c r="R23" s="2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10"/>
      <c r="AI23" s="10"/>
      <c r="AJ23" s="10"/>
    </row>
    <row r="24" spans="1:40">
      <c r="A24" s="23"/>
      <c r="B24" s="23"/>
      <c r="C24" s="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2"/>
      <c r="Q24" s="22"/>
      <c r="R24" s="2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</row>
  </sheetData>
  <mergeCells count="20">
    <mergeCell ref="AB2:AN2"/>
    <mergeCell ref="AK3:AN3"/>
    <mergeCell ref="G7:Y7"/>
    <mergeCell ref="AN8:AO8"/>
    <mergeCell ref="F6:AB6"/>
    <mergeCell ref="A10:C10"/>
    <mergeCell ref="C8:C9"/>
    <mergeCell ref="D8:F8"/>
    <mergeCell ref="G8:I8"/>
    <mergeCell ref="A8:B9"/>
    <mergeCell ref="AH8:AJ8"/>
    <mergeCell ref="AK8:AM8"/>
    <mergeCell ref="J8:L8"/>
    <mergeCell ref="M8:O8"/>
    <mergeCell ref="P8:R8"/>
    <mergeCell ref="AE8:AG8"/>
    <mergeCell ref="S8:U8"/>
    <mergeCell ref="V8:X8"/>
    <mergeCell ref="Y8:AA8"/>
    <mergeCell ref="AB8:AD8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38" enableFormatConditionsCalculation="0">
    <tabColor indexed="29"/>
  </sheetPr>
  <dimension ref="A1:AP28"/>
  <sheetViews>
    <sheetView workbookViewId="0">
      <pane xSplit="2" ySplit="10" topLeftCell="O11" activePane="bottomRight" state="frozen"/>
      <selection pane="topRight" activeCell="C1" sqref="C1"/>
      <selection pane="bottomLeft" activeCell="A11" sqref="A11"/>
      <selection pane="bottomRight" activeCell="AB12" sqref="AB12"/>
    </sheetView>
  </sheetViews>
  <sheetFormatPr defaultRowHeight="15"/>
  <cols>
    <col min="1" max="1" width="9.28515625" style="18" customWidth="1"/>
    <col min="2" max="2" width="19" style="18" customWidth="1"/>
    <col min="3" max="3" width="6.7109375" style="4" customWidth="1"/>
    <col min="4" max="6" width="10.140625" style="4" customWidth="1"/>
    <col min="7" max="30" width="9.140625" style="4"/>
    <col min="31" max="31" width="7.5703125" style="4" customWidth="1"/>
    <col min="32" max="33" width="9.140625" style="4"/>
    <col min="34" max="34" width="7.85546875" style="4" customWidth="1"/>
    <col min="35" max="40" width="9.140625" style="4"/>
    <col min="41" max="41" width="11.28515625" style="4" customWidth="1"/>
    <col min="42" max="42" width="9.140625" style="7"/>
  </cols>
  <sheetData>
    <row r="1" spans="1:42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2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2" ht="22.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2" ht="33" customHeight="1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2" s="29" customFormat="1" ht="26.25" customHeight="1">
      <c r="A10" s="401" t="s">
        <v>19</v>
      </c>
      <c r="B10" s="405"/>
      <c r="C10" s="402"/>
      <c r="D10" s="118">
        <f>D11</f>
        <v>800</v>
      </c>
      <c r="E10" s="44"/>
      <c r="F10" s="30">
        <f>F11+F13+F14+F15</f>
        <v>2340.8719999999998</v>
      </c>
      <c r="G10" s="118">
        <f>G11+G13+G14+G15</f>
        <v>800</v>
      </c>
      <c r="H10" s="44"/>
      <c r="I10" s="30">
        <f>I11+I13+I14+I15</f>
        <v>2340.8719999999998</v>
      </c>
      <c r="J10" s="118">
        <f>J11+J13+J14+J15</f>
        <v>1500</v>
      </c>
      <c r="K10" s="44"/>
      <c r="L10" s="30">
        <f>L11+L13+L14+L15</f>
        <v>4389.1350000000002</v>
      </c>
      <c r="M10" s="118">
        <f>M11+M13+M14+M15</f>
        <v>2200</v>
      </c>
      <c r="N10" s="44"/>
      <c r="O10" s="30">
        <f>O11+O13+O14+O15</f>
        <v>6483.0216</v>
      </c>
      <c r="P10" s="118">
        <f>P11+P13+P14+P15</f>
        <v>2000</v>
      </c>
      <c r="Q10" s="44"/>
      <c r="R10" s="30">
        <f>R11+R13+R14+R15</f>
        <v>5893.6</v>
      </c>
      <c r="S10" s="118">
        <f>S11+S13+S14+S15</f>
        <v>1700</v>
      </c>
      <c r="T10" s="44"/>
      <c r="U10" s="30">
        <f>U11+U13+U14+U15</f>
        <v>5009.5600000000004</v>
      </c>
      <c r="V10" s="118">
        <f>V11+V13+V14+V15</f>
        <v>300</v>
      </c>
      <c r="W10" s="44"/>
      <c r="X10" s="30">
        <f>X11+X13+X14+X15</f>
        <v>1094.1156000000001</v>
      </c>
      <c r="Y10" s="118">
        <f>Y11+Y13+Y14+Y15</f>
        <v>1300</v>
      </c>
      <c r="Z10" s="44"/>
      <c r="AA10" s="30">
        <f>AA11+AA13+AA14+AA15</f>
        <v>4417.4000000000005</v>
      </c>
      <c r="AB10" s="118">
        <f>AB11+AB13+AB14+AB15</f>
        <v>1500</v>
      </c>
      <c r="AC10" s="44"/>
      <c r="AD10" s="30">
        <f>AD11+AD13+AD14+AD15</f>
        <v>4745.1000000000004</v>
      </c>
      <c r="AE10" s="118">
        <f>AE11+AE13+AE14+AE15</f>
        <v>0</v>
      </c>
      <c r="AF10" s="44"/>
      <c r="AG10" s="30">
        <f>AG11+AG13+AG14+AG15</f>
        <v>0</v>
      </c>
      <c r="AH10" s="118">
        <f>AH11+AH13+AH14+AH15</f>
        <v>0</v>
      </c>
      <c r="AI10" s="44"/>
      <c r="AJ10" s="30">
        <f>AJ11+AJ13+AJ14+AJ15</f>
        <v>0</v>
      </c>
      <c r="AK10" s="118">
        <f>AK11+AK13+AK14+AK15</f>
        <v>0</v>
      </c>
      <c r="AL10" s="44"/>
      <c r="AM10" s="30">
        <f>AM11+AM13+AM14+AM15</f>
        <v>0</v>
      </c>
      <c r="AN10" s="118">
        <f>AN11+AN13+AN14+AN15</f>
        <v>12100</v>
      </c>
      <c r="AO10" s="30">
        <f>AO11+AO13+AO14+AO15</f>
        <v>36713.676200000009</v>
      </c>
      <c r="AP10" s="28"/>
    </row>
    <row r="11" spans="1:42" s="29" customFormat="1" ht="20.25" customHeight="1">
      <c r="A11" s="46">
        <v>6.7020999999999997E-2</v>
      </c>
      <c r="B11" s="46" t="s">
        <v>32</v>
      </c>
      <c r="C11" s="14">
        <v>1</v>
      </c>
      <c r="D11" s="117">
        <v>800</v>
      </c>
      <c r="E11" s="240">
        <f>'Багринівська   ЗОШ'!E11</f>
        <v>2.9260899999999999</v>
      </c>
      <c r="F11" s="92">
        <f>E11*D11*C11</f>
        <v>2340.8719999999998</v>
      </c>
      <c r="G11" s="117">
        <v>800</v>
      </c>
      <c r="H11" s="93">
        <f>'Багринівська   ЗОШ'!H11</f>
        <v>2.9260899999999999</v>
      </c>
      <c r="I11" s="92">
        <f>H11*G11*C11</f>
        <v>2340.8719999999998</v>
      </c>
      <c r="J11" s="117">
        <v>1500</v>
      </c>
      <c r="K11" s="93">
        <f>'Димківський  НВК'!K11</f>
        <v>2.9260899999999999</v>
      </c>
      <c r="L11" s="92">
        <f>K11*J11*C11</f>
        <v>4389.1350000000002</v>
      </c>
      <c r="M11" s="117">
        <v>2200</v>
      </c>
      <c r="N11" s="93">
        <f>'Димківський  НВК'!N11</f>
        <v>2.946828</v>
      </c>
      <c r="O11" s="92">
        <f>N11*M11*C11</f>
        <v>6483.0216</v>
      </c>
      <c r="P11" s="117">
        <v>2000</v>
      </c>
      <c r="Q11" s="93">
        <f>'Димківський  НВК'!Q11</f>
        <v>2.9468000000000001</v>
      </c>
      <c r="R11" s="92">
        <f>Q11*P11*C11</f>
        <v>5893.6</v>
      </c>
      <c r="S11" s="117">
        <v>1700</v>
      </c>
      <c r="T11" s="93">
        <f>'Димківський  НВК'!T11</f>
        <v>2.9468000000000001</v>
      </c>
      <c r="U11" s="92">
        <f>T11*S11*C11</f>
        <v>5009.5600000000004</v>
      </c>
      <c r="V11" s="117">
        <v>300</v>
      </c>
      <c r="W11" s="93">
        <f>'Димківський  НВК'!W11</f>
        <v>3.647052</v>
      </c>
      <c r="X11" s="92">
        <f>W11*V11*C11</f>
        <v>1094.1156000000001</v>
      </c>
      <c r="Y11" s="117">
        <v>1300</v>
      </c>
      <c r="Z11" s="93">
        <f>'Димківський  НВК'!Z11</f>
        <v>3.3980000000000001</v>
      </c>
      <c r="AA11" s="92">
        <f>Z11*Y11*C11</f>
        <v>4417.4000000000005</v>
      </c>
      <c r="AB11" s="117">
        <v>1500</v>
      </c>
      <c r="AC11" s="93">
        <f>'Димківський  НВК'!AC11</f>
        <v>3.1634000000000002</v>
      </c>
      <c r="AD11" s="92">
        <f>AC11*AB11*C11</f>
        <v>4745.1000000000004</v>
      </c>
      <c r="AE11" s="161"/>
      <c r="AF11" s="164">
        <f>'Димківський  НВК'!AF11</f>
        <v>0</v>
      </c>
      <c r="AG11" s="92">
        <f>AF11*AE11*C11</f>
        <v>0</v>
      </c>
      <c r="AH11" s="117"/>
      <c r="AI11" s="172">
        <f>'Димківський  НВК'!AI11</f>
        <v>0</v>
      </c>
      <c r="AJ11" s="92">
        <f>AI11*AH11*C11</f>
        <v>0</v>
      </c>
      <c r="AK11" s="117"/>
      <c r="AL11" s="93">
        <f>'Димківський  НВК'!AL11</f>
        <v>0</v>
      </c>
      <c r="AM11" s="92">
        <f>AL11*AK11*C11</f>
        <v>0</v>
      </c>
      <c r="AN11" s="118">
        <f>D11+G11+J11+M11+P11+S11+V11+Y11+AB11+AE11+AH11+AK11</f>
        <v>12100</v>
      </c>
      <c r="AO11" s="94">
        <f>AM11+AJ11+AG11+AD11+AA11+X11+U11+R11+O11+L11+I11+F11</f>
        <v>36713.676200000009</v>
      </c>
      <c r="AP11" s="28"/>
    </row>
    <row r="12" spans="1:42">
      <c r="A12" s="17"/>
      <c r="B12" s="17"/>
      <c r="C12" s="16"/>
      <c r="D12" s="123"/>
      <c r="E12" s="43"/>
      <c r="F12" s="32"/>
      <c r="G12" s="123"/>
      <c r="H12" s="43"/>
      <c r="I12" s="32"/>
      <c r="J12" s="123"/>
      <c r="K12" s="43"/>
      <c r="L12" s="32"/>
      <c r="M12" s="123"/>
      <c r="N12" s="43"/>
      <c r="O12" s="32"/>
      <c r="P12" s="125"/>
      <c r="Q12" s="42"/>
      <c r="R12" s="31"/>
      <c r="S12" s="123"/>
      <c r="T12" s="43"/>
      <c r="U12" s="32"/>
      <c r="V12" s="123"/>
      <c r="W12" s="43"/>
      <c r="X12" s="32"/>
      <c r="Y12" s="123"/>
      <c r="Z12" s="43"/>
      <c r="AA12" s="32"/>
      <c r="AB12" s="123"/>
      <c r="AC12" s="43"/>
      <c r="AD12" s="32"/>
      <c r="AE12" s="123"/>
      <c r="AF12" s="43"/>
      <c r="AG12" s="32"/>
      <c r="AH12" s="123"/>
      <c r="AI12" s="43"/>
      <c r="AJ12" s="32"/>
      <c r="AK12" s="123"/>
      <c r="AL12" s="43"/>
      <c r="AM12" s="32"/>
      <c r="AN12" s="118">
        <f>D12+G12+J12+M12+P12+S12+V12+Y12+AB12+AE12+AH12+AK12</f>
        <v>0</v>
      </c>
      <c r="AO12" s="16"/>
    </row>
    <row r="13" spans="1:42">
      <c r="A13" s="17"/>
      <c r="B13" s="17"/>
      <c r="C13" s="16"/>
      <c r="D13" s="123"/>
      <c r="E13" s="43"/>
      <c r="F13" s="32"/>
      <c r="G13" s="123"/>
      <c r="H13" s="43"/>
      <c r="I13" s="32"/>
      <c r="J13" s="123"/>
      <c r="K13" s="43"/>
      <c r="L13" s="32"/>
      <c r="M13" s="123"/>
      <c r="N13" s="43"/>
      <c r="O13" s="32"/>
      <c r="P13" s="125"/>
      <c r="Q13" s="42"/>
      <c r="R13" s="31"/>
      <c r="S13" s="123"/>
      <c r="T13" s="43"/>
      <c r="U13" s="32"/>
      <c r="V13" s="123"/>
      <c r="W13" s="43"/>
      <c r="X13" s="32"/>
      <c r="Y13" s="123"/>
      <c r="Z13" s="43"/>
      <c r="AA13" s="32"/>
      <c r="AB13" s="123"/>
      <c r="AC13" s="43"/>
      <c r="AD13" s="32"/>
      <c r="AE13" s="123"/>
      <c r="AF13" s="43"/>
      <c r="AG13" s="32"/>
      <c r="AH13" s="123"/>
      <c r="AI13" s="43"/>
      <c r="AJ13" s="32"/>
      <c r="AK13" s="123"/>
      <c r="AL13" s="43"/>
      <c r="AM13" s="32"/>
      <c r="AN13" s="118">
        <f>D13+G13+J13+M13+P13+S13+V13+Y13+AB13+AE13+AH13+AK13</f>
        <v>0</v>
      </c>
      <c r="AO13" s="16"/>
    </row>
    <row r="14" spans="1:42">
      <c r="A14" s="17"/>
      <c r="B14" s="17"/>
      <c r="C14" s="16"/>
      <c r="D14" s="123"/>
      <c r="E14" s="43"/>
      <c r="F14" s="32"/>
      <c r="G14" s="123"/>
      <c r="H14" s="43"/>
      <c r="I14" s="32"/>
      <c r="J14" s="123"/>
      <c r="K14" s="43"/>
      <c r="L14" s="32"/>
      <c r="M14" s="123"/>
      <c r="N14" s="43"/>
      <c r="O14" s="32"/>
      <c r="P14" s="125"/>
      <c r="Q14" s="42"/>
      <c r="R14" s="31"/>
      <c r="S14" s="123"/>
      <c r="T14" s="43"/>
      <c r="U14" s="32"/>
      <c r="V14" s="123"/>
      <c r="W14" s="43"/>
      <c r="X14" s="32"/>
      <c r="Y14" s="123"/>
      <c r="Z14" s="43"/>
      <c r="AA14" s="32"/>
      <c r="AB14" s="123"/>
      <c r="AC14" s="43"/>
      <c r="AD14" s="32"/>
      <c r="AE14" s="123"/>
      <c r="AF14" s="43"/>
      <c r="AG14" s="32"/>
      <c r="AH14" s="123"/>
      <c r="AI14" s="43"/>
      <c r="AJ14" s="32"/>
      <c r="AK14" s="123"/>
      <c r="AL14" s="43"/>
      <c r="AM14" s="32"/>
      <c r="AN14" s="118">
        <f>D14+G14+J14+M14+P14+S14+V14+Y14+AB14+AE14+AH14+AK14</f>
        <v>0</v>
      </c>
      <c r="AO14" s="16"/>
    </row>
    <row r="15" spans="1:42">
      <c r="A15" s="17"/>
      <c r="B15" s="17"/>
      <c r="C15" s="16"/>
      <c r="D15" s="123"/>
      <c r="E15" s="43"/>
      <c r="F15" s="32"/>
      <c r="G15" s="123"/>
      <c r="H15" s="43"/>
      <c r="I15" s="32"/>
      <c r="J15" s="123"/>
      <c r="K15" s="43"/>
      <c r="L15" s="32"/>
      <c r="M15" s="123"/>
      <c r="N15" s="43"/>
      <c r="O15" s="32"/>
      <c r="P15" s="125"/>
      <c r="Q15" s="42"/>
      <c r="R15" s="31"/>
      <c r="S15" s="123"/>
      <c r="T15" s="43"/>
      <c r="U15" s="32"/>
      <c r="V15" s="123"/>
      <c r="W15" s="43"/>
      <c r="X15" s="32"/>
      <c r="Y15" s="123"/>
      <c r="Z15" s="43"/>
      <c r="AA15" s="32"/>
      <c r="AB15" s="123"/>
      <c r="AC15" s="43"/>
      <c r="AD15" s="32"/>
      <c r="AE15" s="123"/>
      <c r="AF15" s="43"/>
      <c r="AG15" s="32"/>
      <c r="AH15" s="123"/>
      <c r="AI15" s="43"/>
      <c r="AJ15" s="32"/>
      <c r="AK15" s="123"/>
      <c r="AL15" s="43"/>
      <c r="AM15" s="32"/>
      <c r="AN15" s="118">
        <f>D15+G15+J15+M15+P15+S15+V15+Y15+AB15+AE15+AH15+AK15</f>
        <v>0</v>
      </c>
      <c r="AO15" s="16"/>
    </row>
    <row r="16" spans="1:42">
      <c r="A16" s="21"/>
      <c r="B16" s="21"/>
      <c r="C16" s="7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70"/>
      <c r="Q16" s="70"/>
      <c r="R16" s="70"/>
      <c r="S16" s="66"/>
      <c r="T16" s="66"/>
      <c r="U16" s="66"/>
      <c r="V16" s="62"/>
      <c r="W16" s="62"/>
      <c r="X16" s="62"/>
      <c r="Y16" s="55"/>
      <c r="Z16" s="55"/>
      <c r="AA16" s="55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55"/>
    </row>
    <row r="17" spans="1:40">
      <c r="A17" s="21"/>
      <c r="B17" s="21"/>
      <c r="C17" s="78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70"/>
      <c r="Q17" s="70"/>
      <c r="R17" s="70"/>
      <c r="S17" s="66"/>
      <c r="T17" s="66"/>
      <c r="U17" s="66"/>
      <c r="V17" s="62"/>
      <c r="W17" s="62"/>
      <c r="X17" s="62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</row>
    <row r="18" spans="1:40">
      <c r="A18" s="23"/>
      <c r="B18" s="23"/>
      <c r="C18" s="2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70"/>
      <c r="Q18" s="70"/>
      <c r="R18" s="70"/>
      <c r="S18" s="66"/>
      <c r="T18" s="66"/>
      <c r="U18" s="66"/>
      <c r="V18" s="71"/>
      <c r="W18" s="71"/>
      <c r="X18" s="71"/>
      <c r="Y18" s="58"/>
      <c r="Z18" s="58"/>
      <c r="AA18" s="58"/>
      <c r="AB18" s="57"/>
      <c r="AC18" s="57"/>
      <c r="AD18" s="57"/>
      <c r="AE18" s="58"/>
      <c r="AF18" s="58"/>
      <c r="AG18" s="58"/>
      <c r="AH18" s="58"/>
      <c r="AI18" s="58"/>
      <c r="AJ18" s="58"/>
      <c r="AK18" s="55"/>
      <c r="AL18" s="55"/>
      <c r="AM18" s="55"/>
      <c r="AN18" s="55"/>
    </row>
    <row r="19" spans="1:40">
      <c r="A19" s="23"/>
      <c r="B19" s="23"/>
      <c r="C19" s="2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70"/>
      <c r="Q19" s="70"/>
      <c r="R19" s="70"/>
      <c r="S19" s="66"/>
      <c r="T19" s="66"/>
      <c r="U19" s="66"/>
      <c r="V19" s="72"/>
      <c r="W19" s="72"/>
      <c r="X19" s="72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55"/>
      <c r="AL19" s="55"/>
      <c r="AM19" s="55"/>
      <c r="AN19" s="55"/>
    </row>
    <row r="20" spans="1:40">
      <c r="A20" s="23"/>
      <c r="B20" s="23"/>
      <c r="C20" s="2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60"/>
      <c r="Q20" s="60"/>
      <c r="R20" s="60"/>
      <c r="S20" s="56"/>
      <c r="T20" s="56"/>
      <c r="U20" s="56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</row>
    <row r="21" spans="1:40"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60"/>
      <c r="Q21" s="60"/>
      <c r="R21" s="60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</row>
    <row r="22" spans="1:40">
      <c r="A22" s="24"/>
      <c r="B22" s="24"/>
      <c r="C22" s="99"/>
    </row>
    <row r="23" spans="1:40">
      <c r="A23" s="21"/>
      <c r="B23" s="21"/>
      <c r="C23" s="78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"/>
      <c r="Q23" s="2"/>
      <c r="R23" s="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0"/>
      <c r="AI23" s="20"/>
      <c r="AJ23" s="20"/>
    </row>
    <row r="24" spans="1:40">
      <c r="A24" s="21"/>
      <c r="B24" s="21"/>
      <c r="C24" s="78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2"/>
      <c r="Q24" s="22"/>
      <c r="R24" s="2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</row>
    <row r="25" spans="1:40">
      <c r="A25" s="21"/>
      <c r="B25" s="21"/>
      <c r="C25" s="78"/>
      <c r="D25" s="393"/>
      <c r="E25" s="393"/>
      <c r="F25" s="393"/>
      <c r="G25" s="393"/>
      <c r="H25" s="393"/>
      <c r="I25" s="393"/>
      <c r="J25" s="393"/>
      <c r="K25" s="393"/>
      <c r="L25" s="393"/>
      <c r="M25" s="393"/>
      <c r="N25" s="20"/>
      <c r="O25" s="20"/>
      <c r="P25" s="22"/>
      <c r="Q25" s="22"/>
      <c r="R25" s="22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</row>
    <row r="26" spans="1:40">
      <c r="A26" s="23"/>
      <c r="B26" s="23"/>
      <c r="C26" s="2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20"/>
      <c r="O26" s="20"/>
      <c r="P26" s="22"/>
      <c r="Q26" s="22"/>
      <c r="R26" s="22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"/>
      <c r="AI26" s="2"/>
      <c r="AJ26" s="2"/>
    </row>
    <row r="27" spans="1:40">
      <c r="A27" s="23"/>
      <c r="B27" s="23"/>
      <c r="C27" s="2"/>
      <c r="D27" s="393"/>
      <c r="E27" s="393"/>
      <c r="F27" s="393"/>
      <c r="G27" s="393"/>
      <c r="H27" s="393"/>
      <c r="I27" s="393"/>
      <c r="J27" s="393"/>
      <c r="K27" s="393"/>
      <c r="L27" s="393"/>
      <c r="M27" s="393"/>
      <c r="N27" s="20"/>
      <c r="O27" s="20"/>
      <c r="P27" s="22"/>
      <c r="Q27" s="22"/>
      <c r="R27" s="22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10"/>
      <c r="AI27" s="10"/>
      <c r="AJ27" s="10"/>
    </row>
    <row r="28" spans="1:40">
      <c r="A28" s="23"/>
      <c r="B28" s="23"/>
      <c r="C28" s="2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20"/>
      <c r="O28" s="20"/>
      <c r="P28" s="22"/>
      <c r="Q28" s="22"/>
      <c r="R28" s="22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</row>
  </sheetData>
  <mergeCells count="24">
    <mergeCell ref="D28:M28"/>
    <mergeCell ref="A8:B9"/>
    <mergeCell ref="F6:AB6"/>
    <mergeCell ref="P8:R8"/>
    <mergeCell ref="S8:U8"/>
    <mergeCell ref="V8:X8"/>
    <mergeCell ref="Y8:AA8"/>
    <mergeCell ref="AB8:AD8"/>
    <mergeCell ref="J8:L8"/>
    <mergeCell ref="M8:O8"/>
    <mergeCell ref="D27:M27"/>
    <mergeCell ref="C8:C9"/>
    <mergeCell ref="A10:C10"/>
    <mergeCell ref="D8:F8"/>
    <mergeCell ref="G8:I8"/>
    <mergeCell ref="D26:M26"/>
    <mergeCell ref="AB2:AN2"/>
    <mergeCell ref="AK3:AN3"/>
    <mergeCell ref="G7:Y7"/>
    <mergeCell ref="D25:M25"/>
    <mergeCell ref="AE8:AG8"/>
    <mergeCell ref="AH8:AJ8"/>
    <mergeCell ref="AK8:AM8"/>
    <mergeCell ref="AN8:AO8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39" enableFormatConditionsCalculation="0">
    <tabColor indexed="29"/>
  </sheetPr>
  <dimension ref="A1:AP29"/>
  <sheetViews>
    <sheetView workbookViewId="0">
      <pane xSplit="2" ySplit="10" topLeftCell="O11" activePane="bottomRight" state="frozen"/>
      <selection pane="topRight" activeCell="C1" sqref="C1"/>
      <selection pane="bottomLeft" activeCell="A11" sqref="A11"/>
      <selection pane="bottomRight" activeCell="AB12" sqref="AB12"/>
    </sheetView>
  </sheetViews>
  <sheetFormatPr defaultRowHeight="15"/>
  <cols>
    <col min="1" max="1" width="9.28515625" style="18" customWidth="1"/>
    <col min="2" max="2" width="19" style="18" customWidth="1"/>
    <col min="3" max="3" width="8.140625" style="4" customWidth="1"/>
    <col min="4" max="33" width="9.140625" style="4"/>
    <col min="34" max="34" width="6.85546875" style="4" customWidth="1"/>
    <col min="35" max="40" width="9.140625" style="4"/>
    <col min="41" max="41" width="10.140625" style="4" customWidth="1"/>
    <col min="42" max="42" width="9.140625" style="7"/>
  </cols>
  <sheetData>
    <row r="1" spans="1:42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2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2" ht="32.2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2" ht="36" customHeight="1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2" s="29" customFormat="1" ht="26.25" customHeight="1">
      <c r="A10" s="401" t="s">
        <v>34</v>
      </c>
      <c r="B10" s="405"/>
      <c r="C10" s="402"/>
      <c r="D10" s="118">
        <f>D11+D13+D14+D15</f>
        <v>200</v>
      </c>
      <c r="E10" s="44"/>
      <c r="F10" s="44">
        <f>F11+F13+F14+F15</f>
        <v>585.21799999999996</v>
      </c>
      <c r="G10" s="118">
        <f t="shared" ref="G10:AN10" si="0">G11+G13+G14+G15</f>
        <v>150</v>
      </c>
      <c r="H10" s="44"/>
      <c r="I10" s="30">
        <f t="shared" si="0"/>
        <v>438.9135</v>
      </c>
      <c r="J10" s="118">
        <f t="shared" si="0"/>
        <v>150</v>
      </c>
      <c r="K10" s="44"/>
      <c r="L10" s="30">
        <f t="shared" si="0"/>
        <v>438.9135</v>
      </c>
      <c r="M10" s="118">
        <f t="shared" si="0"/>
        <v>100</v>
      </c>
      <c r="N10" s="44"/>
      <c r="O10" s="30">
        <f t="shared" si="0"/>
        <v>294.68279999999999</v>
      </c>
      <c r="P10" s="118">
        <f t="shared" si="0"/>
        <v>50</v>
      </c>
      <c r="Q10" s="44"/>
      <c r="R10" s="30">
        <f t="shared" si="0"/>
        <v>147.34</v>
      </c>
      <c r="S10" s="118">
        <f t="shared" si="0"/>
        <v>50</v>
      </c>
      <c r="T10" s="44"/>
      <c r="U10" s="44">
        <f t="shared" si="0"/>
        <v>147.34</v>
      </c>
      <c r="V10" s="118">
        <f t="shared" si="0"/>
        <v>50</v>
      </c>
      <c r="W10" s="44"/>
      <c r="X10" s="44">
        <f t="shared" si="0"/>
        <v>182.3526</v>
      </c>
      <c r="Y10" s="118">
        <f t="shared" si="0"/>
        <v>50</v>
      </c>
      <c r="Z10" s="44"/>
      <c r="AA10" s="30">
        <f t="shared" si="0"/>
        <v>169.9</v>
      </c>
      <c r="AB10" s="118">
        <f t="shared" si="0"/>
        <v>100</v>
      </c>
      <c r="AC10" s="44"/>
      <c r="AD10" s="30">
        <f t="shared" si="0"/>
        <v>316.34000000000003</v>
      </c>
      <c r="AE10" s="118">
        <f t="shared" si="0"/>
        <v>0</v>
      </c>
      <c r="AF10" s="44"/>
      <c r="AG10" s="30">
        <f t="shared" si="0"/>
        <v>0</v>
      </c>
      <c r="AH10" s="118">
        <f t="shared" si="0"/>
        <v>0</v>
      </c>
      <c r="AI10" s="44"/>
      <c r="AJ10" s="30">
        <f t="shared" si="0"/>
        <v>0</v>
      </c>
      <c r="AK10" s="118">
        <f t="shared" si="0"/>
        <v>0</v>
      </c>
      <c r="AL10" s="44"/>
      <c r="AM10" s="30">
        <f t="shared" si="0"/>
        <v>0</v>
      </c>
      <c r="AN10" s="118">
        <f t="shared" si="0"/>
        <v>900</v>
      </c>
      <c r="AO10" s="44">
        <f>AO11+AO13+AO14+AO15</f>
        <v>2721.0003999999999</v>
      </c>
      <c r="AP10" s="28"/>
    </row>
    <row r="11" spans="1:42" s="29" customFormat="1" ht="20.25" customHeight="1">
      <c r="A11" s="46">
        <v>4.4398E-2</v>
      </c>
      <c r="B11" s="46" t="s">
        <v>32</v>
      </c>
      <c r="C11" s="14">
        <v>1</v>
      </c>
      <c r="D11" s="117">
        <v>200</v>
      </c>
      <c r="E11" s="240">
        <f>'Багринівська   ЗОШ'!E11</f>
        <v>2.9260899999999999</v>
      </c>
      <c r="F11" s="48">
        <f>E11*D11*C11</f>
        <v>585.21799999999996</v>
      </c>
      <c r="G11" s="117">
        <v>150</v>
      </c>
      <c r="H11" s="93">
        <f>'Багринівська   ЗОШ'!H11</f>
        <v>2.9260899999999999</v>
      </c>
      <c r="I11" s="92">
        <f>H11*G11*C11</f>
        <v>438.9135</v>
      </c>
      <c r="J11" s="117">
        <v>150</v>
      </c>
      <c r="K11" s="93">
        <f>'Димківський  НВК'!K11</f>
        <v>2.9260899999999999</v>
      </c>
      <c r="L11" s="92">
        <f>K11*J11*C11</f>
        <v>438.9135</v>
      </c>
      <c r="M11" s="117">
        <v>100</v>
      </c>
      <c r="N11" s="93">
        <f>'Димківський  НВК'!N11</f>
        <v>2.946828</v>
      </c>
      <c r="O11" s="92">
        <f>N11*M11*C11</f>
        <v>294.68279999999999</v>
      </c>
      <c r="P11" s="117">
        <v>50</v>
      </c>
      <c r="Q11" s="93">
        <f>'Димківський  НВК'!Q11</f>
        <v>2.9468000000000001</v>
      </c>
      <c r="R11" s="92">
        <f>Q11*P11*C11</f>
        <v>147.34</v>
      </c>
      <c r="S11" s="117">
        <v>50</v>
      </c>
      <c r="T11" s="93">
        <f>'Димківський  НВК'!T11</f>
        <v>2.9468000000000001</v>
      </c>
      <c r="U11" s="48">
        <f>T11*S11*C11</f>
        <v>147.34</v>
      </c>
      <c r="V11" s="48">
        <v>50</v>
      </c>
      <c r="W11" s="93">
        <f>'Димківський  НВК'!W11</f>
        <v>3.647052</v>
      </c>
      <c r="X11" s="48">
        <f>W11*V11*C11</f>
        <v>182.3526</v>
      </c>
      <c r="Y11" s="117">
        <v>50</v>
      </c>
      <c r="Z11" s="93">
        <f>'Димківський  НВК'!Z11</f>
        <v>3.3980000000000001</v>
      </c>
      <c r="AA11" s="92">
        <f>Z11*Y11*C11</f>
        <v>169.9</v>
      </c>
      <c r="AB11" s="117">
        <v>100</v>
      </c>
      <c r="AC11" s="93">
        <f>'Димківський  НВК'!AC11</f>
        <v>3.1634000000000002</v>
      </c>
      <c r="AD11" s="92">
        <f>AC11*AB11*C11</f>
        <v>316.34000000000003</v>
      </c>
      <c r="AE11" s="161"/>
      <c r="AF11" s="164">
        <f>'Димківський  НВК'!AF11</f>
        <v>0</v>
      </c>
      <c r="AG11" s="92">
        <f>AF11*AE11*C11</f>
        <v>0</v>
      </c>
      <c r="AH11" s="161"/>
      <c r="AI11" s="171">
        <f>'Димківський  НВК'!AI11</f>
        <v>0</v>
      </c>
      <c r="AJ11" s="92">
        <f>AI11*AH11*C11</f>
        <v>0</v>
      </c>
      <c r="AK11" s="117"/>
      <c r="AL11" s="93">
        <f>'Димківський  НВК'!AL11</f>
        <v>0</v>
      </c>
      <c r="AM11" s="92">
        <f>AL11*AK11*C11</f>
        <v>0</v>
      </c>
      <c r="AN11" s="118">
        <f>D11+G11+J11+M11+P11+S11+V11+Y11+AB11+AE11+AH11+AK11</f>
        <v>900</v>
      </c>
      <c r="AO11" s="47">
        <f>AM11+AJ11+AG11+AD11+AA11+X11+U11+R11+O11+L11+F11+I11</f>
        <v>2721.0003999999999</v>
      </c>
      <c r="AP11" s="28"/>
    </row>
    <row r="12" spans="1:42">
      <c r="A12" s="17"/>
      <c r="B12" s="17"/>
      <c r="C12" s="16"/>
      <c r="D12" s="43"/>
      <c r="E12" s="43"/>
      <c r="F12" s="43"/>
      <c r="G12" s="123"/>
      <c r="H12" s="43"/>
      <c r="I12" s="32"/>
      <c r="J12" s="123"/>
      <c r="K12" s="43"/>
      <c r="L12" s="32"/>
      <c r="M12" s="123"/>
      <c r="N12" s="43"/>
      <c r="O12" s="32"/>
      <c r="P12" s="125"/>
      <c r="Q12" s="42"/>
      <c r="R12" s="31"/>
      <c r="S12" s="123"/>
      <c r="T12" s="43"/>
      <c r="U12" s="43"/>
      <c r="V12" s="43"/>
      <c r="W12" s="43"/>
      <c r="X12" s="43"/>
      <c r="Y12" s="43"/>
      <c r="Z12" s="43"/>
      <c r="AA12" s="43"/>
      <c r="AB12" s="123"/>
      <c r="AC12" s="43"/>
      <c r="AD12" s="32"/>
      <c r="AE12" s="123"/>
      <c r="AF12" s="43"/>
      <c r="AG12" s="43"/>
      <c r="AH12" s="123"/>
      <c r="AI12" s="43"/>
      <c r="AJ12" s="32"/>
      <c r="AK12" s="123"/>
      <c r="AL12" s="43"/>
      <c r="AM12" s="32"/>
      <c r="AN12" s="118">
        <f>D12+G12+J12+M12+P12+S12+V12+Y12+AB12+AE12+AH12+AK12</f>
        <v>0</v>
      </c>
      <c r="AO12" s="16"/>
    </row>
    <row r="13" spans="1:42">
      <c r="A13" s="17"/>
      <c r="B13" s="17"/>
      <c r="C13" s="16"/>
      <c r="D13" s="43"/>
      <c r="E13" s="43"/>
      <c r="F13" s="43"/>
      <c r="G13" s="123"/>
      <c r="H13" s="43"/>
      <c r="I13" s="32"/>
      <c r="J13" s="123"/>
      <c r="K13" s="43"/>
      <c r="L13" s="32"/>
      <c r="M13" s="123"/>
      <c r="N13" s="43"/>
      <c r="O13" s="32"/>
      <c r="P13" s="125"/>
      <c r="Q13" s="42"/>
      <c r="R13" s="31"/>
      <c r="S13" s="123"/>
      <c r="T13" s="43"/>
      <c r="U13" s="43"/>
      <c r="V13" s="43"/>
      <c r="W13" s="43"/>
      <c r="X13" s="43"/>
      <c r="Y13" s="43"/>
      <c r="Z13" s="43"/>
      <c r="AA13" s="43"/>
      <c r="AB13" s="123"/>
      <c r="AC13" s="43"/>
      <c r="AD13" s="32"/>
      <c r="AE13" s="43"/>
      <c r="AF13" s="43"/>
      <c r="AG13" s="43"/>
      <c r="AH13" s="123"/>
      <c r="AI13" s="43"/>
      <c r="AJ13" s="32"/>
      <c r="AK13" s="123"/>
      <c r="AL13" s="43"/>
      <c r="AM13" s="32"/>
      <c r="AN13" s="118">
        <f>D13+G13+J13+M13+P13+S13+V13+Y13+AB13+AE13+AH13+AK13</f>
        <v>0</v>
      </c>
      <c r="AO13" s="16"/>
    </row>
    <row r="14" spans="1:42">
      <c r="A14" s="17"/>
      <c r="B14" s="17"/>
      <c r="C14" s="16"/>
      <c r="D14" s="43"/>
      <c r="E14" s="43"/>
      <c r="F14" s="43"/>
      <c r="G14" s="123"/>
      <c r="H14" s="43"/>
      <c r="I14" s="32"/>
      <c r="J14" s="123"/>
      <c r="K14" s="43"/>
      <c r="L14" s="32"/>
      <c r="M14" s="123"/>
      <c r="N14" s="43"/>
      <c r="O14" s="32"/>
      <c r="P14" s="125"/>
      <c r="Q14" s="42"/>
      <c r="R14" s="31"/>
      <c r="S14" s="123"/>
      <c r="T14" s="43"/>
      <c r="U14" s="43"/>
      <c r="V14" s="43"/>
      <c r="W14" s="43"/>
      <c r="X14" s="43"/>
      <c r="Y14" s="43"/>
      <c r="Z14" s="43"/>
      <c r="AA14" s="43"/>
      <c r="AB14" s="123"/>
      <c r="AC14" s="43"/>
      <c r="AD14" s="32"/>
      <c r="AE14" s="43"/>
      <c r="AF14" s="43"/>
      <c r="AG14" s="43"/>
      <c r="AH14" s="123"/>
      <c r="AI14" s="43"/>
      <c r="AJ14" s="43"/>
      <c r="AK14" s="123"/>
      <c r="AL14" s="43"/>
      <c r="AM14" s="32"/>
      <c r="AN14" s="118">
        <f>D14+G14+J14+M14+P14+S14+V14+Y14+AB14+AE14+AH14+AK14</f>
        <v>0</v>
      </c>
      <c r="AO14" s="16"/>
    </row>
    <row r="15" spans="1:42">
      <c r="A15" s="17"/>
      <c r="B15" s="17"/>
      <c r="C15" s="16"/>
      <c r="D15" s="43"/>
      <c r="E15" s="43"/>
      <c r="F15" s="43"/>
      <c r="G15" s="123"/>
      <c r="H15" s="43"/>
      <c r="I15" s="32"/>
      <c r="J15" s="123"/>
      <c r="K15" s="43"/>
      <c r="L15" s="32"/>
      <c r="M15" s="123"/>
      <c r="N15" s="43"/>
      <c r="O15" s="32"/>
      <c r="P15" s="125"/>
      <c r="Q15" s="42"/>
      <c r="R15" s="31"/>
      <c r="S15" s="123"/>
      <c r="T15" s="43"/>
      <c r="U15" s="43"/>
      <c r="V15" s="43"/>
      <c r="W15" s="43"/>
      <c r="X15" s="43"/>
      <c r="Y15" s="43"/>
      <c r="Z15" s="43"/>
      <c r="AA15" s="43"/>
      <c r="AB15" s="123"/>
      <c r="AC15" s="43"/>
      <c r="AD15" s="32"/>
      <c r="AE15" s="43"/>
      <c r="AF15" s="43"/>
      <c r="AG15" s="43"/>
      <c r="AH15" s="43"/>
      <c r="AI15" s="43"/>
      <c r="AJ15" s="43"/>
      <c r="AK15" s="43"/>
      <c r="AL15" s="43"/>
      <c r="AM15" s="32"/>
      <c r="AN15" s="118">
        <f>D15+G15+J15+M15+P15+S15+V15+Y15+AB15+AE15+AH15+AK15</f>
        <v>0</v>
      </c>
      <c r="AO15" s="16"/>
    </row>
    <row r="16" spans="1:42">
      <c r="A16" s="21"/>
      <c r="B16" s="21"/>
      <c r="C16" s="78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8"/>
      <c r="Q16" s="58"/>
      <c r="R16" s="58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5"/>
      <c r="AL16" s="55"/>
      <c r="AM16" s="55"/>
      <c r="AN16" s="55"/>
    </row>
    <row r="17" spans="1:40">
      <c r="A17" s="21"/>
      <c r="B17" s="21"/>
      <c r="C17" s="78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60"/>
      <c r="R17" s="60"/>
      <c r="S17" s="56"/>
      <c r="T17" s="56"/>
      <c r="U17" s="56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</row>
    <row r="18" spans="1:40">
      <c r="A18" s="21"/>
      <c r="B18" s="21"/>
      <c r="C18" s="7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0"/>
      <c r="R18" s="60"/>
      <c r="S18" s="56"/>
      <c r="T18" s="56"/>
      <c r="U18" s="56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</row>
    <row r="19" spans="1:40">
      <c r="A19" s="23"/>
      <c r="B19" s="23"/>
      <c r="C19" s="2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60"/>
      <c r="Q19" s="60"/>
      <c r="R19" s="60"/>
      <c r="S19" s="56"/>
      <c r="T19" s="56"/>
      <c r="U19" s="56"/>
      <c r="V19" s="57"/>
      <c r="W19" s="57"/>
      <c r="X19" s="57"/>
      <c r="Y19" s="58"/>
      <c r="Z19" s="58"/>
      <c r="AA19" s="58"/>
      <c r="AB19" s="57"/>
      <c r="AC19" s="57"/>
      <c r="AD19" s="57"/>
      <c r="AE19" s="58"/>
      <c r="AF19" s="58"/>
      <c r="AG19" s="58"/>
      <c r="AH19" s="58"/>
      <c r="AI19" s="58"/>
      <c r="AJ19" s="58"/>
      <c r="AK19" s="55"/>
      <c r="AL19" s="55"/>
      <c r="AM19" s="55"/>
      <c r="AN19" s="55"/>
    </row>
    <row r="20" spans="1:40">
      <c r="A20" s="23"/>
      <c r="B20" s="23"/>
      <c r="C20" s="2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60"/>
      <c r="Q20" s="60"/>
      <c r="R20" s="60"/>
      <c r="S20" s="56"/>
      <c r="T20" s="56"/>
      <c r="U20" s="56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55"/>
      <c r="AL20" s="55"/>
      <c r="AM20" s="55"/>
      <c r="AN20" s="55"/>
    </row>
    <row r="21" spans="1:40">
      <c r="A21" s="23"/>
      <c r="B21" s="23"/>
      <c r="C21" s="2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60"/>
      <c r="Q21" s="60"/>
      <c r="R21" s="60"/>
      <c r="S21" s="56"/>
      <c r="T21" s="56"/>
      <c r="U21" s="56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</row>
    <row r="22" spans="1:40"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60"/>
      <c r="Q22" s="60"/>
      <c r="R22" s="60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</row>
    <row r="23" spans="1:40">
      <c r="A23" s="24"/>
      <c r="B23" s="24"/>
      <c r="C23" s="99"/>
    </row>
    <row r="24" spans="1:40">
      <c r="A24" s="21"/>
      <c r="B24" s="21"/>
      <c r="C24" s="78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"/>
      <c r="Q24" s="2"/>
      <c r="R24" s="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0"/>
      <c r="AI24" s="20"/>
      <c r="AJ24" s="20"/>
    </row>
    <row r="25" spans="1:40">
      <c r="A25" s="21"/>
      <c r="B25" s="21"/>
      <c r="C25" s="78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2"/>
      <c r="Q25" s="22"/>
      <c r="R25" s="22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</row>
    <row r="26" spans="1:40">
      <c r="A26" s="21"/>
      <c r="B26" s="21"/>
      <c r="C26" s="78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20"/>
      <c r="O26" s="20"/>
      <c r="P26" s="22"/>
      <c r="Q26" s="22"/>
      <c r="R26" s="22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</row>
    <row r="27" spans="1:40">
      <c r="A27" s="23"/>
      <c r="B27" s="23"/>
      <c r="C27" s="2"/>
      <c r="D27" s="393"/>
      <c r="E27" s="393"/>
      <c r="F27" s="393"/>
      <c r="G27" s="393"/>
      <c r="H27" s="393"/>
      <c r="I27" s="393"/>
      <c r="J27" s="393"/>
      <c r="K27" s="393"/>
      <c r="L27" s="393"/>
      <c r="M27" s="393"/>
      <c r="N27" s="20"/>
      <c r="O27" s="20"/>
      <c r="P27" s="22"/>
      <c r="Q27" s="22"/>
      <c r="R27" s="22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"/>
      <c r="AI27" s="2"/>
      <c r="AJ27" s="2"/>
    </row>
    <row r="28" spans="1:40">
      <c r="A28" s="23"/>
      <c r="B28" s="23"/>
      <c r="C28" s="2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20"/>
      <c r="O28" s="20"/>
      <c r="P28" s="22"/>
      <c r="Q28" s="22"/>
      <c r="R28" s="22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10"/>
      <c r="AI28" s="10"/>
      <c r="AJ28" s="10"/>
    </row>
    <row r="29" spans="1:40">
      <c r="A29" s="23"/>
      <c r="B29" s="23"/>
      <c r="C29" s="2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20"/>
      <c r="O29" s="20"/>
      <c r="P29" s="22"/>
      <c r="Q29" s="22"/>
      <c r="R29" s="22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</row>
  </sheetData>
  <mergeCells count="24">
    <mergeCell ref="AB2:AN2"/>
    <mergeCell ref="AK3:AN3"/>
    <mergeCell ref="G7:Y7"/>
    <mergeCell ref="AH8:AJ8"/>
    <mergeCell ref="F6:AB6"/>
    <mergeCell ref="P8:R8"/>
    <mergeCell ref="S8:U8"/>
    <mergeCell ref="V8:X8"/>
    <mergeCell ref="AE8:AG8"/>
    <mergeCell ref="AB8:AD8"/>
    <mergeCell ref="AK8:AM8"/>
    <mergeCell ref="AN8:AO8"/>
    <mergeCell ref="G8:I8"/>
    <mergeCell ref="M8:O8"/>
    <mergeCell ref="D29:M29"/>
    <mergeCell ref="Y8:AA8"/>
    <mergeCell ref="A8:B9"/>
    <mergeCell ref="J8:L8"/>
    <mergeCell ref="D28:M28"/>
    <mergeCell ref="D26:M26"/>
    <mergeCell ref="D27:M27"/>
    <mergeCell ref="C8:C9"/>
    <mergeCell ref="A10:C10"/>
    <mergeCell ref="D8:F8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40"/>
  <dimension ref="A1:AO31"/>
  <sheetViews>
    <sheetView zoomScaleNormal="90" workbookViewId="0">
      <pane xSplit="2" ySplit="9" topLeftCell="P10" activePane="bottomRight" state="frozen"/>
      <selection pane="topRight" activeCell="C1" sqref="C1"/>
      <selection pane="bottomLeft" activeCell="A10" sqref="A10"/>
      <selection pane="bottomRight" activeCell="AB13" sqref="AB13"/>
    </sheetView>
  </sheetViews>
  <sheetFormatPr defaultRowHeight="15"/>
  <cols>
    <col min="1" max="1" width="11.5703125" style="18" customWidth="1"/>
    <col min="2" max="2" width="17.85546875" style="18" customWidth="1"/>
    <col min="3" max="3" width="8.140625" style="4" customWidth="1"/>
    <col min="4" max="11" width="9.140625" style="4"/>
    <col min="12" max="12" width="10.5703125" style="4" customWidth="1"/>
    <col min="13" max="40" width="9.140625" style="4"/>
    <col min="41" max="41" width="11.42578125" style="4" customWidth="1"/>
  </cols>
  <sheetData>
    <row r="1" spans="1:41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1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1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1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1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1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1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1" s="108" customFormat="1" ht="28.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1" s="108" customFormat="1" ht="38.25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1" s="108" customFormat="1" ht="26.25" customHeight="1">
      <c r="A10" s="401" t="s">
        <v>24</v>
      </c>
      <c r="B10" s="402"/>
      <c r="C10" s="44"/>
      <c r="D10" s="118">
        <f>D11+D13+D14+D15+D12</f>
        <v>2200</v>
      </c>
      <c r="E10" s="44"/>
      <c r="F10" s="30">
        <f t="shared" ref="F10:AM10" si="0">F11+F13+F14+F15+F12</f>
        <v>6437.3979999999992</v>
      </c>
      <c r="G10" s="118">
        <f t="shared" si="0"/>
        <v>2000</v>
      </c>
      <c r="H10" s="44"/>
      <c r="I10" s="30">
        <f t="shared" si="0"/>
        <v>5852.18</v>
      </c>
      <c r="J10" s="118">
        <f t="shared" si="0"/>
        <v>2250</v>
      </c>
      <c r="K10" s="44"/>
      <c r="L10" s="44">
        <f t="shared" si="0"/>
        <v>6583.7024999999994</v>
      </c>
      <c r="M10" s="118">
        <f t="shared" si="0"/>
        <v>2304</v>
      </c>
      <c r="N10" s="44"/>
      <c r="O10" s="30">
        <f t="shared" si="0"/>
        <v>6789.491712</v>
      </c>
      <c r="P10" s="118">
        <f t="shared" si="0"/>
        <v>1970</v>
      </c>
      <c r="Q10" s="44"/>
      <c r="R10" s="30">
        <f t="shared" si="0"/>
        <v>5805.1959999999999</v>
      </c>
      <c r="S10" s="118">
        <f t="shared" si="0"/>
        <v>1080</v>
      </c>
      <c r="T10" s="44"/>
      <c r="U10" s="30">
        <f t="shared" si="0"/>
        <v>3182.5440000000003</v>
      </c>
      <c r="V10" s="118">
        <f t="shared" si="0"/>
        <v>1070</v>
      </c>
      <c r="W10" s="44"/>
      <c r="X10" s="30">
        <f t="shared" si="0"/>
        <v>3902.34564</v>
      </c>
      <c r="Y10" s="118">
        <f t="shared" si="0"/>
        <v>1061</v>
      </c>
      <c r="Z10" s="44"/>
      <c r="AA10" s="30">
        <f t="shared" si="0"/>
        <v>3605.2780000000002</v>
      </c>
      <c r="AB10" s="118">
        <f t="shared" si="0"/>
        <v>1320</v>
      </c>
      <c r="AC10" s="44"/>
      <c r="AD10" s="30">
        <f t="shared" si="0"/>
        <v>4175.6880000000001</v>
      </c>
      <c r="AE10" s="118">
        <f t="shared" si="0"/>
        <v>0</v>
      </c>
      <c r="AF10" s="44"/>
      <c r="AG10" s="30">
        <f t="shared" si="0"/>
        <v>0</v>
      </c>
      <c r="AH10" s="118">
        <f t="shared" si="0"/>
        <v>0</v>
      </c>
      <c r="AI10" s="44"/>
      <c r="AJ10" s="30">
        <f t="shared" si="0"/>
        <v>0</v>
      </c>
      <c r="AK10" s="118">
        <f t="shared" si="0"/>
        <v>0</v>
      </c>
      <c r="AL10" s="44"/>
      <c r="AM10" s="30">
        <f t="shared" si="0"/>
        <v>0</v>
      </c>
      <c r="AN10" s="118">
        <f>AN11+AN13+AN14+AN15+AN12</f>
        <v>15255</v>
      </c>
      <c r="AO10" s="30">
        <f>AO11+AO13+AO14+AO15+AO12</f>
        <v>46333.823852000001</v>
      </c>
    </row>
    <row r="11" spans="1:41" s="108" customFormat="1">
      <c r="A11" s="14">
        <v>8198545</v>
      </c>
      <c r="B11" s="46" t="s">
        <v>23</v>
      </c>
      <c r="C11" s="14">
        <v>1</v>
      </c>
      <c r="D11" s="117">
        <v>400</v>
      </c>
      <c r="E11" s="240">
        <f>'Багринівська   ЗОШ'!E11</f>
        <v>2.9260899999999999</v>
      </c>
      <c r="F11" s="92">
        <f>E11*D11*C11</f>
        <v>1170.4359999999999</v>
      </c>
      <c r="G11" s="117">
        <v>700</v>
      </c>
      <c r="H11" s="93">
        <f>'Багринівська   ЗОШ'!H11</f>
        <v>2.9260899999999999</v>
      </c>
      <c r="I11" s="92">
        <f>H11*G11*C11</f>
        <v>2048.2629999999999</v>
      </c>
      <c r="J11" s="117">
        <v>450</v>
      </c>
      <c r="K11" s="240">
        <f>'Димківський  НВК'!K11</f>
        <v>2.9260899999999999</v>
      </c>
      <c r="L11" s="48">
        <f>K11*J11*C11</f>
        <v>1316.7404999999999</v>
      </c>
      <c r="M11" s="117">
        <v>104</v>
      </c>
      <c r="N11" s="93">
        <f>'Димківський  НВК'!N11</f>
        <v>2.946828</v>
      </c>
      <c r="O11" s="92">
        <f>N11*M11*C11</f>
        <v>306.47011199999997</v>
      </c>
      <c r="P11" s="117">
        <v>70</v>
      </c>
      <c r="Q11" s="93">
        <f>'Димківський  НВК'!Q11</f>
        <v>2.9468000000000001</v>
      </c>
      <c r="R11" s="92">
        <f>Q11*P11*C11</f>
        <v>206.27600000000001</v>
      </c>
      <c r="S11" s="117">
        <v>80</v>
      </c>
      <c r="T11" s="93">
        <f>'Димківський  НВК'!T11</f>
        <v>2.9468000000000001</v>
      </c>
      <c r="U11" s="92">
        <f>T11*S11*C11</f>
        <v>235.744</v>
      </c>
      <c r="V11" s="117">
        <v>70</v>
      </c>
      <c r="W11" s="93">
        <f>'Димківський  НВК'!W11</f>
        <v>3.647052</v>
      </c>
      <c r="X11" s="92">
        <f>W11*V11*C11</f>
        <v>255.29364000000001</v>
      </c>
      <c r="Y11" s="117">
        <v>46</v>
      </c>
      <c r="Z11" s="93">
        <f>'Димківський  НВК'!Z11</f>
        <v>3.3980000000000001</v>
      </c>
      <c r="AA11" s="92">
        <f>Z11*Y11*C11</f>
        <v>156.30799999999999</v>
      </c>
      <c r="AB11" s="117">
        <v>70</v>
      </c>
      <c r="AC11" s="93">
        <f>'Димківський  НВК'!AC11</f>
        <v>3.1634000000000002</v>
      </c>
      <c r="AD11" s="92">
        <f>AC11*AB11*C11</f>
        <v>221.43800000000002</v>
      </c>
      <c r="AE11" s="161"/>
      <c r="AF11" s="164">
        <f>'Димківський  НВК'!AF11</f>
        <v>0</v>
      </c>
      <c r="AG11" s="159">
        <f>AF11*AE11*C11</f>
        <v>0</v>
      </c>
      <c r="AH11" s="161"/>
      <c r="AI11" s="164">
        <f>'Димківський  НВК'!AI11</f>
        <v>0</v>
      </c>
      <c r="AJ11" s="159">
        <f>AI11*AH11*C11</f>
        <v>0</v>
      </c>
      <c r="AK11" s="161"/>
      <c r="AL11" s="164">
        <f>'Димківський  НВК'!AL11</f>
        <v>0</v>
      </c>
      <c r="AM11" s="92">
        <f>AL11*AK11*C11</f>
        <v>0</v>
      </c>
      <c r="AN11" s="118">
        <f>D11+G11+J11+M11+P11+S11+V11+Y11+AB11+AE11+AH11+AK11</f>
        <v>1990</v>
      </c>
      <c r="AO11" s="124">
        <f>AM11+AJ11+AG11+AD11+AA11+X11+U11+R11+O11+L11+F11+I11</f>
        <v>5916.9692519999999</v>
      </c>
    </row>
    <row r="12" spans="1:41" s="108" customFormat="1">
      <c r="A12" s="106">
        <v>6142127</v>
      </c>
      <c r="B12" s="46" t="s">
        <v>23</v>
      </c>
      <c r="C12" s="106">
        <v>1</v>
      </c>
      <c r="D12" s="126">
        <v>1800</v>
      </c>
      <c r="E12" s="240">
        <f>'Багринівська   ЗОШ'!E11</f>
        <v>2.9260899999999999</v>
      </c>
      <c r="F12" s="92">
        <f>E12*D12*C12</f>
        <v>5266.9619999999995</v>
      </c>
      <c r="G12" s="126">
        <v>1300</v>
      </c>
      <c r="H12" s="93">
        <f>'Багринівська   ЗОШ'!H11</f>
        <v>2.9260899999999999</v>
      </c>
      <c r="I12" s="92">
        <f>H12*G12*C12</f>
        <v>3803.9169999999999</v>
      </c>
      <c r="J12" s="126">
        <v>1800</v>
      </c>
      <c r="K12" s="240">
        <f>'Димківський  НВК'!K12</f>
        <v>2.9260899999999999</v>
      </c>
      <c r="L12" s="48">
        <f>K12*J12*C12</f>
        <v>5266.9619999999995</v>
      </c>
      <c r="M12" s="126">
        <v>2200</v>
      </c>
      <c r="N12" s="93">
        <f>'Димківський  НВК'!N12</f>
        <v>2.946828</v>
      </c>
      <c r="O12" s="92">
        <f>N12*M12*C12</f>
        <v>6483.0216</v>
      </c>
      <c r="P12" s="117">
        <v>1900</v>
      </c>
      <c r="Q12" s="93">
        <f>'Димківський  НВК'!Q12</f>
        <v>2.9468000000000001</v>
      </c>
      <c r="R12" s="92">
        <f>Q12*P12*C12</f>
        <v>5598.92</v>
      </c>
      <c r="S12" s="126">
        <v>1000</v>
      </c>
      <c r="T12" s="93">
        <f>'Димківський  НВК'!T12</f>
        <v>2.9468000000000001</v>
      </c>
      <c r="U12" s="92">
        <f>T12*S12*C12</f>
        <v>2946.8</v>
      </c>
      <c r="V12" s="126">
        <v>1000</v>
      </c>
      <c r="W12" s="93">
        <f>'Димківський  НВК'!W12</f>
        <v>3.647052</v>
      </c>
      <c r="X12" s="92">
        <f>W12*V12*C12</f>
        <v>3647.0520000000001</v>
      </c>
      <c r="Y12" s="126">
        <v>1015</v>
      </c>
      <c r="Z12" s="93">
        <f>'Димківський  НВК'!Z12</f>
        <v>3.3980000000000001</v>
      </c>
      <c r="AA12" s="92">
        <f>Z12*Y12*C12</f>
        <v>3448.9700000000003</v>
      </c>
      <c r="AB12" s="126">
        <v>1250</v>
      </c>
      <c r="AC12" s="93">
        <f>'Димківський  НВК'!AC12</f>
        <v>3.1634000000000002</v>
      </c>
      <c r="AD12" s="92">
        <f>AC12*AB12*C12</f>
        <v>3954.2500000000005</v>
      </c>
      <c r="AE12" s="154"/>
      <c r="AF12" s="164">
        <f>'Димківський  НВК'!AF12</f>
        <v>0</v>
      </c>
      <c r="AG12" s="159">
        <f>AF12*AE12*C12</f>
        <v>0</v>
      </c>
      <c r="AH12" s="154"/>
      <c r="AI12" s="164">
        <f>'Димківський  НВК'!AI12</f>
        <v>0</v>
      </c>
      <c r="AJ12" s="159">
        <f>AI12*AH12*C12</f>
        <v>0</v>
      </c>
      <c r="AK12" s="154"/>
      <c r="AL12" s="164">
        <f>'Димківський  НВК'!AL12</f>
        <v>0</v>
      </c>
      <c r="AM12" s="92">
        <f>AL12*AK12*C12</f>
        <v>0</v>
      </c>
      <c r="AN12" s="118">
        <f>D12+G12+J12+M12+P12+S12+V12+Y12+AB12+AE12+AH12+AK12</f>
        <v>13265</v>
      </c>
      <c r="AO12" s="124">
        <f>AM12+AJ12+AG12+AD12+AA12+X12+U12+R12+O12+L12+F12+I12</f>
        <v>40416.854599999999</v>
      </c>
    </row>
    <row r="13" spans="1:41" s="108" customFormat="1">
      <c r="A13" s="13"/>
      <c r="B13" s="13"/>
      <c r="C13" s="106"/>
      <c r="D13" s="107"/>
      <c r="E13" s="107"/>
      <c r="F13" s="107"/>
      <c r="G13" s="107"/>
      <c r="H13" s="107"/>
      <c r="I13" s="107"/>
      <c r="J13" s="126"/>
      <c r="K13" s="107"/>
      <c r="L13" s="107"/>
      <c r="M13" s="126"/>
      <c r="N13" s="107"/>
      <c r="O13" s="107"/>
      <c r="P13" s="117"/>
      <c r="Q13" s="48"/>
      <c r="R13" s="92"/>
      <c r="S13" s="126"/>
      <c r="T13" s="107"/>
      <c r="U13" s="124"/>
      <c r="V13" s="126"/>
      <c r="W13" s="107"/>
      <c r="X13" s="124"/>
      <c r="Y13" s="126"/>
      <c r="Z13" s="107"/>
      <c r="AA13" s="124"/>
      <c r="AB13" s="126"/>
      <c r="AC13" s="107"/>
      <c r="AD13" s="124"/>
      <c r="AE13" s="126"/>
      <c r="AF13" s="107"/>
      <c r="AG13" s="124"/>
      <c r="AH13" s="126"/>
      <c r="AI13" s="107"/>
      <c r="AJ13" s="124"/>
      <c r="AK13" s="126"/>
      <c r="AL13" s="107"/>
      <c r="AM13" s="124"/>
      <c r="AN13" s="118">
        <f>D13+G13+J13+M13+P13+S13+V13+Y13+AB13+AE13+AH13+AK13</f>
        <v>0</v>
      </c>
      <c r="AO13" s="124">
        <f>AM13+AJ13+AG13+AD13+AA13+X13+U13+R13+O13+L13+F13+I13</f>
        <v>0</v>
      </c>
    </row>
    <row r="14" spans="1:41" s="108" customFormat="1">
      <c r="A14" s="13"/>
      <c r="B14" s="13"/>
      <c r="C14" s="106"/>
      <c r="D14" s="107"/>
      <c r="E14" s="107"/>
      <c r="F14" s="107"/>
      <c r="G14" s="107"/>
      <c r="H14" s="107"/>
      <c r="I14" s="107"/>
      <c r="J14" s="126"/>
      <c r="K14" s="107"/>
      <c r="L14" s="107"/>
      <c r="M14" s="126"/>
      <c r="N14" s="107"/>
      <c r="O14" s="107"/>
      <c r="P14" s="117"/>
      <c r="Q14" s="48"/>
      <c r="R14" s="92"/>
      <c r="S14" s="126"/>
      <c r="T14" s="107"/>
      <c r="U14" s="124"/>
      <c r="V14" s="126"/>
      <c r="W14" s="107"/>
      <c r="X14" s="124"/>
      <c r="Y14" s="126"/>
      <c r="Z14" s="107"/>
      <c r="AA14" s="124"/>
      <c r="AB14" s="126"/>
      <c r="AC14" s="107"/>
      <c r="AD14" s="124"/>
      <c r="AE14" s="126"/>
      <c r="AF14" s="107"/>
      <c r="AG14" s="124"/>
      <c r="AH14" s="126"/>
      <c r="AI14" s="107"/>
      <c r="AJ14" s="124"/>
      <c r="AK14" s="126"/>
      <c r="AL14" s="107"/>
      <c r="AM14" s="124"/>
      <c r="AN14" s="118">
        <f>D14+G14+J14+M14+P14+S14+V14+Y14+AB14+AE14+AH14+AK14</f>
        <v>0</v>
      </c>
      <c r="AO14" s="124">
        <f>AM14+AJ14+AG14+AD14+AA14+X14+U14+R14+O14+L14+F14+I14</f>
        <v>0</v>
      </c>
    </row>
    <row r="15" spans="1:41" s="108" customFormat="1">
      <c r="A15" s="13"/>
      <c r="B15" s="13"/>
      <c r="C15" s="106"/>
      <c r="D15" s="107"/>
      <c r="E15" s="107"/>
      <c r="F15" s="107"/>
      <c r="G15" s="107"/>
      <c r="H15" s="107"/>
      <c r="I15" s="107"/>
      <c r="J15" s="126"/>
      <c r="K15" s="107"/>
      <c r="L15" s="107"/>
      <c r="M15" s="126"/>
      <c r="N15" s="107"/>
      <c r="O15" s="107"/>
      <c r="P15" s="117"/>
      <c r="Q15" s="48"/>
      <c r="R15" s="92"/>
      <c r="S15" s="126"/>
      <c r="T15" s="107"/>
      <c r="U15" s="124"/>
      <c r="V15" s="126"/>
      <c r="W15" s="107"/>
      <c r="X15" s="124"/>
      <c r="Y15" s="126"/>
      <c r="Z15" s="107"/>
      <c r="AA15" s="124"/>
      <c r="AB15" s="126"/>
      <c r="AC15" s="107"/>
      <c r="AD15" s="124"/>
      <c r="AE15" s="126"/>
      <c r="AF15" s="107"/>
      <c r="AG15" s="124"/>
      <c r="AH15" s="126"/>
      <c r="AI15" s="107"/>
      <c r="AJ15" s="124"/>
      <c r="AK15" s="126"/>
      <c r="AL15" s="107"/>
      <c r="AM15" s="124"/>
      <c r="AN15" s="118">
        <f>D15+G15+J15+M15+P15+S15+V15+Y15+AB15+AE15+AH15+AK15</f>
        <v>0</v>
      </c>
      <c r="AO15" s="124">
        <f>AM15+AJ15+AG15+AD15+AA15+X15+U15+R15+O15+L15+F15+I15</f>
        <v>0</v>
      </c>
    </row>
    <row r="16" spans="1:41" s="108" customFormat="1">
      <c r="A16" s="127"/>
      <c r="B16" s="127"/>
      <c r="C16" s="128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8"/>
    </row>
    <row r="17" spans="1:40">
      <c r="A17" s="21"/>
      <c r="B17" s="21"/>
      <c r="C17" s="85"/>
      <c r="D17" s="56"/>
      <c r="E17" s="56"/>
      <c r="F17" s="56"/>
      <c r="G17" s="56"/>
      <c r="H17" s="56"/>
      <c r="I17" s="56"/>
      <c r="J17" s="57"/>
      <c r="K17" s="57"/>
      <c r="L17" s="57"/>
      <c r="M17" s="58"/>
      <c r="N17" s="58"/>
      <c r="O17" s="58"/>
      <c r="P17" s="57"/>
      <c r="Q17" s="57"/>
      <c r="R17" s="57"/>
      <c r="S17" s="58"/>
      <c r="T17" s="58"/>
      <c r="U17" s="58"/>
      <c r="V17" s="57"/>
      <c r="W17" s="57"/>
      <c r="X17" s="57"/>
      <c r="Y17" s="58"/>
      <c r="Z17" s="58"/>
      <c r="AA17" s="58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</row>
    <row r="18" spans="1:40">
      <c r="A18" s="21"/>
      <c r="B18" s="21"/>
      <c r="C18" s="7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8"/>
      <c r="Q18" s="58"/>
      <c r="R18" s="58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5"/>
      <c r="AL18" s="55"/>
      <c r="AM18" s="55"/>
      <c r="AN18" s="55"/>
    </row>
    <row r="19" spans="1:40">
      <c r="A19" s="23"/>
      <c r="B19" s="23"/>
      <c r="C19" s="7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0"/>
      <c r="R19" s="60"/>
      <c r="S19" s="56"/>
      <c r="T19" s="56"/>
      <c r="U19" s="56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</row>
    <row r="20" spans="1:40">
      <c r="A20" s="23"/>
      <c r="B20" s="23"/>
      <c r="C20" s="7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  <c r="Q20" s="60"/>
      <c r="R20" s="60"/>
      <c r="S20" s="56"/>
      <c r="T20" s="56"/>
      <c r="U20" s="56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</row>
    <row r="21" spans="1:40">
      <c r="A21" s="23"/>
      <c r="B21" s="23"/>
      <c r="C21" s="2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60"/>
      <c r="Q21" s="60"/>
      <c r="R21" s="60"/>
      <c r="S21" s="56"/>
      <c r="T21" s="56"/>
      <c r="U21" s="56"/>
      <c r="V21" s="57"/>
      <c r="W21" s="57"/>
      <c r="X21" s="57"/>
      <c r="Y21" s="58"/>
      <c r="Z21" s="58"/>
      <c r="AA21" s="58"/>
      <c r="AB21" s="57"/>
      <c r="AC21" s="57"/>
      <c r="AD21" s="57"/>
      <c r="AE21" s="58"/>
      <c r="AF21" s="58"/>
      <c r="AG21" s="58"/>
      <c r="AH21" s="58"/>
      <c r="AI21" s="58"/>
      <c r="AJ21" s="58"/>
      <c r="AK21" s="55"/>
      <c r="AL21" s="55"/>
      <c r="AM21" s="55"/>
      <c r="AN21" s="55"/>
    </row>
    <row r="22" spans="1:40">
      <c r="C22" s="2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60"/>
      <c r="Q22" s="60"/>
      <c r="R22" s="60"/>
      <c r="S22" s="56"/>
      <c r="T22" s="56"/>
      <c r="U22" s="56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55"/>
      <c r="AL22" s="55"/>
      <c r="AM22" s="55"/>
      <c r="AN22" s="55"/>
    </row>
    <row r="23" spans="1:40">
      <c r="A23" s="24"/>
      <c r="B23" s="24"/>
      <c r="C23" s="2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60"/>
      <c r="Q23" s="60"/>
      <c r="R23" s="60"/>
      <c r="S23" s="56"/>
      <c r="T23" s="56"/>
      <c r="U23" s="56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</row>
    <row r="24" spans="1:40">
      <c r="A24" s="21"/>
      <c r="B24" s="21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60"/>
      <c r="Q24" s="60"/>
      <c r="R24" s="60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</row>
    <row r="25" spans="1:40">
      <c r="A25" s="21"/>
      <c r="B25" s="21"/>
      <c r="C25" s="99"/>
    </row>
    <row r="26" spans="1:40">
      <c r="A26" s="21"/>
      <c r="B26" s="21"/>
      <c r="C26" s="78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"/>
      <c r="Q26" s="2"/>
      <c r="R26" s="2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0"/>
      <c r="AI26" s="20"/>
      <c r="AJ26" s="20"/>
    </row>
    <row r="27" spans="1:40">
      <c r="A27" s="23"/>
      <c r="B27" s="23"/>
      <c r="C27" s="78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2"/>
      <c r="Q27" s="22"/>
      <c r="R27" s="22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</row>
    <row r="28" spans="1:40">
      <c r="A28" s="23"/>
      <c r="B28" s="23"/>
      <c r="C28" s="78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20"/>
      <c r="O28" s="20"/>
      <c r="P28" s="22"/>
      <c r="Q28" s="22"/>
      <c r="R28" s="22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</row>
    <row r="29" spans="1:40">
      <c r="A29" s="23"/>
      <c r="B29" s="23"/>
      <c r="C29" s="2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20"/>
      <c r="O29" s="20"/>
      <c r="P29" s="22"/>
      <c r="Q29" s="22"/>
      <c r="R29" s="22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"/>
      <c r="AI29" s="2"/>
      <c r="AJ29" s="2"/>
    </row>
    <row r="30" spans="1:40">
      <c r="C30" s="2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20"/>
      <c r="O30" s="20"/>
      <c r="P30" s="22"/>
      <c r="Q30" s="22"/>
      <c r="R30" s="22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10"/>
      <c r="AI30" s="10"/>
      <c r="AJ30" s="10"/>
    </row>
    <row r="31" spans="1:40">
      <c r="C31" s="2"/>
      <c r="D31" s="393"/>
      <c r="E31" s="393"/>
      <c r="F31" s="393"/>
      <c r="G31" s="393"/>
      <c r="H31" s="393"/>
      <c r="I31" s="393"/>
      <c r="J31" s="393"/>
      <c r="K31" s="393"/>
      <c r="L31" s="393"/>
      <c r="M31" s="393"/>
      <c r="N31" s="20"/>
      <c r="O31" s="20"/>
      <c r="P31" s="22"/>
      <c r="Q31" s="22"/>
      <c r="R31" s="22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</row>
  </sheetData>
  <mergeCells count="24">
    <mergeCell ref="AK8:AM8"/>
    <mergeCell ref="AN8:AO8"/>
    <mergeCell ref="AH8:AJ8"/>
    <mergeCell ref="AB2:AN2"/>
    <mergeCell ref="AK3:AN3"/>
    <mergeCell ref="F6:AB6"/>
    <mergeCell ref="G7:Y7"/>
    <mergeCell ref="G8:I8"/>
    <mergeCell ref="S8:U8"/>
    <mergeCell ref="AB8:AD8"/>
    <mergeCell ref="AE8:AG8"/>
    <mergeCell ref="Y8:AA8"/>
    <mergeCell ref="V8:X8"/>
    <mergeCell ref="J8:L8"/>
    <mergeCell ref="M8:O8"/>
    <mergeCell ref="P8:R8"/>
    <mergeCell ref="A8:B9"/>
    <mergeCell ref="C8:C9"/>
    <mergeCell ref="D8:F8"/>
    <mergeCell ref="A10:B10"/>
    <mergeCell ref="D31:M31"/>
    <mergeCell ref="D30:M30"/>
    <mergeCell ref="D28:M28"/>
    <mergeCell ref="D29:M29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41"/>
  <dimension ref="A1:AQ31"/>
  <sheetViews>
    <sheetView topLeftCell="A7" workbookViewId="0">
      <pane xSplit="2" ySplit="3" topLeftCell="N10" activePane="bottomRight" state="frozen"/>
      <selection activeCell="A7" sqref="A7"/>
      <selection pane="topRight" activeCell="C7" sqref="C7"/>
      <selection pane="bottomLeft" activeCell="A10" sqref="A10"/>
      <selection pane="bottomRight" activeCell="AB14" sqref="AB14"/>
    </sheetView>
  </sheetViews>
  <sheetFormatPr defaultRowHeight="15"/>
  <cols>
    <col min="1" max="1" width="11.28515625" style="18" customWidth="1"/>
    <col min="2" max="2" width="15.42578125" style="18" customWidth="1"/>
    <col min="3" max="3" width="8.140625" style="4" customWidth="1"/>
    <col min="4" max="10" width="9.140625" style="4"/>
    <col min="11" max="11" width="11.28515625" style="4" customWidth="1"/>
    <col min="12" max="40" width="9.140625" style="4"/>
    <col min="41" max="41" width="11.28515625" style="4" customWidth="1"/>
  </cols>
  <sheetData>
    <row r="1" spans="1:43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3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3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3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3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3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3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3" ht="28.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3" ht="33" customHeight="1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3" s="27" customFormat="1" ht="19.5" customHeight="1">
      <c r="A10" s="401" t="s">
        <v>25</v>
      </c>
      <c r="B10" s="402"/>
      <c r="C10" s="44"/>
      <c r="D10" s="118">
        <f>D11+D13+D14+D15+D12</f>
        <v>240</v>
      </c>
      <c r="E10" s="118"/>
      <c r="F10" s="30">
        <f t="shared" ref="F10:AO10" si="0">F11+F13+F14+F15+F12</f>
        <v>702.26159999999993</v>
      </c>
      <c r="G10" s="118">
        <f t="shared" si="0"/>
        <v>150</v>
      </c>
      <c r="H10" s="118">
        <f t="shared" si="0"/>
        <v>8.7782699999999991</v>
      </c>
      <c r="I10" s="118">
        <f t="shared" si="0"/>
        <v>438.91349999999994</v>
      </c>
      <c r="J10" s="118">
        <f t="shared" si="0"/>
        <v>220</v>
      </c>
      <c r="K10" s="118"/>
      <c r="L10" s="118">
        <f t="shared" si="0"/>
        <v>643.73979999999995</v>
      </c>
      <c r="M10" s="118">
        <f t="shared" si="0"/>
        <v>230</v>
      </c>
      <c r="N10" s="118"/>
      <c r="O10" s="118">
        <f t="shared" si="0"/>
        <v>677.77044000000001</v>
      </c>
      <c r="P10" s="118">
        <f t="shared" si="0"/>
        <v>150</v>
      </c>
      <c r="Q10" s="118"/>
      <c r="R10" s="118">
        <f t="shared" si="0"/>
        <v>442.02</v>
      </c>
      <c r="S10" s="118">
        <f t="shared" si="0"/>
        <v>130</v>
      </c>
      <c r="T10" s="118"/>
      <c r="U10" s="118">
        <f t="shared" si="0"/>
        <v>383.084</v>
      </c>
      <c r="V10" s="118">
        <f t="shared" si="0"/>
        <v>70</v>
      </c>
      <c r="W10" s="118"/>
      <c r="X10" s="118">
        <f t="shared" si="0"/>
        <v>255.29363999999998</v>
      </c>
      <c r="Y10" s="118">
        <f t="shared" si="0"/>
        <v>60</v>
      </c>
      <c r="Z10" s="118"/>
      <c r="AA10" s="118">
        <f t="shared" si="0"/>
        <v>203.88</v>
      </c>
      <c r="AB10" s="118">
        <f t="shared" si="0"/>
        <v>80</v>
      </c>
      <c r="AC10" s="118"/>
      <c r="AD10" s="118">
        <f t="shared" si="0"/>
        <v>253.072</v>
      </c>
      <c r="AE10" s="118">
        <f t="shared" si="0"/>
        <v>0</v>
      </c>
      <c r="AF10" s="118"/>
      <c r="AG10" s="118">
        <f t="shared" si="0"/>
        <v>0</v>
      </c>
      <c r="AH10" s="118">
        <f t="shared" si="0"/>
        <v>0</v>
      </c>
      <c r="AI10" s="118"/>
      <c r="AJ10" s="118">
        <f t="shared" si="0"/>
        <v>0</v>
      </c>
      <c r="AK10" s="118">
        <f t="shared" si="0"/>
        <v>0</v>
      </c>
      <c r="AL10" s="118"/>
      <c r="AM10" s="118">
        <f t="shared" si="0"/>
        <v>0</v>
      </c>
      <c r="AN10" s="118">
        <f t="shared" si="0"/>
        <v>1330</v>
      </c>
      <c r="AO10" s="118">
        <f t="shared" si="0"/>
        <v>4000.0349799999999</v>
      </c>
      <c r="AP10" s="29"/>
      <c r="AQ10" s="29"/>
    </row>
    <row r="11" spans="1:43" s="27" customFormat="1" ht="21" customHeight="1">
      <c r="A11" s="50">
        <v>0.41420000000000001</v>
      </c>
      <c r="B11" s="46" t="s">
        <v>23</v>
      </c>
      <c r="C11" s="14">
        <v>1</v>
      </c>
      <c r="D11" s="117">
        <v>120</v>
      </c>
      <c r="E11" s="240">
        <f>'Багринівська   ЗОШ'!E11</f>
        <v>2.9260899999999999</v>
      </c>
      <c r="F11" s="92">
        <f>E11*D11*C11</f>
        <v>351.13079999999997</v>
      </c>
      <c r="G11" s="117">
        <v>120</v>
      </c>
      <c r="H11" s="93">
        <f>'Багринівська   ЗОШ'!H11</f>
        <v>2.9260899999999999</v>
      </c>
      <c r="I11" s="92">
        <f>H11*G11*C11</f>
        <v>351.13079999999997</v>
      </c>
      <c r="J11" s="117">
        <v>170</v>
      </c>
      <c r="K11" s="240">
        <f>'Димківський  НВК'!K11</f>
        <v>2.9260899999999999</v>
      </c>
      <c r="L11" s="92">
        <f>K11*J11*C11</f>
        <v>497.43529999999998</v>
      </c>
      <c r="M11" s="117">
        <v>180</v>
      </c>
      <c r="N11" s="93">
        <f>'Димківський  НВК'!N11</f>
        <v>2.946828</v>
      </c>
      <c r="O11" s="92">
        <f>N11*M11*C11</f>
        <v>530.42903999999999</v>
      </c>
      <c r="P11" s="117">
        <v>100</v>
      </c>
      <c r="Q11" s="93">
        <f>'Димківський  НВК'!Q11</f>
        <v>2.9468000000000001</v>
      </c>
      <c r="R11" s="92">
        <f>Q11*P11*C11</f>
        <v>294.68</v>
      </c>
      <c r="S11" s="117">
        <v>120</v>
      </c>
      <c r="T11" s="93">
        <f>'Димківський  НВК'!T11</f>
        <v>2.9468000000000001</v>
      </c>
      <c r="U11" s="92">
        <f>T11*S11*C11</f>
        <v>353.61599999999999</v>
      </c>
      <c r="V11" s="117">
        <v>60</v>
      </c>
      <c r="W11" s="93">
        <f>'Димківський  НВК'!W11</f>
        <v>3.647052</v>
      </c>
      <c r="X11" s="92">
        <f>W11*V11*C11</f>
        <v>218.82311999999999</v>
      </c>
      <c r="Y11" s="117">
        <v>60</v>
      </c>
      <c r="Z11" s="93">
        <f>'Димківський  НВК'!Z11</f>
        <v>3.3980000000000001</v>
      </c>
      <c r="AA11" s="92">
        <f>Z11*Y11*C11</f>
        <v>203.88</v>
      </c>
      <c r="AB11" s="117">
        <v>70</v>
      </c>
      <c r="AC11" s="93">
        <f>'Димківський  НВК'!AC11</f>
        <v>3.1634000000000002</v>
      </c>
      <c r="AD11" s="92">
        <f>AC11*AB11*C11</f>
        <v>221.43800000000002</v>
      </c>
      <c r="AE11" s="161"/>
      <c r="AF11" s="164">
        <f>'Димківський  НВК'!AF11</f>
        <v>0</v>
      </c>
      <c r="AG11" s="92">
        <f>AF11*AE11*C11</f>
        <v>0</v>
      </c>
      <c r="AH11" s="161"/>
      <c r="AI11" s="164">
        <f>'Димківський  НВК'!AI11</f>
        <v>0</v>
      </c>
      <c r="AJ11" s="159">
        <f>AI11*AH11*C11</f>
        <v>0</v>
      </c>
      <c r="AK11" s="117"/>
      <c r="AL11" s="164">
        <f>'Димківський  НВК'!AL11</f>
        <v>0</v>
      </c>
      <c r="AM11" s="92">
        <f>AL11*AK11*C11</f>
        <v>0</v>
      </c>
      <c r="AN11" s="118">
        <f>D11+G11+J11+M11+P11+S11+V11+Y11+AB11+AE11+AH11+AK11</f>
        <v>1000</v>
      </c>
      <c r="AO11" s="95">
        <f>AM11+AJ11+AG11+AD11+AA11+X11+U11+R11+O11+L11+F11+I11</f>
        <v>3022.56306</v>
      </c>
      <c r="AP11" s="29"/>
      <c r="AQ11" s="29"/>
    </row>
    <row r="12" spans="1:43" s="29" customFormat="1" ht="17.25" customHeight="1">
      <c r="A12" s="110">
        <v>0.41517700000000002</v>
      </c>
      <c r="B12" s="46" t="s">
        <v>23</v>
      </c>
      <c r="C12" s="54">
        <v>1</v>
      </c>
      <c r="D12" s="130">
        <v>0</v>
      </c>
      <c r="E12" s="240">
        <f>'Багринівська   ЗОШ'!E11</f>
        <v>2.9260899999999999</v>
      </c>
      <c r="F12" s="92">
        <f>E12*D12*C12</f>
        <v>0</v>
      </c>
      <c r="G12" s="130">
        <v>0</v>
      </c>
      <c r="H12" s="93">
        <f>'Багринівська   ЗОШ'!H11</f>
        <v>2.9260899999999999</v>
      </c>
      <c r="I12" s="92">
        <f>H12*G12*C12</f>
        <v>0</v>
      </c>
      <c r="J12" s="130"/>
      <c r="K12" s="240">
        <f>'Димківський  НВК'!K12</f>
        <v>2.9260899999999999</v>
      </c>
      <c r="L12" s="92">
        <f>K12*J12*C12</f>
        <v>0</v>
      </c>
      <c r="M12" s="130">
        <v>0</v>
      </c>
      <c r="N12" s="93">
        <f>'Димківський  НВК'!N12</f>
        <v>2.946828</v>
      </c>
      <c r="O12" s="92">
        <f>N12*M12*C12</f>
        <v>0</v>
      </c>
      <c r="P12" s="117"/>
      <c r="Q12" s="93">
        <f>'Димківський  НВК'!Q12</f>
        <v>2.9468000000000001</v>
      </c>
      <c r="R12" s="92">
        <f>Q12*P12*C12</f>
        <v>0</v>
      </c>
      <c r="S12" s="130"/>
      <c r="T12" s="93">
        <f>'Димківський  НВК'!T12</f>
        <v>2.9468000000000001</v>
      </c>
      <c r="U12" s="92">
        <f>T12*S12*C12</f>
        <v>0</v>
      </c>
      <c r="V12" s="130">
        <v>0</v>
      </c>
      <c r="W12" s="93">
        <f>'Димківський  НВК'!W12</f>
        <v>3.647052</v>
      </c>
      <c r="X12" s="92">
        <f>W12*V12*C12</f>
        <v>0</v>
      </c>
      <c r="Y12" s="130"/>
      <c r="Z12" s="93">
        <f>'Димківський  НВК'!Z12</f>
        <v>3.3980000000000001</v>
      </c>
      <c r="AA12" s="92">
        <f>Z12*Y12*C12</f>
        <v>0</v>
      </c>
      <c r="AB12" s="130"/>
      <c r="AC12" s="93">
        <f>'Димківський  НВК'!AC12</f>
        <v>3.1634000000000002</v>
      </c>
      <c r="AD12" s="92">
        <f>AC12*AB12*C12</f>
        <v>0</v>
      </c>
      <c r="AE12" s="156"/>
      <c r="AF12" s="164">
        <f>'Димківський  НВК'!AF12</f>
        <v>0</v>
      </c>
      <c r="AG12" s="92">
        <f>AF12*AE12*C12</f>
        <v>0</v>
      </c>
      <c r="AH12" s="156"/>
      <c r="AI12" s="164">
        <f>'Димківський  НВК'!AI12</f>
        <v>0</v>
      </c>
      <c r="AJ12" s="159">
        <f>AI12*AH12*C12</f>
        <v>0</v>
      </c>
      <c r="AK12" s="130"/>
      <c r="AL12" s="164">
        <f>'Димківський  НВК'!AL12</f>
        <v>0</v>
      </c>
      <c r="AM12" s="92">
        <f>AL12*AK12*C12</f>
        <v>0</v>
      </c>
      <c r="AN12" s="118">
        <f>D12+G12+J12+M12+P12+S12+V12+Y12+AB12+AE12+AH12+AK12</f>
        <v>0</v>
      </c>
      <c r="AO12" s="95">
        <f>AM12+AJ12+AG12+AD12+AA12+X12+U12+R12+O12+L12+F12+I12</f>
        <v>0</v>
      </c>
    </row>
    <row r="13" spans="1:43" s="29" customFormat="1" ht="29.25" customHeight="1">
      <c r="A13" s="13" t="s">
        <v>68</v>
      </c>
      <c r="B13" s="46" t="s">
        <v>23</v>
      </c>
      <c r="C13" s="54">
        <v>1</v>
      </c>
      <c r="D13" s="130">
        <v>120</v>
      </c>
      <c r="E13" s="240">
        <f>'Багринівська   ЗОШ'!E11</f>
        <v>2.9260899999999999</v>
      </c>
      <c r="F13" s="92">
        <f>E13*D13*C13</f>
        <v>351.13079999999997</v>
      </c>
      <c r="G13" s="130">
        <v>30</v>
      </c>
      <c r="H13" s="93">
        <f>'Багринівська   ЗОШ'!H11</f>
        <v>2.9260899999999999</v>
      </c>
      <c r="I13" s="92">
        <f>H13*G13*C13</f>
        <v>87.782699999999991</v>
      </c>
      <c r="J13" s="130">
        <v>50</v>
      </c>
      <c r="K13" s="240">
        <f>'Димківський  НВК'!K13</f>
        <v>2.9260899999999999</v>
      </c>
      <c r="L13" s="92">
        <f>K13*J13*C13</f>
        <v>146.30449999999999</v>
      </c>
      <c r="M13" s="130">
        <v>50</v>
      </c>
      <c r="N13" s="93">
        <f>'Димківський  НВК'!N13</f>
        <v>2.946828</v>
      </c>
      <c r="O13" s="92">
        <f>N13*M13*C13</f>
        <v>147.34139999999999</v>
      </c>
      <c r="P13" s="117">
        <v>50</v>
      </c>
      <c r="Q13" s="93">
        <f>'Димківський  НВК'!Q13</f>
        <v>2.9468000000000001</v>
      </c>
      <c r="R13" s="92">
        <f>Q13*P13*C13</f>
        <v>147.34</v>
      </c>
      <c r="S13" s="130">
        <v>10</v>
      </c>
      <c r="T13" s="93">
        <f>'Димківський  НВК'!T13</f>
        <v>2.9468000000000001</v>
      </c>
      <c r="U13" s="92">
        <f>T13*S13*C13</f>
        <v>29.468</v>
      </c>
      <c r="V13" s="130">
        <v>10</v>
      </c>
      <c r="W13" s="93">
        <f>'Димківський  НВК'!W13</f>
        <v>3.647052</v>
      </c>
      <c r="X13" s="92">
        <f>W13*V13*C13</f>
        <v>36.47052</v>
      </c>
      <c r="Y13" s="130"/>
      <c r="Z13" s="93">
        <f>'Димківський  НВК'!Z13</f>
        <v>3.3980000000000001</v>
      </c>
      <c r="AA13" s="92">
        <f>Z13*Y13*C13</f>
        <v>0</v>
      </c>
      <c r="AB13" s="130">
        <v>10</v>
      </c>
      <c r="AC13" s="93">
        <f>'Димківський  НВК'!AC13</f>
        <v>3.1634000000000002</v>
      </c>
      <c r="AD13" s="92">
        <f>AC13*AB13*C13</f>
        <v>31.634</v>
      </c>
      <c r="AE13" s="156"/>
      <c r="AF13" s="164">
        <f>'Димківський  НВК'!AF13</f>
        <v>0</v>
      </c>
      <c r="AG13" s="92">
        <f>AF13*AE13*C13</f>
        <v>0</v>
      </c>
      <c r="AH13" s="156"/>
      <c r="AI13" s="164">
        <f>'Димківський  НВК'!AI13</f>
        <v>0</v>
      </c>
      <c r="AJ13" s="92">
        <f>AI13*AH13*C13</f>
        <v>0</v>
      </c>
      <c r="AK13" s="130"/>
      <c r="AL13" s="164">
        <f>'Димківський  НВК'!AL13</f>
        <v>0</v>
      </c>
      <c r="AM13" s="92">
        <f>AL13*AK13*C13</f>
        <v>0</v>
      </c>
      <c r="AN13" s="118">
        <f>D13+G13+J13+M13+P13+S13+V13+Y13+AB13+AE13+AH13+AK13</f>
        <v>330</v>
      </c>
      <c r="AO13" s="95">
        <f>AM13+AJ13+AG13+AD13+AA13+X13+U13+R13+O13+L13+F13+I13</f>
        <v>977.47191999999995</v>
      </c>
    </row>
    <row r="14" spans="1:43">
      <c r="A14" s="17"/>
      <c r="B14" s="17"/>
      <c r="C14" s="16"/>
      <c r="D14" s="43"/>
      <c r="E14" s="43"/>
      <c r="F14" s="43"/>
      <c r="G14" s="43"/>
      <c r="H14" s="43"/>
      <c r="I14" s="43"/>
      <c r="J14" s="123"/>
      <c r="K14" s="43"/>
      <c r="L14" s="32"/>
      <c r="M14" s="123"/>
      <c r="N14" s="43"/>
      <c r="O14" s="32"/>
      <c r="P14" s="125"/>
      <c r="Q14" s="42"/>
      <c r="R14" s="31"/>
      <c r="S14" s="123"/>
      <c r="T14" s="43"/>
      <c r="U14" s="32"/>
      <c r="V14" s="123"/>
      <c r="W14" s="43"/>
      <c r="X14" s="32"/>
      <c r="Y14" s="123"/>
      <c r="Z14" s="43"/>
      <c r="AA14" s="32"/>
      <c r="AB14" s="123"/>
      <c r="AC14" s="43"/>
      <c r="AD14" s="32"/>
      <c r="AE14" s="123"/>
      <c r="AF14" s="43"/>
      <c r="AG14" s="32"/>
      <c r="AH14" s="123"/>
      <c r="AI14" s="43"/>
      <c r="AJ14" s="32"/>
      <c r="AK14" s="123"/>
      <c r="AL14" s="43"/>
      <c r="AM14" s="32"/>
      <c r="AN14" s="118">
        <f>D14+G14+J14+M14+P14+S14+V14+Y14+AB14+AE14+AH14+AK14</f>
        <v>0</v>
      </c>
      <c r="AO14" s="95">
        <f>AM14+AJ14+AG14+AD14+AA14+X14+U14+R14+O14+L14+F14+I14</f>
        <v>0</v>
      </c>
    </row>
    <row r="15" spans="1:43">
      <c r="A15" s="17"/>
      <c r="B15" s="17"/>
      <c r="C15" s="16"/>
      <c r="D15" s="43"/>
      <c r="E15" s="43"/>
      <c r="F15" s="43"/>
      <c r="G15" s="43"/>
      <c r="H15" s="43"/>
      <c r="I15" s="43"/>
      <c r="J15" s="123"/>
      <c r="K15" s="43"/>
      <c r="L15" s="32"/>
      <c r="M15" s="123"/>
      <c r="N15" s="43"/>
      <c r="O15" s="32"/>
      <c r="P15" s="125"/>
      <c r="Q15" s="42"/>
      <c r="R15" s="31"/>
      <c r="S15" s="123"/>
      <c r="T15" s="43"/>
      <c r="U15" s="32"/>
      <c r="V15" s="123"/>
      <c r="W15" s="43"/>
      <c r="X15" s="32"/>
      <c r="Y15" s="123"/>
      <c r="Z15" s="43"/>
      <c r="AA15" s="32"/>
      <c r="AB15" s="123"/>
      <c r="AC15" s="43"/>
      <c r="AD15" s="32"/>
      <c r="AE15" s="123"/>
      <c r="AF15" s="43"/>
      <c r="AG15" s="32"/>
      <c r="AH15" s="123"/>
      <c r="AI15" s="43"/>
      <c r="AJ15" s="32"/>
      <c r="AK15" s="123"/>
      <c r="AL15" s="43"/>
      <c r="AM15" s="32"/>
      <c r="AN15" s="118">
        <f>D15+G15+J15+M15+P15+S15+V15+Y15+AB15+AE15+AH15+AK15</f>
        <v>0</v>
      </c>
      <c r="AO15" s="95">
        <f>AM15+AJ15+AG15+AD15+AA15+X15+U15+R15+O15+L15+F15+I15</f>
        <v>0</v>
      </c>
    </row>
    <row r="16" spans="1:43"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</row>
    <row r="17" spans="1:40">
      <c r="A17" s="19"/>
      <c r="B17" s="19"/>
      <c r="C17" s="85"/>
      <c r="D17" s="56"/>
      <c r="E17" s="56"/>
      <c r="F17" s="56"/>
      <c r="G17" s="56"/>
      <c r="H17" s="56"/>
      <c r="I17" s="56"/>
      <c r="J17" s="57"/>
      <c r="K17" s="57"/>
      <c r="L17" s="57"/>
      <c r="M17" s="58"/>
      <c r="N17" s="58"/>
      <c r="O17" s="58"/>
      <c r="P17" s="57"/>
      <c r="Q17" s="57"/>
      <c r="R17" s="57"/>
      <c r="S17" s="58"/>
      <c r="T17" s="58"/>
      <c r="U17" s="58"/>
      <c r="V17" s="57"/>
      <c r="W17" s="57"/>
      <c r="X17" s="57"/>
      <c r="Y17" s="58"/>
      <c r="Z17" s="58"/>
      <c r="AA17" s="58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</row>
    <row r="18" spans="1:40">
      <c r="A18" s="21"/>
      <c r="B18" s="21"/>
      <c r="C18" s="7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8"/>
      <c r="Q18" s="58"/>
      <c r="R18" s="58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5"/>
      <c r="AL18" s="55"/>
      <c r="AM18" s="55"/>
      <c r="AN18" s="55"/>
    </row>
    <row r="19" spans="1:40">
      <c r="A19" s="21"/>
      <c r="B19" s="21"/>
      <c r="C19" s="7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60"/>
      <c r="Q19" s="60"/>
      <c r="R19" s="60"/>
      <c r="S19" s="56"/>
      <c r="T19" s="56"/>
      <c r="U19" s="56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</row>
    <row r="20" spans="1:40">
      <c r="A20" s="21"/>
      <c r="B20" s="21"/>
      <c r="C20" s="7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  <c r="Q20" s="60"/>
      <c r="R20" s="60"/>
      <c r="S20" s="56"/>
      <c r="T20" s="56"/>
      <c r="U20" s="56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</row>
    <row r="21" spans="1:40">
      <c r="A21" s="23"/>
      <c r="B21" s="23"/>
      <c r="C21" s="2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60"/>
      <c r="Q21" s="60"/>
      <c r="R21" s="60"/>
      <c r="S21" s="56"/>
      <c r="T21" s="56"/>
      <c r="U21" s="56"/>
      <c r="V21" s="57"/>
      <c r="W21" s="57"/>
      <c r="X21" s="57"/>
      <c r="Y21" s="58"/>
      <c r="Z21" s="58"/>
      <c r="AA21" s="58"/>
      <c r="AB21" s="57"/>
      <c r="AC21" s="57"/>
      <c r="AD21" s="57"/>
      <c r="AE21" s="58"/>
      <c r="AF21" s="58"/>
      <c r="AG21" s="58"/>
      <c r="AH21" s="58"/>
      <c r="AI21" s="58"/>
      <c r="AJ21" s="58"/>
      <c r="AK21" s="55"/>
      <c r="AL21" s="55"/>
      <c r="AM21" s="55"/>
      <c r="AN21" s="55"/>
    </row>
    <row r="22" spans="1:40">
      <c r="A22" s="23"/>
      <c r="B22" s="23"/>
      <c r="C22" s="2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60"/>
      <c r="Q22" s="60"/>
      <c r="R22" s="60"/>
      <c r="S22" s="56"/>
      <c r="T22" s="56"/>
      <c r="U22" s="56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55"/>
      <c r="AL22" s="55"/>
      <c r="AM22" s="55"/>
      <c r="AN22" s="55"/>
    </row>
    <row r="23" spans="1:40">
      <c r="A23" s="23"/>
      <c r="B23" s="23"/>
      <c r="C23" s="2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60"/>
      <c r="Q23" s="60"/>
      <c r="R23" s="60"/>
      <c r="S23" s="56"/>
      <c r="T23" s="56"/>
      <c r="U23" s="56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</row>
    <row r="24" spans="1:40"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60"/>
      <c r="Q24" s="60"/>
      <c r="R24" s="60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</row>
    <row r="25" spans="1:40">
      <c r="A25" s="24"/>
      <c r="B25" s="24"/>
      <c r="C25" s="99"/>
    </row>
    <row r="26" spans="1:40">
      <c r="A26" s="21"/>
      <c r="B26" s="21"/>
      <c r="C26" s="78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"/>
      <c r="Q26" s="2"/>
      <c r="R26" s="2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0"/>
      <c r="AI26" s="20"/>
      <c r="AJ26" s="20"/>
    </row>
    <row r="27" spans="1:40">
      <c r="A27" s="21"/>
      <c r="B27" s="21"/>
      <c r="C27" s="78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2"/>
      <c r="Q27" s="22"/>
      <c r="R27" s="22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</row>
    <row r="28" spans="1:40">
      <c r="A28" s="21"/>
      <c r="B28" s="21"/>
      <c r="C28" s="78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20"/>
      <c r="O28" s="20"/>
      <c r="P28" s="22"/>
      <c r="Q28" s="22"/>
      <c r="R28" s="22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</row>
    <row r="29" spans="1:40">
      <c r="A29" s="23"/>
      <c r="B29" s="23"/>
      <c r="C29" s="2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20"/>
      <c r="O29" s="20"/>
      <c r="P29" s="22"/>
      <c r="Q29" s="22"/>
      <c r="R29" s="22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"/>
      <c r="AI29" s="2"/>
      <c r="AJ29" s="2"/>
    </row>
    <row r="30" spans="1:40">
      <c r="A30" s="23"/>
      <c r="B30" s="23"/>
      <c r="C30" s="2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20"/>
      <c r="O30" s="20"/>
      <c r="P30" s="22"/>
      <c r="Q30" s="22"/>
      <c r="R30" s="22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10"/>
      <c r="AI30" s="10"/>
      <c r="AJ30" s="10"/>
    </row>
    <row r="31" spans="1:40">
      <c r="A31" s="23"/>
      <c r="B31" s="23"/>
      <c r="C31" s="2"/>
      <c r="D31" s="393"/>
      <c r="E31" s="393"/>
      <c r="F31" s="393"/>
      <c r="G31" s="393"/>
      <c r="H31" s="393"/>
      <c r="I31" s="393"/>
      <c r="J31" s="393"/>
      <c r="K31" s="393"/>
      <c r="L31" s="393"/>
      <c r="M31" s="393"/>
      <c r="N31" s="20"/>
      <c r="O31" s="20"/>
      <c r="P31" s="22"/>
      <c r="Q31" s="22"/>
      <c r="R31" s="22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</row>
  </sheetData>
  <mergeCells count="24">
    <mergeCell ref="D31:M31"/>
    <mergeCell ref="D28:M28"/>
    <mergeCell ref="D29:M29"/>
    <mergeCell ref="M8:O8"/>
    <mergeCell ref="D30:M30"/>
    <mergeCell ref="J8:L8"/>
    <mergeCell ref="G8:I8"/>
    <mergeCell ref="AB2:AN2"/>
    <mergeCell ref="AK3:AN3"/>
    <mergeCell ref="F6:AB6"/>
    <mergeCell ref="G7:Y7"/>
    <mergeCell ref="AN8:AO8"/>
    <mergeCell ref="P8:R8"/>
    <mergeCell ref="S8:U8"/>
    <mergeCell ref="AK8:AM8"/>
    <mergeCell ref="AE8:AG8"/>
    <mergeCell ref="AH8:AJ8"/>
    <mergeCell ref="Y8:AA8"/>
    <mergeCell ref="V8:X8"/>
    <mergeCell ref="AB8:AD8"/>
    <mergeCell ref="A10:B10"/>
    <mergeCell ref="A8:B9"/>
    <mergeCell ref="C8:C9"/>
    <mergeCell ref="D8:F8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44" enableFormatConditionsCalculation="0">
    <tabColor indexed="29"/>
  </sheetPr>
  <dimension ref="A1:AO24"/>
  <sheetViews>
    <sheetView workbookViewId="0">
      <pane xSplit="2" ySplit="9" topLeftCell="R10" activePane="bottomRight" state="frozen"/>
      <selection pane="topRight" activeCell="C1" sqref="C1"/>
      <selection pane="bottomLeft" activeCell="A10" sqref="A10"/>
      <selection pane="bottomRight" activeCell="AB14" sqref="AB14"/>
    </sheetView>
  </sheetViews>
  <sheetFormatPr defaultRowHeight="15"/>
  <cols>
    <col min="1" max="1" width="13.28515625" style="18" customWidth="1"/>
    <col min="2" max="2" width="21.7109375" style="18" customWidth="1"/>
    <col min="3" max="3" width="8.140625" style="4" customWidth="1"/>
    <col min="4" max="4" width="10.140625" style="4" bestFit="1" customWidth="1"/>
    <col min="5" max="5" width="9.140625" style="4"/>
    <col min="6" max="6" width="12.7109375" style="4" customWidth="1"/>
    <col min="7" max="8" width="9.140625" style="4"/>
    <col min="9" max="9" width="10.42578125" style="4" customWidth="1"/>
    <col min="10" max="11" width="9.140625" style="4"/>
    <col min="12" max="12" width="11.140625" style="4" customWidth="1"/>
    <col min="13" max="14" width="9.140625" style="4"/>
    <col min="15" max="15" width="10.7109375" style="4" customWidth="1"/>
    <col min="16" max="17" width="9.28515625" style="4" bestFit="1" customWidth="1"/>
    <col min="18" max="18" width="9.7109375" style="4" bestFit="1" customWidth="1"/>
    <col min="19" max="20" width="9.28515625" style="4" bestFit="1" customWidth="1"/>
    <col min="21" max="21" width="9.7109375" style="4" bestFit="1" customWidth="1"/>
    <col min="22" max="22" width="9.28515625" style="4" bestFit="1" customWidth="1"/>
    <col min="23" max="23" width="9.140625" style="4"/>
    <col min="24" max="25" width="9.28515625" style="4" bestFit="1" customWidth="1"/>
    <col min="26" max="26" width="9.140625" style="4"/>
    <col min="27" max="29" width="9.28515625" style="4" bestFit="1" customWidth="1"/>
    <col min="30" max="30" width="10" style="4" customWidth="1"/>
    <col min="31" max="31" width="9.28515625" style="4" bestFit="1" customWidth="1"/>
    <col min="32" max="32" width="9.140625" style="4"/>
    <col min="33" max="33" width="10.28515625" style="4" customWidth="1"/>
    <col min="34" max="35" width="9.140625" style="4"/>
    <col min="36" max="36" width="10.140625" style="4" customWidth="1"/>
    <col min="37" max="38" width="9.140625" style="4"/>
    <col min="39" max="39" width="10.5703125" style="4" customWidth="1"/>
    <col min="40" max="40" width="11.7109375" style="4" customWidth="1"/>
    <col min="41" max="41" width="15" style="4" customWidth="1"/>
  </cols>
  <sheetData>
    <row r="1" spans="1:41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1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1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1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1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1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1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1" ht="18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1" ht="37.5" customHeight="1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1" s="27" customFormat="1" ht="19.5" customHeight="1">
      <c r="A10" s="401" t="s">
        <v>26</v>
      </c>
      <c r="B10" s="402"/>
      <c r="C10" s="44"/>
      <c r="D10" s="118">
        <f>D11+D12+D13+D14</f>
        <v>21266</v>
      </c>
      <c r="E10" s="44"/>
      <c r="F10" s="30">
        <f>F11+F12+F13+F14</f>
        <v>62226.229940000005</v>
      </c>
      <c r="G10" s="118">
        <f t="shared" ref="G10:AM10" si="0">G11+G12+G13+G14</f>
        <v>24956</v>
      </c>
      <c r="H10" s="44"/>
      <c r="I10" s="30">
        <f t="shared" si="0"/>
        <v>73023.502040000007</v>
      </c>
      <c r="J10" s="118">
        <f t="shared" si="0"/>
        <v>18912</v>
      </c>
      <c r="K10" s="44"/>
      <c r="L10" s="30">
        <f t="shared" si="0"/>
        <v>55338.214080000005</v>
      </c>
      <c r="M10" s="118">
        <f t="shared" si="0"/>
        <v>10799</v>
      </c>
      <c r="N10" s="44"/>
      <c r="O10" s="30">
        <f t="shared" si="0"/>
        <v>31822.795571999999</v>
      </c>
      <c r="P10" s="118">
        <f t="shared" si="0"/>
        <v>2660</v>
      </c>
      <c r="Q10" s="44"/>
      <c r="R10" s="30">
        <f t="shared" si="0"/>
        <v>7838.4879999999994</v>
      </c>
      <c r="S10" s="118">
        <f t="shared" si="0"/>
        <v>1080</v>
      </c>
      <c r="T10" s="44"/>
      <c r="U10" s="30">
        <f t="shared" si="0"/>
        <v>3182.5440000000003</v>
      </c>
      <c r="V10" s="118">
        <f t="shared" si="0"/>
        <v>720</v>
      </c>
      <c r="W10" s="44"/>
      <c r="X10" s="30">
        <f t="shared" si="0"/>
        <v>2625.8774399999998</v>
      </c>
      <c r="Y10" s="118">
        <f t="shared" si="0"/>
        <v>2595</v>
      </c>
      <c r="Z10" s="44"/>
      <c r="AA10" s="30">
        <f t="shared" si="0"/>
        <v>8817.8100000000013</v>
      </c>
      <c r="AB10" s="118">
        <f t="shared" si="0"/>
        <v>2969</v>
      </c>
      <c r="AC10" s="44"/>
      <c r="AD10" s="30">
        <f t="shared" si="0"/>
        <v>9392.1346000000012</v>
      </c>
      <c r="AE10" s="118">
        <f t="shared" si="0"/>
        <v>0</v>
      </c>
      <c r="AF10" s="44"/>
      <c r="AG10" s="30">
        <f t="shared" si="0"/>
        <v>0</v>
      </c>
      <c r="AH10" s="118">
        <f t="shared" si="0"/>
        <v>0</v>
      </c>
      <c r="AI10" s="44"/>
      <c r="AJ10" s="30">
        <f t="shared" si="0"/>
        <v>0</v>
      </c>
      <c r="AK10" s="118">
        <f t="shared" si="0"/>
        <v>0</v>
      </c>
      <c r="AL10" s="44"/>
      <c r="AM10" s="30">
        <f t="shared" si="0"/>
        <v>0</v>
      </c>
      <c r="AN10" s="118">
        <f>AN11+AN12+AN13+AN14+AN15</f>
        <v>85957</v>
      </c>
      <c r="AO10" s="30">
        <f>AO11+AO12+AO13+AO14+AO15</f>
        <v>254267.595672</v>
      </c>
    </row>
    <row r="11" spans="1:41" s="27" customFormat="1">
      <c r="A11" s="448">
        <v>0.28975600000000001</v>
      </c>
      <c r="B11" s="17" t="s">
        <v>72</v>
      </c>
      <c r="C11" s="16">
        <v>1</v>
      </c>
      <c r="D11" s="125">
        <v>6920</v>
      </c>
      <c r="E11" s="240">
        <f>'Багринівська   ЗОШ'!E11</f>
        <v>2.9260899999999999</v>
      </c>
      <c r="F11" s="31">
        <f>E11*D11*C11</f>
        <v>20248.542799999999</v>
      </c>
      <c r="G11" s="125">
        <v>7040</v>
      </c>
      <c r="H11" s="93">
        <f>'Багринівська   ЗОШ'!H11</f>
        <v>2.9260899999999999</v>
      </c>
      <c r="I11" s="31">
        <f>H11*G11*C11</f>
        <v>20599.673599999998</v>
      </c>
      <c r="J11" s="125">
        <v>4880</v>
      </c>
      <c r="K11" s="240">
        <f>'Димківський  НВК'!K11</f>
        <v>2.9260899999999999</v>
      </c>
      <c r="L11" s="31">
        <f>K11*J11*C11</f>
        <v>14279.3192</v>
      </c>
      <c r="M11" s="125">
        <v>2360</v>
      </c>
      <c r="N11" s="93">
        <f>'Димківський  НВК'!N11</f>
        <v>2.946828</v>
      </c>
      <c r="O11" s="31">
        <f>N11*M11*C11</f>
        <v>6954.5140799999999</v>
      </c>
      <c r="P11" s="125">
        <v>80</v>
      </c>
      <c r="Q11" s="93">
        <f>'Димківський  НВК'!Q11</f>
        <v>2.9468000000000001</v>
      </c>
      <c r="R11" s="31">
        <f>Q11*P11*C11</f>
        <v>235.744</v>
      </c>
      <c r="S11" s="125">
        <v>80</v>
      </c>
      <c r="T11" s="93">
        <f>'Димківський  НВК'!T11</f>
        <v>2.9468000000000001</v>
      </c>
      <c r="U11" s="31">
        <f>T11*S11*C11</f>
        <v>235.744</v>
      </c>
      <c r="V11" s="125">
        <v>40</v>
      </c>
      <c r="W11" s="93">
        <f>'Димківський  НВК'!W11</f>
        <v>3.647052</v>
      </c>
      <c r="X11" s="31">
        <f>W11*V11*C11</f>
        <v>145.88208</v>
      </c>
      <c r="Y11" s="125">
        <v>120</v>
      </c>
      <c r="Z11" s="93">
        <f>'Димківський  НВК'!Z11</f>
        <v>3.3980000000000001</v>
      </c>
      <c r="AA11" s="31">
        <f>Z11*Y11*C11</f>
        <v>407.76</v>
      </c>
      <c r="AB11" s="125">
        <v>120</v>
      </c>
      <c r="AC11" s="93">
        <f>'Димківський  НВК'!AC11</f>
        <v>3.1634000000000002</v>
      </c>
      <c r="AD11" s="31">
        <f>AC11*AB11*C11</f>
        <v>379.608</v>
      </c>
      <c r="AE11" s="157"/>
      <c r="AF11" s="96">
        <f>'Димківський  НВК'!AF11</f>
        <v>0</v>
      </c>
      <c r="AG11" s="31">
        <f>AF11*AE11*C11</f>
        <v>0</v>
      </c>
      <c r="AH11" s="157"/>
      <c r="AI11" s="96">
        <f>'Димківський  НВК'!AI11</f>
        <v>0</v>
      </c>
      <c r="AJ11" s="31">
        <f>AI11*AH11*C11</f>
        <v>0</v>
      </c>
      <c r="AK11" s="125"/>
      <c r="AL11" s="96">
        <f>'Димківський  НВК'!AL11</f>
        <v>0</v>
      </c>
      <c r="AM11" s="31">
        <f>AL11*AK11*C11</f>
        <v>0</v>
      </c>
      <c r="AN11" s="118">
        <f>D11+G11+J11+M11+P11+S11+V11+Y11+AB11+AE11+AH11+AK11</f>
        <v>21640</v>
      </c>
      <c r="AO11" s="98">
        <f>AM11+AJ11+AG11+AD11+AA11+X11+U11+R11+O11+L11+F11+I11</f>
        <v>63486.787759999992</v>
      </c>
    </row>
    <row r="12" spans="1:41">
      <c r="A12" s="449"/>
      <c r="B12" s="17" t="s">
        <v>21</v>
      </c>
      <c r="C12" s="16">
        <v>1</v>
      </c>
      <c r="D12" s="126">
        <v>7920</v>
      </c>
      <c r="E12" s="240">
        <f>'Багринівська   ЗОШ'!E11</f>
        <v>2.9260899999999999</v>
      </c>
      <c r="F12" s="92">
        <f>E12*D12*C12</f>
        <v>23174.632799999999</v>
      </c>
      <c r="G12" s="126">
        <v>10880</v>
      </c>
      <c r="H12" s="93">
        <f>'Багринівська   ЗОШ'!H11</f>
        <v>2.9260899999999999</v>
      </c>
      <c r="I12" s="92">
        <f>H12*G12*C12</f>
        <v>31835.859199999999</v>
      </c>
      <c r="J12" s="126">
        <v>8920</v>
      </c>
      <c r="K12" s="240">
        <f>'Димківський  НВК'!K12</f>
        <v>2.9260899999999999</v>
      </c>
      <c r="L12" s="92">
        <f>K12*J12*C12</f>
        <v>26100.7228</v>
      </c>
      <c r="M12" s="126">
        <v>5640</v>
      </c>
      <c r="N12" s="93">
        <f>'Димківський  НВК'!N12</f>
        <v>2.946828</v>
      </c>
      <c r="O12" s="31">
        <f>N12*M12*C12</f>
        <v>16620.109919999999</v>
      </c>
      <c r="P12" s="117">
        <v>1440</v>
      </c>
      <c r="Q12" s="93">
        <f>'Димківський  НВК'!Q12</f>
        <v>2.9468000000000001</v>
      </c>
      <c r="R12" s="31">
        <f>Q12*P12*C12</f>
        <v>4243.3919999999998</v>
      </c>
      <c r="S12" s="126">
        <v>440</v>
      </c>
      <c r="T12" s="93">
        <f>'Димківський  НВК'!T12</f>
        <v>2.9468000000000001</v>
      </c>
      <c r="U12" s="31">
        <f>T12*S12*C12</f>
        <v>1296.5920000000001</v>
      </c>
      <c r="V12" s="126">
        <v>240</v>
      </c>
      <c r="W12" s="93">
        <f>'Димківський  НВК'!W12</f>
        <v>3.647052</v>
      </c>
      <c r="X12" s="31">
        <f>W12*V12*C12</f>
        <v>875.29247999999995</v>
      </c>
      <c r="Y12" s="126">
        <v>1400</v>
      </c>
      <c r="Z12" s="93">
        <f>'Димківський  НВК'!Z12</f>
        <v>3.3980000000000001</v>
      </c>
      <c r="AA12" s="31">
        <f>Z12*Y12*C12</f>
        <v>4757.2</v>
      </c>
      <c r="AB12" s="126">
        <v>1480</v>
      </c>
      <c r="AC12" s="93">
        <f>'Димківський  НВК'!AC12</f>
        <v>3.1634000000000002</v>
      </c>
      <c r="AD12" s="31">
        <f>AC12*AB12*C12</f>
        <v>4681.8320000000003</v>
      </c>
      <c r="AE12" s="154"/>
      <c r="AF12" s="96">
        <f>'Димківський  НВК'!AF12</f>
        <v>0</v>
      </c>
      <c r="AG12" s="31">
        <f>AF12*AE12*C12</f>
        <v>0</v>
      </c>
      <c r="AH12" s="154"/>
      <c r="AI12" s="96">
        <f>'Димківський  НВК'!AI12</f>
        <v>0</v>
      </c>
      <c r="AJ12" s="31">
        <f>AI12*AH12*C12</f>
        <v>0</v>
      </c>
      <c r="AK12" s="126"/>
      <c r="AL12" s="96">
        <f>'Димківський  НВК'!AL12</f>
        <v>0</v>
      </c>
      <c r="AM12" s="31">
        <f>AL12*AK12*C12</f>
        <v>0</v>
      </c>
      <c r="AN12" s="118">
        <f>D12+G12+J12+M12+P12+S12+V12+Y12+AB12+AE12+AH12+AK12</f>
        <v>38360</v>
      </c>
      <c r="AO12" s="98">
        <f>AM12+AJ12+AG12+AD12+AA12+X12+U12+R12+O12+L12+F12+I12</f>
        <v>113585.63320000001</v>
      </c>
    </row>
    <row r="13" spans="1:41" ht="18" customHeight="1">
      <c r="A13" s="450"/>
      <c r="B13" s="15" t="s">
        <v>74</v>
      </c>
      <c r="C13" s="16">
        <v>1</v>
      </c>
      <c r="D13" s="123">
        <v>5440</v>
      </c>
      <c r="E13" s="240">
        <f>'Багринівська   ЗОШ'!E11</f>
        <v>2.9260899999999999</v>
      </c>
      <c r="F13" s="92">
        <f>E13*D13*C13</f>
        <v>15917.929599999999</v>
      </c>
      <c r="G13" s="123">
        <v>6360</v>
      </c>
      <c r="H13" s="93">
        <f>'Багринівська   ЗОШ'!H11</f>
        <v>2.9260899999999999</v>
      </c>
      <c r="I13" s="92">
        <f>H13*G13*C13</f>
        <v>18609.932399999998</v>
      </c>
      <c r="J13" s="123">
        <v>4840</v>
      </c>
      <c r="K13" s="240">
        <f>'Димківський  НВК'!K13</f>
        <v>2.9260899999999999</v>
      </c>
      <c r="L13" s="92">
        <f>K13*J13*C13</f>
        <v>14162.275599999999</v>
      </c>
      <c r="M13" s="123">
        <v>2280</v>
      </c>
      <c r="N13" s="93">
        <f>'Димківський  НВК'!N13</f>
        <v>2.946828</v>
      </c>
      <c r="O13" s="31">
        <f>N13*M13*C13</f>
        <v>6718.7678400000004</v>
      </c>
      <c r="P13" s="125">
        <v>920</v>
      </c>
      <c r="Q13" s="93">
        <f>'Димківський  НВК'!Q13</f>
        <v>2.9468000000000001</v>
      </c>
      <c r="R13" s="31">
        <f>Q13*P13*C13</f>
        <v>2711.056</v>
      </c>
      <c r="S13" s="123">
        <v>480</v>
      </c>
      <c r="T13" s="93">
        <f>'Димківський  НВК'!T13</f>
        <v>2.9468000000000001</v>
      </c>
      <c r="U13" s="31">
        <f>T13*S13*C13</f>
        <v>1414.4639999999999</v>
      </c>
      <c r="V13" s="123">
        <v>400</v>
      </c>
      <c r="W13" s="93">
        <f>'Димківський  НВК'!W13</f>
        <v>3.647052</v>
      </c>
      <c r="X13" s="31">
        <f>W13*V13*C13</f>
        <v>1458.8208</v>
      </c>
      <c r="Y13" s="123">
        <v>1040</v>
      </c>
      <c r="Z13" s="93">
        <f>'Димківський  НВК'!Z13</f>
        <v>3.3980000000000001</v>
      </c>
      <c r="AA13" s="31">
        <f>Z13*Y13*C13</f>
        <v>3533.92</v>
      </c>
      <c r="AB13" s="123">
        <v>1320</v>
      </c>
      <c r="AC13" s="93">
        <f>'Димківський  НВК'!AC13</f>
        <v>3.1634000000000002</v>
      </c>
      <c r="AD13" s="31">
        <f>AC13*AB13*C13</f>
        <v>4175.6880000000001</v>
      </c>
      <c r="AE13" s="155"/>
      <c r="AF13" s="96">
        <f>'Димківський  НВК'!AF13</f>
        <v>0</v>
      </c>
      <c r="AG13" s="31">
        <f>AF13*AE13*C13</f>
        <v>0</v>
      </c>
      <c r="AH13" s="155"/>
      <c r="AI13" s="96">
        <f>'Димківський  НВК'!AI13</f>
        <v>0</v>
      </c>
      <c r="AJ13" s="31">
        <f>AI13*AH13*C13</f>
        <v>0</v>
      </c>
      <c r="AK13" s="123"/>
      <c r="AL13" s="96">
        <f>'Димківський  НВК'!AL13</f>
        <v>0</v>
      </c>
      <c r="AM13" s="31">
        <f>AL13*AK13*C13</f>
        <v>0</v>
      </c>
      <c r="AN13" s="118">
        <f>D13+G13+J13+M13+P13+S13+V13+Y13+AB13+AE13+AH13+AK13</f>
        <v>23080</v>
      </c>
      <c r="AO13" s="98">
        <f>AM13+AJ13+AG13+AD13+AA13+X13+U13+R13+O13+L13+F13+I13</f>
        <v>68702.854239999986</v>
      </c>
    </row>
    <row r="14" spans="1:41">
      <c r="A14" s="51">
        <v>20146757</v>
      </c>
      <c r="B14" s="46" t="s">
        <v>23</v>
      </c>
      <c r="C14" s="16">
        <v>1</v>
      </c>
      <c r="D14" s="123">
        <v>986</v>
      </c>
      <c r="E14" s="240">
        <f>'Багринівська   ЗОШ'!E11</f>
        <v>2.9260899999999999</v>
      </c>
      <c r="F14" s="92">
        <f>E14*D14*C14</f>
        <v>2885.1247399999997</v>
      </c>
      <c r="G14" s="123">
        <v>676</v>
      </c>
      <c r="H14" s="93">
        <f>'Багринівська   ЗОШ'!H11</f>
        <v>2.9260899999999999</v>
      </c>
      <c r="I14" s="92">
        <f>H14*G14*C14</f>
        <v>1978.03684</v>
      </c>
      <c r="J14" s="123">
        <v>272</v>
      </c>
      <c r="K14" s="240">
        <f>'Димківський  НВК'!K14</f>
        <v>2.9260899999999999</v>
      </c>
      <c r="L14" s="92">
        <f>K14*J14*C14</f>
        <v>795.89648</v>
      </c>
      <c r="M14" s="123">
        <v>519</v>
      </c>
      <c r="N14" s="93">
        <f>'Димківський  НВК'!N14</f>
        <v>2.946828</v>
      </c>
      <c r="O14" s="31">
        <f>N14*M14*C14</f>
        <v>1529.403732</v>
      </c>
      <c r="P14" s="125">
        <v>220</v>
      </c>
      <c r="Q14" s="93">
        <f>'Димківський  НВК'!Q14</f>
        <v>2.9468000000000001</v>
      </c>
      <c r="R14" s="31">
        <f>Q14*P14*C14</f>
        <v>648.29600000000005</v>
      </c>
      <c r="S14" s="123">
        <v>80</v>
      </c>
      <c r="T14" s="93">
        <f>'Димківський  НВК'!T14</f>
        <v>2.9468000000000001</v>
      </c>
      <c r="U14" s="31">
        <f>T14*S14*C14</f>
        <v>235.744</v>
      </c>
      <c r="V14" s="123">
        <v>40</v>
      </c>
      <c r="W14" s="93">
        <f>'Димківський  НВК'!W14</f>
        <v>3.647052</v>
      </c>
      <c r="X14" s="31">
        <f>W14*V14*C14</f>
        <v>145.88208</v>
      </c>
      <c r="Y14" s="123">
        <v>35</v>
      </c>
      <c r="Z14" s="93">
        <f>'Димківський  НВК'!Z14</f>
        <v>3.3980000000000001</v>
      </c>
      <c r="AA14" s="31">
        <f>Z14*Y14*C14</f>
        <v>118.93</v>
      </c>
      <c r="AB14" s="123">
        <v>49</v>
      </c>
      <c r="AC14" s="93">
        <f>'Димківський  НВК'!AC14</f>
        <v>3.1634000000000002</v>
      </c>
      <c r="AD14" s="31">
        <f>AC14*AB14*C14</f>
        <v>155.00660000000002</v>
      </c>
      <c r="AE14" s="155"/>
      <c r="AF14" s="96">
        <f>'Димківський  НВК'!AF14</f>
        <v>0</v>
      </c>
      <c r="AG14" s="31">
        <f>AF14*AE14*C14</f>
        <v>0</v>
      </c>
      <c r="AH14" s="155"/>
      <c r="AI14" s="96">
        <f>'Димківський  НВК'!AI14</f>
        <v>0</v>
      </c>
      <c r="AJ14" s="31">
        <f>AI14*AH14*C14</f>
        <v>0</v>
      </c>
      <c r="AK14" s="123"/>
      <c r="AL14" s="96">
        <f>'Димківський  НВК'!AL14</f>
        <v>0</v>
      </c>
      <c r="AM14" s="31">
        <f>AL14*AK14*C14</f>
        <v>0</v>
      </c>
      <c r="AN14" s="118">
        <f>D14+G14+J14+M14+P14+S14+V14+Y14+AB14+AE14+AH14+AK14</f>
        <v>2877</v>
      </c>
      <c r="AO14" s="98">
        <f>AM14+AJ14+AG14+AD14+AA14+X14+U14+R14+O14+L14+F14+I14</f>
        <v>8492.3204719999994</v>
      </c>
    </row>
    <row r="15" spans="1:41">
      <c r="A15" s="17"/>
      <c r="B15" s="17"/>
      <c r="C15" s="16"/>
      <c r="D15" s="43"/>
      <c r="E15" s="43"/>
      <c r="F15" s="43"/>
      <c r="G15" s="43"/>
      <c r="H15" s="43"/>
      <c r="I15" s="43"/>
      <c r="J15" s="43"/>
      <c r="K15" s="43"/>
      <c r="L15" s="43"/>
      <c r="M15" s="123"/>
      <c r="N15" s="43"/>
      <c r="O15" s="32"/>
      <c r="P15" s="125"/>
      <c r="Q15" s="42"/>
      <c r="R15" s="31"/>
      <c r="S15" s="123"/>
      <c r="T15" s="43"/>
      <c r="U15" s="32"/>
      <c r="V15" s="123"/>
      <c r="W15" s="43"/>
      <c r="X15" s="32"/>
      <c r="Y15" s="123"/>
      <c r="Z15" s="43"/>
      <c r="AA15" s="32"/>
      <c r="AB15" s="123"/>
      <c r="AC15" s="43"/>
      <c r="AD15" s="32"/>
      <c r="AE15" s="123"/>
      <c r="AF15" s="43"/>
      <c r="AG15" s="32"/>
      <c r="AH15" s="155"/>
      <c r="AI15" s="163"/>
      <c r="AJ15" s="32"/>
      <c r="AK15" s="123"/>
      <c r="AL15" s="43"/>
      <c r="AM15" s="32"/>
      <c r="AN15" s="118">
        <f>D15+G15+J15+M15+P15+S15+V15+Y15+AB15+AE15+AH15+AK15</f>
        <v>0</v>
      </c>
      <c r="AO15" s="98">
        <f>AM15+AJ15+AG15+AD15+AA15+X15+U15+R15+O15+L15+F15+I15</f>
        <v>0</v>
      </c>
    </row>
    <row r="16" spans="1:41"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</row>
    <row r="17" spans="1:40">
      <c r="A17" s="24"/>
      <c r="B17" s="24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60"/>
      <c r="Q17" s="60"/>
      <c r="R17" s="60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</row>
    <row r="18" spans="1:40">
      <c r="A18" s="21"/>
      <c r="B18" s="21"/>
      <c r="C18" s="99"/>
    </row>
    <row r="19" spans="1:40">
      <c r="A19" s="21"/>
      <c r="B19" s="21"/>
      <c r="C19" s="78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"/>
      <c r="Q19" s="2"/>
      <c r="R19" s="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0"/>
      <c r="AI19" s="20"/>
      <c r="AJ19" s="20"/>
    </row>
    <row r="20" spans="1:40">
      <c r="A20" s="21"/>
      <c r="B20" s="21"/>
      <c r="C20" s="78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2"/>
      <c r="Q20" s="22"/>
      <c r="R20" s="2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pans="1:40">
      <c r="A21" s="23"/>
      <c r="B21" s="23"/>
      <c r="C21" s="78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20"/>
      <c r="O21" s="20"/>
      <c r="P21" s="22"/>
      <c r="Q21" s="22"/>
      <c r="R21" s="2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1:40">
      <c r="A22" s="23"/>
      <c r="B22" s="23"/>
      <c r="C22" s="2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20"/>
      <c r="O22" s="20"/>
      <c r="P22" s="22"/>
      <c r="Q22" s="22"/>
      <c r="R22" s="2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"/>
      <c r="AI22" s="2"/>
      <c r="AJ22" s="2"/>
    </row>
    <row r="23" spans="1:40">
      <c r="A23" s="23"/>
      <c r="B23" s="23"/>
      <c r="C23" s="2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20"/>
      <c r="O23" s="20"/>
      <c r="P23" s="22"/>
      <c r="Q23" s="22"/>
      <c r="R23" s="2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10"/>
      <c r="AI23" s="10"/>
      <c r="AJ23" s="10"/>
    </row>
    <row r="24" spans="1:40">
      <c r="C24" s="2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20"/>
      <c r="O24" s="20"/>
      <c r="P24" s="22"/>
      <c r="Q24" s="22"/>
      <c r="R24" s="2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</row>
  </sheetData>
  <mergeCells count="25">
    <mergeCell ref="D24:M24"/>
    <mergeCell ref="D23:M23"/>
    <mergeCell ref="D22:M22"/>
    <mergeCell ref="P8:R8"/>
    <mergeCell ref="D21:M21"/>
    <mergeCell ref="M8:O8"/>
    <mergeCell ref="G8:I8"/>
    <mergeCell ref="J8:L8"/>
    <mergeCell ref="D8:F8"/>
    <mergeCell ref="AB2:AN2"/>
    <mergeCell ref="AK3:AN3"/>
    <mergeCell ref="F6:AB6"/>
    <mergeCell ref="G7:Y7"/>
    <mergeCell ref="A11:A13"/>
    <mergeCell ref="A10:B10"/>
    <mergeCell ref="A8:B9"/>
    <mergeCell ref="C8:C9"/>
    <mergeCell ref="S8:U8"/>
    <mergeCell ref="AN8:AO8"/>
    <mergeCell ref="AK8:AM8"/>
    <mergeCell ref="AE8:AG8"/>
    <mergeCell ref="AH8:AJ8"/>
    <mergeCell ref="V8:X8"/>
    <mergeCell ref="Y8:AA8"/>
    <mergeCell ref="AB8:AD8"/>
  </mergeCells>
  <phoneticPr fontId="16" type="noConversion"/>
  <pageMargins left="0.25" right="0.25" top="0.75" bottom="0.75" header="0.3" footer="0.3"/>
  <pageSetup paperSize="9" scale="90" orientation="landscape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45" enableFormatConditionsCalculation="0">
    <tabColor indexed="29"/>
  </sheetPr>
  <dimension ref="A1:BC28"/>
  <sheetViews>
    <sheetView topLeftCell="A3" workbookViewId="0">
      <pane xSplit="2" ySplit="7" topLeftCell="R10" activePane="bottomRight" state="frozen"/>
      <selection activeCell="A3" sqref="A3"/>
      <selection pane="topRight" activeCell="C3" sqref="C3"/>
      <selection pane="bottomLeft" activeCell="A10" sqref="A10"/>
      <selection pane="bottomRight" activeCell="AB12" sqref="AB12"/>
    </sheetView>
  </sheetViews>
  <sheetFormatPr defaultRowHeight="15"/>
  <cols>
    <col min="1" max="1" width="13.28515625" style="18" customWidth="1"/>
    <col min="2" max="2" width="15.42578125" style="18" customWidth="1"/>
    <col min="3" max="3" width="8.140625" style="4" customWidth="1"/>
    <col min="4" max="39" width="9.140625" style="4"/>
    <col min="40" max="40" width="10.85546875" style="4" customWidth="1"/>
    <col min="41" max="41" width="13" style="4" customWidth="1"/>
  </cols>
  <sheetData>
    <row r="1" spans="1:55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55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55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55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55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55" ht="16.5" customHeight="1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55" ht="13.5" customHeight="1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55" ht="20.2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55" ht="36" customHeight="1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55" s="27" customFormat="1" ht="19.5" customHeight="1">
      <c r="A10" s="401" t="s">
        <v>27</v>
      </c>
      <c r="B10" s="402"/>
      <c r="C10" s="44"/>
      <c r="D10" s="118">
        <f>D11+D13+D14+D15</f>
        <v>2300</v>
      </c>
      <c r="E10" s="44"/>
      <c r="F10" s="30">
        <f>F11+F13+F14+F15</f>
        <v>6730.0069999999996</v>
      </c>
      <c r="G10" s="118">
        <f>G11+G13+G14+G15</f>
        <v>3200</v>
      </c>
      <c r="H10" s="118"/>
      <c r="I10" s="30">
        <f>I11+I13+I14+I15</f>
        <v>9363.4879999999994</v>
      </c>
      <c r="J10" s="118">
        <f>J11+J13+J14+J15</f>
        <v>2000</v>
      </c>
      <c r="K10" s="44"/>
      <c r="L10" s="30">
        <f>L11+L13+L14+L15</f>
        <v>5852.1799999999994</v>
      </c>
      <c r="M10" s="118">
        <f>M11+M13+M14+M15</f>
        <v>2000</v>
      </c>
      <c r="N10" s="44"/>
      <c r="O10" s="30">
        <f>O11+O13+O14+O15</f>
        <v>5893.6559999999999</v>
      </c>
      <c r="P10" s="118">
        <f>P11+P13+P14+P15</f>
        <v>1500</v>
      </c>
      <c r="Q10" s="44"/>
      <c r="R10" s="30">
        <f>R11+R13+R14+R15</f>
        <v>4420.2</v>
      </c>
      <c r="S10" s="118">
        <f>S11+S13+S14+S15</f>
        <v>1000</v>
      </c>
      <c r="T10" s="44"/>
      <c r="U10" s="30">
        <f>U11+U13+U14+U15</f>
        <v>2946.8</v>
      </c>
      <c r="V10" s="118">
        <f>V11+V13+V14+V15</f>
        <v>400</v>
      </c>
      <c r="W10" s="44"/>
      <c r="X10" s="30">
        <f>X11+X13+X14+X15</f>
        <v>1458.8208</v>
      </c>
      <c r="Y10" s="118">
        <f>Y11+Y13+Y14+Y15</f>
        <v>900</v>
      </c>
      <c r="Z10" s="44"/>
      <c r="AA10" s="30">
        <f>AA11+AA13+AA14+AA15</f>
        <v>3058.2000000000003</v>
      </c>
      <c r="AB10" s="118">
        <f>AB11+AB13+AB14+AB15</f>
        <v>900</v>
      </c>
      <c r="AC10" s="44"/>
      <c r="AD10" s="30">
        <f>AD11+AD13+AD14+AD15</f>
        <v>2847.0600000000004</v>
      </c>
      <c r="AE10" s="166">
        <f>AE11+AE13+AE14+AE15</f>
        <v>0</v>
      </c>
      <c r="AF10" s="44"/>
      <c r="AG10" s="30">
        <f>AG11+AG13+AG14+AG15</f>
        <v>0</v>
      </c>
      <c r="AH10" s="118">
        <f>AH11+AH13+AH14+AH15</f>
        <v>0</v>
      </c>
      <c r="AI10" s="44"/>
      <c r="AJ10" s="30">
        <f>AJ11+AJ13+AJ14+AJ15</f>
        <v>0</v>
      </c>
      <c r="AK10" s="118">
        <f>AK11+AK13+AK14+AK15</f>
        <v>0</v>
      </c>
      <c r="AL10" s="44"/>
      <c r="AM10" s="30">
        <f>AM11+AM13+AM14+AM15</f>
        <v>0</v>
      </c>
      <c r="AN10" s="118">
        <f>AN11+AN13+AN14+AN15</f>
        <v>14200</v>
      </c>
      <c r="AO10" s="44">
        <f>AO11+AO13+AO14+AO15</f>
        <v>42570.411799999994</v>
      </c>
    </row>
    <row r="11" spans="1:55" s="29" customFormat="1" ht="18" customHeight="1">
      <c r="A11" s="52">
        <v>0.54947999999999997</v>
      </c>
      <c r="B11" s="46" t="s">
        <v>23</v>
      </c>
      <c r="C11" s="26">
        <v>1</v>
      </c>
      <c r="D11" s="125">
        <v>2300</v>
      </c>
      <c r="E11" s="240">
        <f>'Багринівська   ЗОШ'!E11</f>
        <v>2.9260899999999999</v>
      </c>
      <c r="F11" s="31">
        <f>E11*D11*C11</f>
        <v>6730.0069999999996</v>
      </c>
      <c r="G11" s="125">
        <v>3200</v>
      </c>
      <c r="H11" s="93">
        <f>'Димківський  НВК'!H11</f>
        <v>2.9260899999999999</v>
      </c>
      <c r="I11" s="31">
        <f>H11*G11*C11</f>
        <v>9363.4879999999994</v>
      </c>
      <c r="J11" s="125">
        <v>2000</v>
      </c>
      <c r="K11" s="240">
        <f>'Димківський  НВК'!K11</f>
        <v>2.9260899999999999</v>
      </c>
      <c r="L11" s="31">
        <f>K11*J11*C11</f>
        <v>5852.1799999999994</v>
      </c>
      <c r="M11" s="125">
        <v>2000</v>
      </c>
      <c r="N11" s="93">
        <f>'Димківський  НВК'!N11</f>
        <v>2.946828</v>
      </c>
      <c r="O11" s="31">
        <f>N11*M11*C11</f>
        <v>5893.6559999999999</v>
      </c>
      <c r="P11" s="125">
        <v>1500</v>
      </c>
      <c r="Q11" s="93">
        <f>'Димківський  НВК'!Q11</f>
        <v>2.9468000000000001</v>
      </c>
      <c r="R11" s="31">
        <f>Q11*P11*C11</f>
        <v>4420.2</v>
      </c>
      <c r="S11" s="125">
        <v>1000</v>
      </c>
      <c r="T11" s="93">
        <f>'Димківський  НВК'!T11</f>
        <v>2.9468000000000001</v>
      </c>
      <c r="U11" s="31">
        <f>T11*S11*C11</f>
        <v>2946.8</v>
      </c>
      <c r="V11" s="125">
        <v>400</v>
      </c>
      <c r="W11" s="93">
        <f>'Димківський  НВК'!W11</f>
        <v>3.647052</v>
      </c>
      <c r="X11" s="31">
        <f>W11*V11*C11</f>
        <v>1458.8208</v>
      </c>
      <c r="Y11" s="125">
        <v>900</v>
      </c>
      <c r="Z11" s="93">
        <f>'Димківський  НВК'!Z11</f>
        <v>3.3980000000000001</v>
      </c>
      <c r="AA11" s="31">
        <f>Z11*Y11*C11</f>
        <v>3058.2000000000003</v>
      </c>
      <c r="AB11" s="125">
        <v>900</v>
      </c>
      <c r="AC11" s="93">
        <f>'Димківський  НВК'!AC11</f>
        <v>3.1634000000000002</v>
      </c>
      <c r="AD11" s="31">
        <f>AC11*AB11*C11</f>
        <v>2847.0600000000004</v>
      </c>
      <c r="AE11" s="157"/>
      <c r="AF11" s="165">
        <f>'Димківський  НВК'!AF11</f>
        <v>0</v>
      </c>
      <c r="AG11" s="31">
        <f>AF11*AE11*C11</f>
        <v>0</v>
      </c>
      <c r="AH11" s="125"/>
      <c r="AI11" s="172">
        <f>'Димківський  НВК'!AI11</f>
        <v>0</v>
      </c>
      <c r="AJ11" s="160">
        <f>AI11*AH11*C11</f>
        <v>0</v>
      </c>
      <c r="AK11" s="125"/>
      <c r="AL11" s="172">
        <f>'Димківський  НВК'!AL11</f>
        <v>0</v>
      </c>
      <c r="AM11" s="31">
        <f>AL11*AK11*C11</f>
        <v>0</v>
      </c>
      <c r="AN11" s="118">
        <f>D11+G11+J11+M11+P11+S11+V11+Y11+AB11+AE11+AH11+AK11</f>
        <v>14200</v>
      </c>
      <c r="AO11" s="132">
        <f>AM11+AJ11+AG11+AD11+AA11+X11+U11+R11+O11+L11+F11+I11</f>
        <v>42570.411799999994</v>
      </c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</row>
    <row r="12" spans="1:55">
      <c r="A12" s="16"/>
      <c r="B12" s="17"/>
      <c r="C12" s="106"/>
      <c r="D12" s="107"/>
      <c r="E12" s="109"/>
      <c r="F12" s="92"/>
      <c r="G12" s="124"/>
      <c r="H12" s="93"/>
      <c r="I12" s="92"/>
      <c r="J12" s="126"/>
      <c r="K12" s="104"/>
      <c r="L12" s="92"/>
      <c r="M12" s="126"/>
      <c r="N12" s="107"/>
      <c r="O12" s="124"/>
      <c r="P12" s="117"/>
      <c r="Q12" s="48"/>
      <c r="R12" s="92"/>
      <c r="S12" s="126"/>
      <c r="T12" s="107"/>
      <c r="U12" s="124"/>
      <c r="V12" s="126"/>
      <c r="W12" s="107"/>
      <c r="X12" s="124"/>
      <c r="Y12" s="126"/>
      <c r="Z12" s="107"/>
      <c r="AA12" s="124"/>
      <c r="AB12" s="126"/>
      <c r="AC12" s="107"/>
      <c r="AD12" s="124"/>
      <c r="AE12" s="154"/>
      <c r="AF12" s="107"/>
      <c r="AG12" s="124"/>
      <c r="AH12" s="126"/>
      <c r="AI12" s="107"/>
      <c r="AJ12" s="124"/>
      <c r="AK12" s="126"/>
      <c r="AL12" s="107"/>
      <c r="AM12" s="124"/>
      <c r="AN12" s="118">
        <f>D12+G12+J12+M12+P12+S12+V12+Y12+AB12+AE12+AH12+AK12</f>
        <v>0</v>
      </c>
      <c r="AO12" s="132">
        <f>AM12+AJ12+AG12+AD12+AA12+X12+U12+R12+O12+L12+F12+I12</f>
        <v>0</v>
      </c>
    </row>
    <row r="13" spans="1:55">
      <c r="A13" s="16"/>
      <c r="B13" s="17"/>
      <c r="C13" s="16"/>
      <c r="D13" s="43"/>
      <c r="E13" s="43"/>
      <c r="F13" s="43"/>
      <c r="G13" s="43"/>
      <c r="H13" s="43"/>
      <c r="I13" s="43"/>
      <c r="J13" s="123"/>
      <c r="K13" s="43"/>
      <c r="L13" s="32"/>
      <c r="M13" s="123"/>
      <c r="N13" s="43"/>
      <c r="O13" s="32"/>
      <c r="P13" s="125"/>
      <c r="Q13" s="42"/>
      <c r="R13" s="31"/>
      <c r="S13" s="123"/>
      <c r="T13" s="43"/>
      <c r="U13" s="32"/>
      <c r="V13" s="123"/>
      <c r="W13" s="43"/>
      <c r="X13" s="32"/>
      <c r="Y13" s="123"/>
      <c r="Z13" s="43"/>
      <c r="AA13" s="32"/>
      <c r="AB13" s="123"/>
      <c r="AC13" s="43"/>
      <c r="AD13" s="32"/>
      <c r="AE13" s="123"/>
      <c r="AF13" s="43"/>
      <c r="AG13" s="32"/>
      <c r="AH13" s="123"/>
      <c r="AI13" s="43"/>
      <c r="AJ13" s="32"/>
      <c r="AK13" s="123"/>
      <c r="AL13" s="43"/>
      <c r="AM13" s="32"/>
      <c r="AN13" s="118">
        <f>D13+G13+J13+M13+P13+S13+V13+Y13+AB13+AE13+AH13+AK13</f>
        <v>0</v>
      </c>
      <c r="AO13" s="132">
        <f>AM13+AJ13+AG13+AD13+AA13+X13+U13+R13+O13+L13+F13+I13</f>
        <v>0</v>
      </c>
    </row>
    <row r="14" spans="1:55">
      <c r="A14" s="16"/>
      <c r="B14" s="17"/>
      <c r="C14" s="16"/>
      <c r="D14" s="43"/>
      <c r="E14" s="43"/>
      <c r="F14" s="43"/>
      <c r="G14" s="43"/>
      <c r="H14" s="43"/>
      <c r="I14" s="43"/>
      <c r="J14" s="123"/>
      <c r="K14" s="43"/>
      <c r="L14" s="32"/>
      <c r="M14" s="123"/>
      <c r="N14" s="43"/>
      <c r="O14" s="32"/>
      <c r="P14" s="125"/>
      <c r="Q14" s="42"/>
      <c r="R14" s="31"/>
      <c r="S14" s="123"/>
      <c r="T14" s="43"/>
      <c r="U14" s="32"/>
      <c r="V14" s="123"/>
      <c r="W14" s="43"/>
      <c r="X14" s="32"/>
      <c r="Y14" s="123"/>
      <c r="Z14" s="43"/>
      <c r="AA14" s="32"/>
      <c r="AB14" s="123"/>
      <c r="AC14" s="43"/>
      <c r="AD14" s="32"/>
      <c r="AE14" s="123"/>
      <c r="AF14" s="43"/>
      <c r="AG14" s="32"/>
      <c r="AH14" s="123"/>
      <c r="AI14" s="43"/>
      <c r="AJ14" s="32"/>
      <c r="AK14" s="123"/>
      <c r="AL14" s="43"/>
      <c r="AM14" s="32"/>
      <c r="AN14" s="118">
        <f>D14+G14+J14+M14+P14+S14+V14+Y14+AB14+AE14+AH14+AK14</f>
        <v>0</v>
      </c>
      <c r="AO14" s="132">
        <f>AM14+AJ14+AG14+AD14+AA14+X14+U14+R14+O14+L14+F14+I14</f>
        <v>0</v>
      </c>
    </row>
    <row r="15" spans="1:55">
      <c r="A15" s="17"/>
      <c r="B15" s="17"/>
      <c r="C15" s="16"/>
      <c r="D15" s="43"/>
      <c r="E15" s="43"/>
      <c r="F15" s="43"/>
      <c r="G15" s="43"/>
      <c r="H15" s="43"/>
      <c r="I15" s="43"/>
      <c r="J15" s="123"/>
      <c r="K15" s="43"/>
      <c r="L15" s="32"/>
      <c r="M15" s="123"/>
      <c r="N15" s="43"/>
      <c r="O15" s="32"/>
      <c r="P15" s="125"/>
      <c r="Q15" s="42"/>
      <c r="R15" s="31"/>
      <c r="S15" s="123"/>
      <c r="T15" s="43"/>
      <c r="U15" s="32"/>
      <c r="V15" s="123"/>
      <c r="W15" s="43"/>
      <c r="X15" s="32"/>
      <c r="Y15" s="123"/>
      <c r="Z15" s="43"/>
      <c r="AA15" s="32"/>
      <c r="AB15" s="123"/>
      <c r="AC15" s="43"/>
      <c r="AD15" s="32"/>
      <c r="AE15" s="123"/>
      <c r="AF15" s="43"/>
      <c r="AG15" s="32"/>
      <c r="AH15" s="123"/>
      <c r="AI15" s="43"/>
      <c r="AJ15" s="32"/>
      <c r="AK15" s="123"/>
      <c r="AL15" s="43"/>
      <c r="AM15" s="32"/>
      <c r="AN15" s="118">
        <f>D15+G15+J15+M15+P15+S15+V15+Y15+AB15+AE15+AH15+AK15</f>
        <v>0</v>
      </c>
      <c r="AO15" s="132">
        <f>AM15+AJ15+AG15+AD15+AA15+X15+U15+R15+O15+L15+F15+I15</f>
        <v>0</v>
      </c>
    </row>
    <row r="16" spans="1:55">
      <c r="A16" s="21"/>
      <c r="B16" s="21"/>
      <c r="C16" s="2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60"/>
      <c r="Q16" s="60"/>
      <c r="R16" s="60"/>
      <c r="S16" s="56"/>
      <c r="T16" s="56"/>
      <c r="U16" s="56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</row>
    <row r="17" spans="1:40">
      <c r="A17" s="21"/>
      <c r="B17" s="21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60"/>
      <c r="Q17" s="60"/>
      <c r="R17" s="60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</row>
    <row r="18" spans="1:40">
      <c r="A18" s="23"/>
      <c r="B18" s="23"/>
      <c r="C18" s="99"/>
    </row>
    <row r="19" spans="1:40">
      <c r="A19" s="23"/>
      <c r="B19" s="23"/>
      <c r="C19" s="78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"/>
      <c r="Q19" s="2"/>
      <c r="R19" s="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0"/>
      <c r="AI19" s="20"/>
      <c r="AJ19" s="20"/>
    </row>
    <row r="20" spans="1:40">
      <c r="A20" s="23"/>
      <c r="B20" s="23"/>
      <c r="C20" s="78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2"/>
      <c r="Q20" s="22"/>
      <c r="R20" s="2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pans="1:40">
      <c r="C21" s="78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20"/>
      <c r="O21" s="20"/>
      <c r="P21" s="22"/>
      <c r="Q21" s="22"/>
      <c r="R21" s="2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1:40">
      <c r="A22" s="24"/>
      <c r="B22" s="24"/>
      <c r="C22" s="2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20"/>
      <c r="O22" s="20"/>
      <c r="P22" s="22"/>
      <c r="Q22" s="22"/>
      <c r="R22" s="2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"/>
      <c r="AI22" s="2"/>
      <c r="AJ22" s="2"/>
    </row>
    <row r="23" spans="1:40">
      <c r="A23" s="21"/>
      <c r="B23" s="21"/>
      <c r="C23" s="2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20"/>
      <c r="O23" s="20"/>
      <c r="P23" s="22"/>
      <c r="Q23" s="22"/>
      <c r="R23" s="2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10"/>
      <c r="AI23" s="10"/>
      <c r="AJ23" s="10"/>
    </row>
    <row r="24" spans="1:40">
      <c r="A24" s="21"/>
      <c r="B24" s="21"/>
      <c r="C24" s="2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20"/>
      <c r="O24" s="20"/>
      <c r="P24" s="22"/>
      <c r="Q24" s="22"/>
      <c r="R24" s="2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</row>
    <row r="25" spans="1:40">
      <c r="A25" s="21"/>
      <c r="B25" s="21"/>
    </row>
    <row r="26" spans="1:40">
      <c r="A26" s="23"/>
      <c r="B26" s="23"/>
    </row>
    <row r="27" spans="1:40">
      <c r="A27" s="23"/>
      <c r="B27" s="23"/>
    </row>
    <row r="28" spans="1:40">
      <c r="A28" s="23"/>
      <c r="B28" s="23"/>
    </row>
  </sheetData>
  <mergeCells count="24">
    <mergeCell ref="AK8:AM8"/>
    <mergeCell ref="AN8:AO8"/>
    <mergeCell ref="AH8:AJ8"/>
    <mergeCell ref="AB2:AN2"/>
    <mergeCell ref="AK3:AN3"/>
    <mergeCell ref="F6:AB6"/>
    <mergeCell ref="G7:Y7"/>
    <mergeCell ref="G8:I8"/>
    <mergeCell ref="S8:U8"/>
    <mergeCell ref="AB8:AD8"/>
    <mergeCell ref="AE8:AG8"/>
    <mergeCell ref="Y8:AA8"/>
    <mergeCell ref="V8:X8"/>
    <mergeCell ref="J8:L8"/>
    <mergeCell ref="M8:O8"/>
    <mergeCell ref="P8:R8"/>
    <mergeCell ref="A8:B9"/>
    <mergeCell ref="C8:C9"/>
    <mergeCell ref="D8:F8"/>
    <mergeCell ref="A10:B10"/>
    <mergeCell ref="D24:M24"/>
    <mergeCell ref="D23:M23"/>
    <mergeCell ref="D21:M21"/>
    <mergeCell ref="D22:M22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indexed="29"/>
  </sheetPr>
  <dimension ref="A1:AO20"/>
  <sheetViews>
    <sheetView workbookViewId="0">
      <pane xSplit="2" ySplit="9" topLeftCell="P10" activePane="bottomRight" state="frozen"/>
      <selection pane="topRight" activeCell="C1" sqref="C1"/>
      <selection pane="bottomLeft" activeCell="A10" sqref="A10"/>
      <selection pane="bottomRight" activeCell="AB12" sqref="AB12"/>
    </sheetView>
  </sheetViews>
  <sheetFormatPr defaultRowHeight="15"/>
  <cols>
    <col min="1" max="1" width="15.140625" style="18" customWidth="1"/>
    <col min="2" max="2" width="21.7109375" style="18" customWidth="1"/>
    <col min="3" max="3" width="8.140625" style="4" customWidth="1"/>
    <col min="4" max="4" width="10.140625" style="4" bestFit="1" customWidth="1"/>
    <col min="5" max="5" width="9.140625" style="4"/>
    <col min="6" max="6" width="12.7109375" style="4" customWidth="1"/>
    <col min="7" max="8" width="9.140625" style="4"/>
    <col min="9" max="9" width="10.42578125" style="4" customWidth="1"/>
    <col min="10" max="11" width="9.140625" style="4"/>
    <col min="12" max="12" width="11.140625" style="4" customWidth="1"/>
    <col min="13" max="14" width="9.140625" style="4"/>
    <col min="15" max="15" width="10.7109375" style="4" customWidth="1"/>
    <col min="16" max="32" width="9.140625" style="4"/>
    <col min="33" max="33" width="10.28515625" style="4" customWidth="1"/>
    <col min="34" max="39" width="9.140625" style="4"/>
    <col min="40" max="40" width="11.7109375" style="4" customWidth="1"/>
    <col min="41" max="41" width="15" style="4" customWidth="1"/>
  </cols>
  <sheetData>
    <row r="1" spans="1:41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1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1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1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1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1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1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1" ht="18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1" ht="37.5" customHeight="1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1" s="27" customFormat="1" ht="19.5" customHeight="1">
      <c r="A10" s="401" t="s">
        <v>100</v>
      </c>
      <c r="B10" s="402"/>
      <c r="C10" s="44"/>
      <c r="D10" s="118">
        <f>D11</f>
        <v>500</v>
      </c>
      <c r="E10" s="44"/>
      <c r="F10" s="30">
        <f>F11</f>
        <v>1463.0449999999998</v>
      </c>
      <c r="G10" s="118">
        <f>G11</f>
        <v>900</v>
      </c>
      <c r="H10" s="44"/>
      <c r="I10" s="30">
        <f>I11</f>
        <v>2633.4809999999998</v>
      </c>
      <c r="J10" s="118">
        <f>J11</f>
        <v>800</v>
      </c>
      <c r="K10" s="44"/>
      <c r="L10" s="30">
        <f>L11</f>
        <v>2340.8719999999998</v>
      </c>
      <c r="M10" s="118">
        <f>M11</f>
        <v>800</v>
      </c>
      <c r="N10" s="44"/>
      <c r="O10" s="30">
        <f>O11</f>
        <v>2357.4623999999999</v>
      </c>
      <c r="P10" s="118">
        <f>P11</f>
        <v>1100</v>
      </c>
      <c r="Q10" s="44"/>
      <c r="R10" s="30">
        <f>R11</f>
        <v>3241.48</v>
      </c>
      <c r="S10" s="118">
        <f>S11</f>
        <v>400</v>
      </c>
      <c r="T10" s="44"/>
      <c r="U10" s="30">
        <f>U11</f>
        <v>1178.72</v>
      </c>
      <c r="V10" s="118">
        <f>V11</f>
        <v>200</v>
      </c>
      <c r="W10" s="44"/>
      <c r="X10" s="30">
        <f>X11</f>
        <v>729.41039999999998</v>
      </c>
      <c r="Y10" s="118">
        <f>Y11</f>
        <v>500</v>
      </c>
      <c r="Z10" s="44"/>
      <c r="AA10" s="30">
        <f>AA11</f>
        <v>1699</v>
      </c>
      <c r="AB10" s="118">
        <f>AB11</f>
        <v>800</v>
      </c>
      <c r="AC10" s="44"/>
      <c r="AD10" s="30">
        <f>AD11</f>
        <v>2530.7200000000003</v>
      </c>
      <c r="AE10" s="118">
        <f>AE11</f>
        <v>0</v>
      </c>
      <c r="AF10" s="44"/>
      <c r="AG10" s="30">
        <f>AG11</f>
        <v>0</v>
      </c>
      <c r="AH10" s="118">
        <f>AH11</f>
        <v>0</v>
      </c>
      <c r="AI10" s="44"/>
      <c r="AJ10" s="30">
        <f>AJ11</f>
        <v>0</v>
      </c>
      <c r="AK10" s="118">
        <f>AK11</f>
        <v>0</v>
      </c>
      <c r="AL10" s="44"/>
      <c r="AM10" s="30">
        <f>AM11</f>
        <v>0</v>
      </c>
      <c r="AN10" s="118">
        <f>AN11+AN12</f>
        <v>6000</v>
      </c>
      <c r="AO10" s="30">
        <f>AO11+AO12</f>
        <v>18174.1908</v>
      </c>
    </row>
    <row r="11" spans="1:41">
      <c r="A11" s="167">
        <v>8046238</v>
      </c>
      <c r="B11" s="46" t="s">
        <v>23</v>
      </c>
      <c r="C11" s="16">
        <v>1</v>
      </c>
      <c r="D11" s="123">
        <v>500</v>
      </c>
      <c r="E11" s="240">
        <f>'Багринівська   ЗОШ'!E11</f>
        <v>2.9260899999999999</v>
      </c>
      <c r="F11" s="92">
        <f>E11*D11*C11</f>
        <v>1463.0449999999998</v>
      </c>
      <c r="G11" s="123">
        <v>900</v>
      </c>
      <c r="H11" s="93">
        <f>'Димківський  НВК'!H11</f>
        <v>2.9260899999999999</v>
      </c>
      <c r="I11" s="92">
        <f>H11*G11*C11</f>
        <v>2633.4809999999998</v>
      </c>
      <c r="J11" s="123">
        <v>800</v>
      </c>
      <c r="K11" s="93">
        <f>'Димківський  НВК'!K11</f>
        <v>2.9260899999999999</v>
      </c>
      <c r="L11" s="92">
        <f>K11*J11*C11</f>
        <v>2340.8719999999998</v>
      </c>
      <c r="M11" s="123">
        <v>800</v>
      </c>
      <c r="N11" s="93">
        <f>'Димківський  НВК'!N11</f>
        <v>2.946828</v>
      </c>
      <c r="O11" s="31">
        <f>N11*M11*C11</f>
        <v>2357.4623999999999</v>
      </c>
      <c r="P11" s="125">
        <v>1100</v>
      </c>
      <c r="Q11" s="93">
        <f>'Димківський  НВК'!Q11</f>
        <v>2.9468000000000001</v>
      </c>
      <c r="R11" s="31">
        <f>Q11*P11*C11</f>
        <v>3241.48</v>
      </c>
      <c r="S11" s="123">
        <v>400</v>
      </c>
      <c r="T11" s="93">
        <f>'Димківський  НВК'!T11</f>
        <v>2.9468000000000001</v>
      </c>
      <c r="U11" s="31">
        <f>T11*S11*C11</f>
        <v>1178.72</v>
      </c>
      <c r="V11" s="123">
        <v>200</v>
      </c>
      <c r="W11" s="93">
        <f>'Димківський  НВК'!W11</f>
        <v>3.647052</v>
      </c>
      <c r="X11" s="31">
        <f>W11*V11*C11</f>
        <v>729.41039999999998</v>
      </c>
      <c r="Y11" s="123">
        <v>500</v>
      </c>
      <c r="Z11" s="93">
        <f>'Димківський  НВК'!Z11</f>
        <v>3.3980000000000001</v>
      </c>
      <c r="AA11" s="31">
        <f>Z11*Y11*C11</f>
        <v>1699</v>
      </c>
      <c r="AB11" s="123">
        <v>800</v>
      </c>
      <c r="AC11" s="93">
        <f>'Димківський  НВК'!AC11</f>
        <v>3.1634000000000002</v>
      </c>
      <c r="AD11" s="31">
        <f>AC11*AB11*C11</f>
        <v>2530.7200000000003</v>
      </c>
      <c r="AE11" s="155"/>
      <c r="AF11" s="96">
        <f>'Димківський  НВК'!AF11</f>
        <v>0</v>
      </c>
      <c r="AG11" s="31">
        <f>AF11*AE11*C11</f>
        <v>0</v>
      </c>
      <c r="AH11" s="155"/>
      <c r="AI11" s="171">
        <f>'Димківський  НВК'!AI11</f>
        <v>0</v>
      </c>
      <c r="AJ11" s="31">
        <f>AI11*AH11*C11</f>
        <v>0</v>
      </c>
      <c r="AK11" s="123"/>
      <c r="AL11" s="171">
        <f>'Димківський  НВК'!AL11</f>
        <v>0</v>
      </c>
      <c r="AM11" s="31">
        <f>AL11*AK11*C11</f>
        <v>0</v>
      </c>
      <c r="AN11" s="118">
        <f>D11+G11+J11+M11+P11+S11+V11+Y11+AB11+AE11+AH11+AK11</f>
        <v>6000</v>
      </c>
      <c r="AO11" s="98">
        <f>AM11+AJ11+AG11+AD11+AA11+X11+U11+R11+O11+L11+F11+I11</f>
        <v>18174.1908</v>
      </c>
    </row>
    <row r="12" spans="1:41">
      <c r="A12" s="17"/>
      <c r="B12" s="17"/>
      <c r="C12" s="16"/>
      <c r="D12" s="43"/>
      <c r="E12" s="43"/>
      <c r="F12" s="43"/>
      <c r="G12" s="43"/>
      <c r="H12" s="43"/>
      <c r="I12" s="43"/>
      <c r="J12" s="43"/>
      <c r="K12" s="43"/>
      <c r="L12" s="43"/>
      <c r="M12" s="123"/>
      <c r="N12" s="43"/>
      <c r="O12" s="32"/>
      <c r="P12" s="125"/>
      <c r="Q12" s="42"/>
      <c r="R12" s="31"/>
      <c r="S12" s="123"/>
      <c r="T12" s="43"/>
      <c r="U12" s="32"/>
      <c r="V12" s="123"/>
      <c r="W12" s="43"/>
      <c r="X12" s="32"/>
      <c r="Y12" s="123"/>
      <c r="Z12" s="43"/>
      <c r="AA12" s="32"/>
      <c r="AB12" s="123"/>
      <c r="AC12" s="43"/>
      <c r="AD12" s="32"/>
      <c r="AE12" s="123"/>
      <c r="AF12" s="43"/>
      <c r="AG12" s="32"/>
      <c r="AH12" s="155"/>
      <c r="AI12" s="163"/>
      <c r="AJ12" s="32"/>
      <c r="AK12" s="123"/>
      <c r="AL12" s="43"/>
      <c r="AM12" s="32"/>
      <c r="AN12" s="118">
        <f>D12+G12+J12+M12+P12+S12+V12+Y12+AB12+AE12+AH12+AK12</f>
        <v>0</v>
      </c>
      <c r="AO12" s="98">
        <f>AM12+AJ12+AG12+AD12+AA12+X12+U12+R12+O12+L12+F12+I12</f>
        <v>0</v>
      </c>
    </row>
    <row r="13" spans="1:41"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</row>
    <row r="14" spans="1:41" s="4" customFormat="1">
      <c r="A14" s="21"/>
      <c r="B14" s="21"/>
      <c r="C14" s="99"/>
    </row>
    <row r="15" spans="1:41" s="4" customFormat="1">
      <c r="A15" s="21"/>
      <c r="B15" s="21"/>
      <c r="C15" s="78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"/>
      <c r="Q15" s="2"/>
      <c r="R15" s="2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0"/>
      <c r="AI15" s="20"/>
      <c r="AJ15" s="20"/>
    </row>
    <row r="16" spans="1:41" s="4" customFormat="1">
      <c r="A16" s="21"/>
      <c r="B16" s="21"/>
      <c r="C16" s="78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2"/>
      <c r="Q16" s="22"/>
      <c r="R16" s="22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 spans="1:36">
      <c r="A17" s="23"/>
      <c r="B17" s="23"/>
      <c r="C17" s="78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20"/>
      <c r="O17" s="20"/>
      <c r="P17" s="22"/>
      <c r="Q17" s="22"/>
      <c r="R17" s="2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</row>
    <row r="18" spans="1:36">
      <c r="A18" s="23"/>
      <c r="B18" s="23"/>
      <c r="C18" s="2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20"/>
      <c r="O18" s="20"/>
      <c r="P18" s="22"/>
      <c r="Q18" s="22"/>
      <c r="R18" s="2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"/>
      <c r="AI18" s="2"/>
      <c r="AJ18" s="2"/>
    </row>
    <row r="19" spans="1:36">
      <c r="A19" s="23"/>
      <c r="B19" s="23"/>
      <c r="C19" s="2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20"/>
      <c r="O19" s="20"/>
      <c r="P19" s="22"/>
      <c r="Q19" s="22"/>
      <c r="R19" s="2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10"/>
      <c r="AI19" s="10"/>
      <c r="AJ19" s="10"/>
    </row>
    <row r="20" spans="1:36">
      <c r="C20" s="2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20"/>
      <c r="O20" s="20"/>
      <c r="P20" s="22"/>
      <c r="Q20" s="22"/>
      <c r="R20" s="2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</sheetData>
  <mergeCells count="24">
    <mergeCell ref="A10:B10"/>
    <mergeCell ref="A8:B9"/>
    <mergeCell ref="C8:C9"/>
    <mergeCell ref="D8:F8"/>
    <mergeCell ref="V8:X8"/>
    <mergeCell ref="P8:R8"/>
    <mergeCell ref="S8:U8"/>
    <mergeCell ref="D20:M20"/>
    <mergeCell ref="J8:L8"/>
    <mergeCell ref="M8:O8"/>
    <mergeCell ref="D17:M17"/>
    <mergeCell ref="D18:M18"/>
    <mergeCell ref="G8:I8"/>
    <mergeCell ref="D19:M19"/>
    <mergeCell ref="AB2:AN2"/>
    <mergeCell ref="AK3:AN3"/>
    <mergeCell ref="F6:AB6"/>
    <mergeCell ref="G7:Y7"/>
    <mergeCell ref="AN8:AO8"/>
    <mergeCell ref="Y8:AA8"/>
    <mergeCell ref="AB8:AD8"/>
    <mergeCell ref="AE8:AG8"/>
    <mergeCell ref="AK8:AM8"/>
    <mergeCell ref="AH8:AJ8"/>
  </mergeCells>
  <phoneticPr fontId="16" type="noConversion"/>
  <pageMargins left="0.25" right="0.25" top="0.75" bottom="0.75" header="0.3" footer="0.3"/>
  <pageSetup paperSize="9" scale="90" orientation="landscape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AO25"/>
  <sheetViews>
    <sheetView topLeftCell="A3" workbookViewId="0">
      <pane xSplit="2" ySplit="7" topLeftCell="Q10" activePane="bottomRight" state="frozen"/>
      <selection activeCell="A3" sqref="A3"/>
      <selection pane="topRight" activeCell="C3" sqref="C3"/>
      <selection pane="bottomLeft" activeCell="A10" sqref="A10"/>
      <selection pane="bottomRight" activeCell="AB15" sqref="AB15"/>
    </sheetView>
  </sheetViews>
  <sheetFormatPr defaultRowHeight="15"/>
  <cols>
    <col min="1" max="1" width="11.28515625" style="18" customWidth="1"/>
    <col min="2" max="2" width="20.7109375" style="18" customWidth="1"/>
    <col min="3" max="3" width="8.28515625" style="4" customWidth="1"/>
    <col min="4" max="4" width="10.140625" style="4" bestFit="1" customWidth="1"/>
    <col min="5" max="5" width="9.140625" style="4"/>
    <col min="6" max="6" width="10.140625" style="4" bestFit="1" customWidth="1"/>
    <col min="7" max="7" width="9.85546875" style="4" customWidth="1"/>
    <col min="8" max="8" width="9.140625" style="4"/>
    <col min="9" max="9" width="11" style="4" customWidth="1"/>
    <col min="10" max="11" width="9.140625" style="4"/>
    <col min="12" max="12" width="10.5703125" style="4" customWidth="1"/>
    <col min="13" max="14" width="9.140625" style="4"/>
    <col min="15" max="15" width="11.140625" style="4" customWidth="1"/>
    <col min="16" max="32" width="9.140625" style="4"/>
    <col min="33" max="33" width="9.85546875" style="4" customWidth="1"/>
    <col min="34" max="34" width="8.140625" style="4" customWidth="1"/>
    <col min="35" max="35" width="9.140625" style="4"/>
    <col min="36" max="36" width="10.7109375" style="4" customWidth="1"/>
    <col min="37" max="39" width="9.140625" style="4"/>
    <col min="40" max="40" width="10.140625" style="4" bestFit="1" customWidth="1"/>
    <col min="41" max="41" width="13.42578125" style="7" customWidth="1"/>
  </cols>
  <sheetData>
    <row r="1" spans="1:41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1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1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1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1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1">
      <c r="A6" s="1"/>
      <c r="B6" s="1"/>
      <c r="C6" s="20"/>
      <c r="D6" s="2"/>
      <c r="E6" s="2"/>
      <c r="F6" s="399" t="str">
        <f>'Багринівська   ЗОШ'!F6:X6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1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1" ht="21.7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1" ht="45">
      <c r="A9" s="404"/>
      <c r="B9" s="411"/>
      <c r="C9" s="398"/>
      <c r="D9" s="79" t="str">
        <f>'Багринівська   ЗОШ'!D9:D9</f>
        <v>к-ть                                            ( кВт)</v>
      </c>
      <c r="E9" s="79" t="str">
        <f>'Багринівська   ЗОШ'!E9:E9</f>
        <v>ціна (з ПДВ) грн/кВт</v>
      </c>
      <c r="F9" s="79" t="str">
        <f>'Багринівська   ЗОШ'!F9:F9</f>
        <v>сума (з ПДВ) грн.</v>
      </c>
      <c r="G9" s="79" t="str">
        <f>'Багринівська   ЗОШ'!G9:G9</f>
        <v>к-ть                                            ( кВт)</v>
      </c>
      <c r="H9" s="79" t="str">
        <f>'Багринівська   ЗОШ'!H9:H9</f>
        <v>ціна (з ПДВ) грн/кВт</v>
      </c>
      <c r="I9" s="79" t="str">
        <f>'Багринівська   ЗОШ'!I9:I9</f>
        <v>сума (з ПДВ) грн.</v>
      </c>
      <c r="J9" s="79" t="str">
        <f>'Багринівська   ЗОШ'!J9:J9</f>
        <v>к-ть                                            ( кВт)</v>
      </c>
      <c r="K9" s="79" t="str">
        <f>'Багринівська   ЗОШ'!K9:K9</f>
        <v>ціна (з ПДВ) грн/кВт</v>
      </c>
      <c r="L9" s="79" t="str">
        <f>'Багринівська   ЗОШ'!L9:L9</f>
        <v>сума (з ПДВ) грн.</v>
      </c>
      <c r="M9" s="79" t="str">
        <f>'Багринівська   ЗОШ'!M9:M9</f>
        <v>к-ть                                            ( кВт)</v>
      </c>
      <c r="N9" s="79" t="str">
        <f>'Багринівська   ЗОШ'!N9:N9</f>
        <v>ціна (з ПДВ) грн/кВт</v>
      </c>
      <c r="O9" s="79" t="str">
        <f>'Багринівська   ЗОШ'!O9:O9</f>
        <v>сума (з ПДВ) грн.</v>
      </c>
      <c r="P9" s="79" t="str">
        <f>'Багринівська   ЗОШ'!P9:P9</f>
        <v>к-ть                                            ( кВт)</v>
      </c>
      <c r="Q9" s="79" t="str">
        <f>'Багринівська   ЗОШ'!Q9:Q9</f>
        <v>ціна (з ПДВ) грн/кВт</v>
      </c>
      <c r="R9" s="79" t="str">
        <f>'Багринівська   ЗОШ'!R9:R9</f>
        <v>сума (з ПДВ) грн.</v>
      </c>
      <c r="S9" s="79" t="str">
        <f>'Багринівська   ЗОШ'!S9:S9</f>
        <v>к-ть                                            ( кВт)</v>
      </c>
      <c r="T9" s="79" t="str">
        <f>'Багринівська   ЗОШ'!T9:T9</f>
        <v>ціна (з ПДВ) грн/кВт</v>
      </c>
      <c r="U9" s="79" t="str">
        <f>'Багринівська   ЗОШ'!U9:U9</f>
        <v>сума (з ПДВ) грн.</v>
      </c>
      <c r="V9" s="79" t="str">
        <f>'Багринівська   ЗОШ'!V9:V9</f>
        <v>к-ть                                            ( кВт)</v>
      </c>
      <c r="W9" s="79" t="str">
        <f>'Багринівська   ЗОШ'!W9:W9</f>
        <v>ціна (з ПДВ) грн/кВт</v>
      </c>
      <c r="X9" s="79" t="str">
        <f>'Багринівська   ЗОШ'!X9:X9</f>
        <v>сума (з ПДВ) грн.</v>
      </c>
      <c r="Y9" s="79" t="str">
        <f>'Багринівська   ЗОШ'!Y9:Y9</f>
        <v>к-ть                                            ( кВт)</v>
      </c>
      <c r="Z9" s="79" t="str">
        <f>'Багринівська   ЗОШ'!Z9:Z9</f>
        <v>ціна (з ПДВ) грн/кВт</v>
      </c>
      <c r="AA9" s="79" t="str">
        <f>'Багринівська   ЗОШ'!AA9:AA9</f>
        <v>сума (з ПДВ) грн.</v>
      </c>
      <c r="AB9" s="79" t="str">
        <f>'Багринівська   ЗОШ'!AB9:AB9</f>
        <v>к-ть                                            ( кВт)</v>
      </c>
      <c r="AC9" s="79" t="str">
        <f>'Багринівська   ЗОШ'!AC9:AC9</f>
        <v>ціна (з ПДВ) грн/кВт</v>
      </c>
      <c r="AD9" s="79" t="str">
        <f>'Багринівська   ЗОШ'!AD9:AD9</f>
        <v>сума (з ПДВ) грн.</v>
      </c>
      <c r="AE9" s="79" t="str">
        <f>'Багринівська   ЗОШ'!AE9:AE9</f>
        <v>к-ть                                            ( кВт)</v>
      </c>
      <c r="AF9" s="79" t="str">
        <f>'Багринівська   ЗОШ'!AF9:AF9</f>
        <v>ціна (з ПДВ) грн/кВт</v>
      </c>
      <c r="AG9" s="79" t="str">
        <f>'Багринівська   ЗОШ'!AG9:AG9</f>
        <v>сума (з ПДВ) грн.</v>
      </c>
      <c r="AH9" s="79" t="str">
        <f>'Багринівська   ЗОШ'!AH9:AH9</f>
        <v>к-ть                                            ( кВт)</v>
      </c>
      <c r="AI9" s="79" t="str">
        <f>'Багринівська   ЗОШ'!AI9:AI9</f>
        <v>ціна (з ПДВ) грн/кВт</v>
      </c>
      <c r="AJ9" s="79" t="str">
        <f>'Багринівська   ЗОШ'!AJ9:AJ9</f>
        <v>сума (з ПДВ) грн.</v>
      </c>
      <c r="AK9" s="79" t="str">
        <f>'Багринівська   ЗОШ'!AK9:AK9</f>
        <v>к-ть                                            ( кВт)</v>
      </c>
      <c r="AL9" s="79" t="str">
        <f>'Багринівська   ЗОШ'!AL9:AL9</f>
        <v>ціна (з ПДВ) грн/кВт</v>
      </c>
      <c r="AM9" s="79" t="str">
        <f>'Багринівська   ЗОШ'!AM9:AM9</f>
        <v>сума (з ПДВ) грн.</v>
      </c>
      <c r="AN9" s="14" t="str">
        <f>'Багринівська   ЗОШ'!AN9:AN9</f>
        <v>к-ть                                            ( кВт)</v>
      </c>
      <c r="AO9" s="14" t="str">
        <f>'Багринівська   ЗОШ'!AO9:AO9</f>
        <v>сума  грн.</v>
      </c>
    </row>
    <row r="10" spans="1:41" s="29" customFormat="1" ht="21" customHeight="1">
      <c r="A10" s="401" t="s">
        <v>90</v>
      </c>
      <c r="B10" s="405"/>
      <c r="C10" s="402"/>
      <c r="D10" s="118">
        <f>SUM(D11:D15)</f>
        <v>15900</v>
      </c>
      <c r="E10" s="44"/>
      <c r="F10" s="30">
        <f>SUM(F11:F15)</f>
        <v>46525.120999999999</v>
      </c>
      <c r="G10" s="118">
        <f>SUM(G11:G15)</f>
        <v>16410</v>
      </c>
      <c r="H10" s="44"/>
      <c r="I10" s="30">
        <f>SUM(I11:I15)</f>
        <v>48017.136900000005</v>
      </c>
      <c r="J10" s="118">
        <f>SUM(J11:J15)</f>
        <v>13381</v>
      </c>
      <c r="K10" s="44"/>
      <c r="L10" s="30">
        <f>SUM(L11:L15)</f>
        <v>39154.010289999998</v>
      </c>
      <c r="M10" s="118">
        <f>SUM(M11:M15)</f>
        <v>8823</v>
      </c>
      <c r="N10" s="44"/>
      <c r="O10" s="30">
        <f>SUM(O11:O15)</f>
        <v>25999.863443999999</v>
      </c>
      <c r="P10" s="118">
        <f>SUM(P11:P15)</f>
        <v>1804</v>
      </c>
      <c r="Q10" s="44"/>
      <c r="R10" s="30">
        <f>SUM(R11:R15)</f>
        <v>5316.0272000000004</v>
      </c>
      <c r="S10" s="118">
        <f>SUM(S11:S15)</f>
        <v>1001</v>
      </c>
      <c r="T10" s="44"/>
      <c r="U10" s="30">
        <f>SUM(U11:U15)</f>
        <v>2949.7467999999999</v>
      </c>
      <c r="V10" s="118">
        <f>SUM(V11:V15)</f>
        <v>300</v>
      </c>
      <c r="W10" s="44"/>
      <c r="X10" s="30">
        <f>SUM(X11:X15)</f>
        <v>1094.1156000000001</v>
      </c>
      <c r="Y10" s="118">
        <f>SUM(Y11:Y15)</f>
        <v>801</v>
      </c>
      <c r="Z10" s="44"/>
      <c r="AA10" s="30">
        <f>SUM(AA11:AA15)</f>
        <v>2721.7980000000002</v>
      </c>
      <c r="AB10" s="118">
        <f>SUM(AB11:AB15)</f>
        <v>1001</v>
      </c>
      <c r="AC10" s="44"/>
      <c r="AD10" s="30">
        <f>SUM(AD11:AD15)</f>
        <v>3166.5634</v>
      </c>
      <c r="AE10" s="118">
        <f>SUM(AE11:AE15)</f>
        <v>0</v>
      </c>
      <c r="AF10" s="44"/>
      <c r="AG10" s="30">
        <f>SUM(AG11:AG15)</f>
        <v>0</v>
      </c>
      <c r="AH10" s="118">
        <f>SUM(AH11:AH15)</f>
        <v>0</v>
      </c>
      <c r="AI10" s="44"/>
      <c r="AJ10" s="30">
        <f>SUM(AJ11:AJ15)</f>
        <v>0</v>
      </c>
      <c r="AK10" s="118">
        <f>SUM(AK11:AK15)</f>
        <v>0</v>
      </c>
      <c r="AL10" s="44"/>
      <c r="AM10" s="30">
        <f>SUM(AM11:AM15)</f>
        <v>0</v>
      </c>
      <c r="AN10" s="118">
        <f>SUM(AN11:AN15)</f>
        <v>59421</v>
      </c>
      <c r="AO10" s="30">
        <f>SUM(AO11:AO15)</f>
        <v>174944.38263400001</v>
      </c>
    </row>
    <row r="11" spans="1:41">
      <c r="A11" s="412">
        <v>71803676</v>
      </c>
      <c r="B11" s="17" t="s">
        <v>72</v>
      </c>
      <c r="C11" s="14">
        <v>1</v>
      </c>
      <c r="D11" s="125">
        <v>6935</v>
      </c>
      <c r="E11" s="240">
        <f>'Багринівська   ЗОШ'!E11</f>
        <v>2.9260899999999999</v>
      </c>
      <c r="F11" s="31">
        <f>C11*D11*E11</f>
        <v>20292.434149999997</v>
      </c>
      <c r="G11" s="125">
        <v>6122</v>
      </c>
      <c r="H11" s="93">
        <f>'Димківський  НВК'!H11</f>
        <v>2.9260899999999999</v>
      </c>
      <c r="I11" s="31">
        <f>G11*H11*C11</f>
        <v>17913.522979999998</v>
      </c>
      <c r="J11" s="125">
        <v>3048</v>
      </c>
      <c r="K11" s="93">
        <f>'Димківський  НВК'!K11</f>
        <v>2.9260899999999999</v>
      </c>
      <c r="L11" s="31">
        <f>J11*K11*C11</f>
        <v>8918.7223199999989</v>
      </c>
      <c r="M11" s="125">
        <v>1817</v>
      </c>
      <c r="N11" s="93">
        <f>'Димківський  НВК'!N11</f>
        <v>2.946828</v>
      </c>
      <c r="O11" s="31">
        <f>M11*N11*C11</f>
        <v>5354.3864759999997</v>
      </c>
      <c r="P11" s="125"/>
      <c r="Q11" s="93">
        <f>'Димківський  НВК'!Q11</f>
        <v>2.9468000000000001</v>
      </c>
      <c r="R11" s="31">
        <f>P11*Q11*C11</f>
        <v>0</v>
      </c>
      <c r="S11" s="125"/>
      <c r="T11" s="93">
        <f>'Димківський  НВК'!T11</f>
        <v>2.9468000000000001</v>
      </c>
      <c r="U11" s="31">
        <f>S11*T11*C11</f>
        <v>0</v>
      </c>
      <c r="V11" s="125"/>
      <c r="W11" s="93">
        <f>'Димківський  НВК'!W11</f>
        <v>3.647052</v>
      </c>
      <c r="X11" s="31">
        <f>V11*W11*C11</f>
        <v>0</v>
      </c>
      <c r="Y11" s="125"/>
      <c r="Z11" s="93">
        <f>'Димківський  НВК'!Z11</f>
        <v>3.3980000000000001</v>
      </c>
      <c r="AA11" s="31">
        <f>Y11*Z11*C11</f>
        <v>0</v>
      </c>
      <c r="AB11" s="125"/>
      <c r="AC11" s="93">
        <f>'Димківський  НВК'!AC11</f>
        <v>3.1634000000000002</v>
      </c>
      <c r="AD11" s="31">
        <f>AB11*AC11*C11</f>
        <v>0</v>
      </c>
      <c r="AE11" s="157"/>
      <c r="AF11" s="165">
        <f>'Димківський  НВК'!AF11</f>
        <v>0</v>
      </c>
      <c r="AG11" s="31">
        <f>AE11*AF11*C11</f>
        <v>0</v>
      </c>
      <c r="AH11" s="157"/>
      <c r="AI11" s="165">
        <f>'Димківський  НВК'!AI11</f>
        <v>0</v>
      </c>
      <c r="AJ11" s="31">
        <f>AH11*AI11*C11</f>
        <v>0</v>
      </c>
      <c r="AK11" s="125"/>
      <c r="AL11" s="165">
        <f>'Димківський  НВК'!AL11</f>
        <v>0</v>
      </c>
      <c r="AM11" s="31">
        <f>AK11*AL11*C11</f>
        <v>0</v>
      </c>
      <c r="AN11" s="118">
        <f>D11+G11+J11+M11+P11+S11+V11+Y11+AB11+AE11+AH11+AK11</f>
        <v>17922</v>
      </c>
      <c r="AO11" s="98">
        <f>F11+I11+L11+O11+R11+U11+X11+AA11+AD11++AG11+AJ11+AM11</f>
        <v>52479.065925999996</v>
      </c>
    </row>
    <row r="12" spans="1:41">
      <c r="A12" s="413"/>
      <c r="B12" s="17" t="s">
        <v>21</v>
      </c>
      <c r="C12" s="14">
        <v>1</v>
      </c>
      <c r="D12" s="123">
        <v>6124</v>
      </c>
      <c r="E12" s="240">
        <f>'Багринівська   ЗОШ'!E11</f>
        <v>2.9260899999999999</v>
      </c>
      <c r="F12" s="31">
        <f>C12*D12*E12+0.14</f>
        <v>17919.515159999999</v>
      </c>
      <c r="G12" s="123">
        <v>6224</v>
      </c>
      <c r="H12" s="93">
        <f>'Димківський  НВК'!H12</f>
        <v>2.9260899999999999</v>
      </c>
      <c r="I12" s="31">
        <f>G12*H12*C12</f>
        <v>18211.98416</v>
      </c>
      <c r="J12" s="123">
        <v>4673</v>
      </c>
      <c r="K12" s="93">
        <f>'Димківський  НВК'!K12</f>
        <v>2.9260899999999999</v>
      </c>
      <c r="L12" s="31">
        <f>J12*K12*C12</f>
        <v>13673.618569999999</v>
      </c>
      <c r="M12" s="123">
        <v>5251</v>
      </c>
      <c r="N12" s="93">
        <f>'Димківський  НВК'!N12</f>
        <v>2.946828</v>
      </c>
      <c r="O12" s="31">
        <f>M12*N12*C12</f>
        <v>15473.793828</v>
      </c>
      <c r="P12" s="125"/>
      <c r="Q12" s="93">
        <f>'Димківський  НВК'!Q12</f>
        <v>2.9468000000000001</v>
      </c>
      <c r="R12" s="31">
        <f>P12*Q12*C12</f>
        <v>0</v>
      </c>
      <c r="S12" s="123"/>
      <c r="T12" s="93">
        <f>'Димківський  НВК'!T12</f>
        <v>2.9468000000000001</v>
      </c>
      <c r="U12" s="31">
        <f>S12*T12*C12</f>
        <v>0</v>
      </c>
      <c r="V12" s="123"/>
      <c r="W12" s="93">
        <f>'Димківський  НВК'!W12</f>
        <v>3.647052</v>
      </c>
      <c r="X12" s="31">
        <f>V12*W12*C12</f>
        <v>0</v>
      </c>
      <c r="Y12" s="123"/>
      <c r="Z12" s="93">
        <f>'Димківський  НВК'!Z12</f>
        <v>3.3980000000000001</v>
      </c>
      <c r="AA12" s="31">
        <f>Y12*Z12*C12</f>
        <v>0</v>
      </c>
      <c r="AB12" s="123"/>
      <c r="AC12" s="93">
        <f>'Димківський  НВК'!AC12</f>
        <v>3.1634000000000002</v>
      </c>
      <c r="AD12" s="31">
        <f>AB12*AC12*C12</f>
        <v>0</v>
      </c>
      <c r="AE12" s="155"/>
      <c r="AF12" s="165">
        <f>'Димківський  НВК'!AF12</f>
        <v>0</v>
      </c>
      <c r="AG12" s="31">
        <f>AE12*AF12*C12</f>
        <v>0</v>
      </c>
      <c r="AH12" s="155"/>
      <c r="AI12" s="165">
        <f>'Димківський  НВК'!AI12</f>
        <v>0</v>
      </c>
      <c r="AJ12" s="31">
        <f>AH12*AI12*C12</f>
        <v>0</v>
      </c>
      <c r="AK12" s="123"/>
      <c r="AL12" s="165">
        <f>'Димківський  НВК'!AL12</f>
        <v>0</v>
      </c>
      <c r="AM12" s="31">
        <f>AK12*AL12*C12</f>
        <v>0</v>
      </c>
      <c r="AN12" s="118">
        <f>D12+G12+J12+M12+P12+S12+V12+Y12+AB12+AE12+AH12+AK12</f>
        <v>22272</v>
      </c>
      <c r="AO12" s="98">
        <f>F12+I12+L12+O12+R12+U12+X12+AA12+AD12++AG12+AJ12+AM12</f>
        <v>65278.911718000003</v>
      </c>
    </row>
    <row r="13" spans="1:41" ht="18" customHeight="1">
      <c r="A13" s="414"/>
      <c r="B13" s="46" t="s">
        <v>74</v>
      </c>
      <c r="C13" s="14">
        <v>1</v>
      </c>
      <c r="D13" s="123">
        <v>2040</v>
      </c>
      <c r="E13" s="240">
        <f>'Багринівська   ЗОШ'!E11</f>
        <v>2.9260899999999999</v>
      </c>
      <c r="F13" s="31">
        <f>C13*D13*E13+0.02</f>
        <v>5969.2435999999998</v>
      </c>
      <c r="G13" s="123">
        <v>3163</v>
      </c>
      <c r="H13" s="93">
        <f>'Димківський  НВК'!H13</f>
        <v>2.9260899999999999</v>
      </c>
      <c r="I13" s="31">
        <f>G13*H13*C13</f>
        <v>9255.2226699999992</v>
      </c>
      <c r="J13" s="123">
        <v>3251</v>
      </c>
      <c r="K13" s="93">
        <f>'Димківський  НВК'!K13</f>
        <v>2.9260899999999999</v>
      </c>
      <c r="L13" s="31">
        <f>J13*K13*C13</f>
        <v>9512.7185900000004</v>
      </c>
      <c r="M13" s="123">
        <v>252</v>
      </c>
      <c r="N13" s="93">
        <f>'Димківський  НВК'!N13</f>
        <v>2.946828</v>
      </c>
      <c r="O13" s="31">
        <f>M13*N13*C13</f>
        <v>742.60065599999996</v>
      </c>
      <c r="P13" s="125"/>
      <c r="Q13" s="93">
        <f>'Димківський  НВК'!Q13</f>
        <v>2.9468000000000001</v>
      </c>
      <c r="R13" s="31">
        <f>P13*Q13*C13</f>
        <v>0</v>
      </c>
      <c r="S13" s="123"/>
      <c r="T13" s="93">
        <f>'Димківський  НВК'!T13</f>
        <v>2.9468000000000001</v>
      </c>
      <c r="U13" s="31">
        <f>S13*T13*C13</f>
        <v>0</v>
      </c>
      <c r="V13" s="123"/>
      <c r="W13" s="93">
        <f>'Димківський  НВК'!W13</f>
        <v>3.647052</v>
      </c>
      <c r="X13" s="31">
        <f>V13*W13*C13</f>
        <v>0</v>
      </c>
      <c r="Y13" s="123"/>
      <c r="Z13" s="93">
        <f>'Димківський  НВК'!Z13</f>
        <v>3.3980000000000001</v>
      </c>
      <c r="AA13" s="31">
        <f>Y13*Z13*C13</f>
        <v>0</v>
      </c>
      <c r="AB13" s="123"/>
      <c r="AC13" s="93">
        <f>'Димківський  НВК'!AC13</f>
        <v>3.1634000000000002</v>
      </c>
      <c r="AD13" s="31">
        <f>AB13*AC13*C13</f>
        <v>0</v>
      </c>
      <c r="AE13" s="155"/>
      <c r="AF13" s="165">
        <f>'Димківський  НВК'!AF13</f>
        <v>0</v>
      </c>
      <c r="AG13" s="31">
        <f>AE13*AF13*C13</f>
        <v>0</v>
      </c>
      <c r="AH13" s="155"/>
      <c r="AI13" s="165">
        <f>'Димківський  НВК'!AI13</f>
        <v>0</v>
      </c>
      <c r="AJ13" s="31">
        <f>AH13*AI13*C13</f>
        <v>0</v>
      </c>
      <c r="AK13" s="123"/>
      <c r="AL13" s="165">
        <f>'Димківський  НВК'!AL13</f>
        <v>0</v>
      </c>
      <c r="AM13" s="31">
        <f>AK13*AL13*C13</f>
        <v>0</v>
      </c>
      <c r="AN13" s="118">
        <f>D13+G13+J13+M13+P13+S13+V13+Y13+AB13+AE13+AH13+AK13</f>
        <v>8706</v>
      </c>
      <c r="AO13" s="98">
        <f>F13+I13+L13+O13+R13+U13+X13+AA13+AD13++AG13+AJ13+AM13</f>
        <v>25479.785516</v>
      </c>
    </row>
    <row r="14" spans="1:41">
      <c r="A14" s="16" t="s">
        <v>89</v>
      </c>
      <c r="B14" s="46" t="s">
        <v>23</v>
      </c>
      <c r="C14" s="14">
        <v>1</v>
      </c>
      <c r="D14" s="123">
        <v>801</v>
      </c>
      <c r="E14" s="240">
        <f>'Багринівська   ЗОШ'!E11</f>
        <v>2.9260899999999999</v>
      </c>
      <c r="F14" s="31">
        <f>C14*D14*E14+0.13</f>
        <v>2343.9280899999999</v>
      </c>
      <c r="G14" s="123">
        <v>901</v>
      </c>
      <c r="H14" s="93">
        <f>'Димківський  НВК'!H14</f>
        <v>2.9260899999999999</v>
      </c>
      <c r="I14" s="31">
        <f>G14*H14*C14</f>
        <v>2636.4070899999997</v>
      </c>
      <c r="J14" s="123">
        <v>2409</v>
      </c>
      <c r="K14" s="93">
        <f>'Димківський  НВК'!K14</f>
        <v>2.9260899999999999</v>
      </c>
      <c r="L14" s="31">
        <f>J14*K14*C14</f>
        <v>7048.9508099999994</v>
      </c>
      <c r="M14" s="123">
        <v>1503</v>
      </c>
      <c r="N14" s="93">
        <f>'Димківський  НВК'!N14</f>
        <v>2.946828</v>
      </c>
      <c r="O14" s="31">
        <f>M14*N14*C14</f>
        <v>4429.0824839999996</v>
      </c>
      <c r="P14" s="125">
        <v>1804</v>
      </c>
      <c r="Q14" s="93">
        <f>'Димківський  НВК'!Q14</f>
        <v>2.9468000000000001</v>
      </c>
      <c r="R14" s="31">
        <f>P14*Q14*C14</f>
        <v>5316.0272000000004</v>
      </c>
      <c r="S14" s="123">
        <v>1001</v>
      </c>
      <c r="T14" s="93">
        <f>'Димківський  НВК'!T14</f>
        <v>2.9468000000000001</v>
      </c>
      <c r="U14" s="31">
        <f>S14*T14*C14</f>
        <v>2949.7467999999999</v>
      </c>
      <c r="V14" s="123">
        <v>300</v>
      </c>
      <c r="W14" s="93">
        <f>'Димківський  НВК'!W14</f>
        <v>3.647052</v>
      </c>
      <c r="X14" s="31">
        <f>V14*W14*C14</f>
        <v>1094.1156000000001</v>
      </c>
      <c r="Y14" s="123">
        <v>801</v>
      </c>
      <c r="Z14" s="93">
        <f>'Димківський  НВК'!Z14</f>
        <v>3.3980000000000001</v>
      </c>
      <c r="AA14" s="31">
        <f>Y14*Z14*C14</f>
        <v>2721.7980000000002</v>
      </c>
      <c r="AB14" s="123">
        <v>1001</v>
      </c>
      <c r="AC14" s="93">
        <f>'Димківський  НВК'!AC14</f>
        <v>3.1634000000000002</v>
      </c>
      <c r="AD14" s="31">
        <f>AB14*AC14*C14</f>
        <v>3166.5634</v>
      </c>
      <c r="AE14" s="155"/>
      <c r="AF14" s="165">
        <f>'Димківський  НВК'!AF14</f>
        <v>0</v>
      </c>
      <c r="AG14" s="31">
        <f>AE14*AF14*C14</f>
        <v>0</v>
      </c>
      <c r="AH14" s="155"/>
      <c r="AI14" s="165">
        <f>'Димківський  НВК'!AI14</f>
        <v>0</v>
      </c>
      <c r="AJ14" s="31">
        <f>AH14*AI14*C14</f>
        <v>0</v>
      </c>
      <c r="AK14" s="123"/>
      <c r="AL14" s="165">
        <f>'Димківський  НВК'!AL14</f>
        <v>0</v>
      </c>
      <c r="AM14" s="31">
        <f>AK14*AL14*C14</f>
        <v>0</v>
      </c>
      <c r="AN14" s="118">
        <f>D14+G14+J14+M14+P14+S14+V14+Y14+AB14+AE14+AH14+AK14</f>
        <v>10521</v>
      </c>
      <c r="AO14" s="98">
        <f>F14+I14+L14+O14+R14+U14+X14+AA14+AD14++AG14+AJ14+AM14</f>
        <v>31706.619473999999</v>
      </c>
    </row>
    <row r="15" spans="1:41">
      <c r="A15" s="17"/>
      <c r="B15" s="17"/>
      <c r="C15" s="16"/>
      <c r="D15" s="123"/>
      <c r="E15" s="43"/>
      <c r="F15" s="32"/>
      <c r="G15" s="123"/>
      <c r="H15" s="43"/>
      <c r="I15" s="32"/>
      <c r="J15" s="123"/>
      <c r="K15" s="43"/>
      <c r="L15" s="32"/>
      <c r="M15" s="123"/>
      <c r="N15" s="43"/>
      <c r="O15" s="32"/>
      <c r="P15" s="125"/>
      <c r="Q15" s="42"/>
      <c r="R15" s="31"/>
      <c r="S15" s="123"/>
      <c r="T15" s="43"/>
      <c r="U15" s="32"/>
      <c r="V15" s="123"/>
      <c r="W15" s="43"/>
      <c r="X15" s="32"/>
      <c r="Y15" s="123"/>
      <c r="Z15" s="43"/>
      <c r="AA15" s="32"/>
      <c r="AB15" s="123"/>
      <c r="AC15" s="43"/>
      <c r="AD15" s="32"/>
      <c r="AE15" s="155"/>
      <c r="AF15" s="163"/>
      <c r="AG15" s="32"/>
      <c r="AH15" s="123"/>
      <c r="AI15" s="43"/>
      <c r="AJ15" s="31">
        <f>AH15*AI15*C15</f>
        <v>0</v>
      </c>
      <c r="AK15" s="123"/>
      <c r="AL15" s="43"/>
      <c r="AM15" s="31">
        <f>AK15*AL15*C15</f>
        <v>0</v>
      </c>
      <c r="AN15" s="118">
        <f>D15+G15+J15+M15+P15+S15+V15+Y15+AB15+AE15+AH15+AK15</f>
        <v>0</v>
      </c>
      <c r="AO15" s="98">
        <f>F15+I15+L15+O15+R15+U15+X15+AA15+AD15++AG15+AJ15+AM15</f>
        <v>0</v>
      </c>
    </row>
    <row r="17" spans="1:36">
      <c r="A17" s="23"/>
      <c r="B17" s="23"/>
      <c r="C17" s="2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S17" s="20"/>
      <c r="T17" s="20"/>
      <c r="U17" s="20"/>
    </row>
    <row r="19" spans="1:36">
      <c r="A19" s="24"/>
      <c r="B19" s="24"/>
      <c r="C19" s="99"/>
    </row>
    <row r="20" spans="1:36">
      <c r="A20" s="1"/>
      <c r="B20" s="1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"/>
      <c r="Q20" s="2"/>
      <c r="R20" s="2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5"/>
      <c r="AF20" s="25"/>
      <c r="AG20" s="25"/>
      <c r="AH20" s="20"/>
      <c r="AI20" s="20"/>
      <c r="AJ20" s="20"/>
    </row>
    <row r="21" spans="1:36">
      <c r="A21" s="1"/>
      <c r="B21" s="1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5"/>
      <c r="AF21" s="25"/>
      <c r="AG21" s="25"/>
    </row>
    <row r="22" spans="1:36">
      <c r="A22" s="1"/>
      <c r="B22" s="1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5"/>
      <c r="AF22" s="25"/>
      <c r="AG22" s="25"/>
    </row>
    <row r="23" spans="1:36">
      <c r="A23" s="23"/>
      <c r="B23" s="23"/>
      <c r="C23" s="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5"/>
      <c r="AF23" s="25"/>
      <c r="AG23" s="25"/>
      <c r="AH23" s="2"/>
      <c r="AI23" s="2"/>
      <c r="AJ23" s="2"/>
    </row>
    <row r="24" spans="1:36">
      <c r="A24" s="23"/>
      <c r="B24" s="23"/>
      <c r="C24" s="2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5"/>
      <c r="AF24" s="25"/>
      <c r="AG24" s="25"/>
      <c r="AH24" s="10"/>
      <c r="AI24" s="10"/>
      <c r="AJ24" s="10"/>
    </row>
    <row r="25" spans="1:36">
      <c r="A25" s="23"/>
      <c r="B25" s="23"/>
      <c r="C25" s="2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5"/>
      <c r="AF25" s="25"/>
      <c r="AG25" s="25"/>
    </row>
  </sheetData>
  <mergeCells count="21">
    <mergeCell ref="A11:A13"/>
    <mergeCell ref="S8:U8"/>
    <mergeCell ref="G8:I8"/>
    <mergeCell ref="D8:F8"/>
    <mergeCell ref="C8:C9"/>
    <mergeCell ref="J8:L8"/>
    <mergeCell ref="P8:R8"/>
    <mergeCell ref="A10:C10"/>
    <mergeCell ref="M8:O8"/>
    <mergeCell ref="A8:B9"/>
    <mergeCell ref="AB2:AN2"/>
    <mergeCell ref="AK3:AN3"/>
    <mergeCell ref="G7:Y7"/>
    <mergeCell ref="F6:AB6"/>
    <mergeCell ref="AB8:AD8"/>
    <mergeCell ref="Y8:AA8"/>
    <mergeCell ref="V8:X8"/>
    <mergeCell ref="AN8:AO8"/>
    <mergeCell ref="AE8:AG8"/>
    <mergeCell ref="AK8:AM8"/>
    <mergeCell ref="AH8:AJ8"/>
  </mergeCells>
  <phoneticPr fontId="16" type="noConversion"/>
  <pageMargins left="0.25" right="0.25" top="0.75" bottom="0.75" header="0.3" footer="0.3"/>
  <pageSetup paperSize="9" orientation="landscape" horizontalDpi="180" verticalDpi="18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BC28"/>
  <sheetViews>
    <sheetView topLeftCell="A4" workbookViewId="0">
      <pane xSplit="2" ySplit="7" topLeftCell="P11" activePane="bottomRight" state="frozen"/>
      <selection activeCell="A4" sqref="A4"/>
      <selection pane="topRight" activeCell="C4" sqref="C4"/>
      <selection pane="bottomLeft" activeCell="A11" sqref="A11"/>
      <selection pane="bottomRight" activeCell="AB13" sqref="AB13"/>
    </sheetView>
  </sheetViews>
  <sheetFormatPr defaultRowHeight="15"/>
  <cols>
    <col min="1" max="1" width="14.42578125" style="18" customWidth="1"/>
    <col min="2" max="2" width="15.42578125" style="18" customWidth="1"/>
    <col min="3" max="3" width="8.140625" style="4" customWidth="1"/>
    <col min="4" max="40" width="9.140625" style="4"/>
    <col min="41" max="41" width="12.28515625" style="4" customWidth="1"/>
  </cols>
  <sheetData>
    <row r="1" spans="1:55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55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55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55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55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55" ht="16.5" customHeight="1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55" ht="13.5" customHeight="1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55" ht="23.2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55" ht="36" customHeight="1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55" s="27" customFormat="1" ht="19.5" customHeight="1">
      <c r="A10" s="401" t="s">
        <v>91</v>
      </c>
      <c r="B10" s="402"/>
      <c r="C10" s="44"/>
      <c r="D10" s="118">
        <f>D11+D12</f>
        <v>1352</v>
      </c>
      <c r="E10" s="118"/>
      <c r="F10" s="138">
        <f>F11+F12</f>
        <v>3956.07368</v>
      </c>
      <c r="G10" s="118">
        <f t="shared" ref="G10:AM10" si="0">G11+G13+G14+G15+G12</f>
        <v>1352</v>
      </c>
      <c r="H10" s="44"/>
      <c r="I10" s="30">
        <f>I11+I13+I14+I15+I12</f>
        <v>3956.0736799999995</v>
      </c>
      <c r="J10" s="118">
        <f>J11+J13+J14+J15+J12</f>
        <v>1504</v>
      </c>
      <c r="K10" s="44"/>
      <c r="L10" s="30">
        <f>L11+L13+L14+L15+L12</f>
        <v>4400.8393599999999</v>
      </c>
      <c r="M10" s="118">
        <f t="shared" si="0"/>
        <v>1352</v>
      </c>
      <c r="N10" s="44"/>
      <c r="O10" s="30">
        <f t="shared" si="0"/>
        <v>3984.1114560000001</v>
      </c>
      <c r="P10" s="118">
        <f t="shared" si="0"/>
        <v>1403</v>
      </c>
      <c r="Q10" s="44"/>
      <c r="R10" s="30">
        <f t="shared" si="0"/>
        <v>4134.3604000000005</v>
      </c>
      <c r="S10" s="118">
        <f t="shared" si="0"/>
        <v>1403</v>
      </c>
      <c r="T10" s="44"/>
      <c r="U10" s="30">
        <f t="shared" si="0"/>
        <v>4134.3604000000005</v>
      </c>
      <c r="V10" s="118">
        <f t="shared" si="0"/>
        <v>250</v>
      </c>
      <c r="W10" s="44"/>
      <c r="X10" s="30">
        <f t="shared" si="0"/>
        <v>911.76300000000003</v>
      </c>
      <c r="Y10" s="118">
        <f t="shared" si="0"/>
        <v>450</v>
      </c>
      <c r="Z10" s="44"/>
      <c r="AA10" s="30">
        <f t="shared" si="0"/>
        <v>1529.1000000000001</v>
      </c>
      <c r="AB10" s="118">
        <f t="shared" si="0"/>
        <v>1353</v>
      </c>
      <c r="AC10" s="44"/>
      <c r="AD10" s="30">
        <f t="shared" si="0"/>
        <v>4280.0802000000003</v>
      </c>
      <c r="AE10" s="118">
        <f t="shared" si="0"/>
        <v>0</v>
      </c>
      <c r="AF10" s="30"/>
      <c r="AG10" s="30">
        <f t="shared" si="0"/>
        <v>0</v>
      </c>
      <c r="AH10" s="118">
        <f t="shared" si="0"/>
        <v>0</v>
      </c>
      <c r="AI10" s="44"/>
      <c r="AJ10" s="30">
        <f t="shared" si="0"/>
        <v>0</v>
      </c>
      <c r="AK10" s="118">
        <f t="shared" si="0"/>
        <v>0</v>
      </c>
      <c r="AL10" s="44"/>
      <c r="AM10" s="30">
        <f t="shared" si="0"/>
        <v>0</v>
      </c>
      <c r="AN10" s="118">
        <f>AN11+AN12+AN13+AN14+AN15</f>
        <v>10419</v>
      </c>
      <c r="AO10" s="30">
        <f>AO11+AO12+AO13+AO14+AO15</f>
        <v>31286.762176</v>
      </c>
    </row>
    <row r="11" spans="1:55" s="29" customFormat="1" ht="18" customHeight="1">
      <c r="A11" s="113">
        <v>11149496</v>
      </c>
      <c r="B11" s="46" t="s">
        <v>23</v>
      </c>
      <c r="C11" s="26">
        <v>1</v>
      </c>
      <c r="D11" s="125">
        <v>1002</v>
      </c>
      <c r="E11" s="240">
        <f>'Багринівська   ЗОШ'!E11</f>
        <v>2.9260899999999999</v>
      </c>
      <c r="F11" s="31">
        <f>E11*D11*C11</f>
        <v>2931.94218</v>
      </c>
      <c r="G11" s="125">
        <v>952</v>
      </c>
      <c r="H11" s="93">
        <f>'Димківський  НВК'!H11</f>
        <v>2.9260899999999999</v>
      </c>
      <c r="I11" s="31">
        <f>H11*G11*C11</f>
        <v>2785.6376799999998</v>
      </c>
      <c r="J11" s="125">
        <v>1204</v>
      </c>
      <c r="K11" s="93">
        <f>'Димківський  НВК'!K11</f>
        <v>2.9260899999999999</v>
      </c>
      <c r="L11" s="31">
        <f>K11*J11*C11</f>
        <v>3523.0123599999997</v>
      </c>
      <c r="M11" s="125">
        <v>1002</v>
      </c>
      <c r="N11" s="93">
        <f>'Димківський  НВК'!N11</f>
        <v>2.946828</v>
      </c>
      <c r="O11" s="31">
        <f>N11*M11*C11</f>
        <v>2952.7216560000002</v>
      </c>
      <c r="P11" s="125">
        <v>400</v>
      </c>
      <c r="Q11" s="93">
        <f>'Димківський  НВК'!Q11</f>
        <v>2.9468000000000001</v>
      </c>
      <c r="R11" s="31">
        <f>Q11*P11*C11</f>
        <v>1178.72</v>
      </c>
      <c r="S11" s="125">
        <v>1003</v>
      </c>
      <c r="T11" s="93">
        <f>'Димківський  НВК'!T11</f>
        <v>2.9468000000000001</v>
      </c>
      <c r="U11" s="31">
        <f>T11*S11*C11</f>
        <v>2955.6404000000002</v>
      </c>
      <c r="V11" s="125">
        <v>150</v>
      </c>
      <c r="W11" s="93">
        <f>'Димківський  НВК'!W11</f>
        <v>3.647052</v>
      </c>
      <c r="X11" s="31">
        <f>W11*V11*C11</f>
        <v>547.05780000000004</v>
      </c>
      <c r="Y11" s="125">
        <v>300</v>
      </c>
      <c r="Z11" s="93">
        <f>'Димківський  НВК'!Z11</f>
        <v>3.3980000000000001</v>
      </c>
      <c r="AA11" s="31">
        <f>Z11*Y11*C11</f>
        <v>1019.4000000000001</v>
      </c>
      <c r="AB11" s="125">
        <v>1103</v>
      </c>
      <c r="AC11" s="93">
        <f>'Димківський  НВК'!AC11</f>
        <v>3.1634000000000002</v>
      </c>
      <c r="AD11" s="31">
        <f>AC11*AB11*C11</f>
        <v>3489.2302000000004</v>
      </c>
      <c r="AE11" s="157"/>
      <c r="AF11" s="165">
        <f>'Димківський  НВК'!AF11</f>
        <v>0</v>
      </c>
      <c r="AG11" s="31">
        <f>AF11*AE11*C11</f>
        <v>0</v>
      </c>
      <c r="AH11" s="157"/>
      <c r="AI11" s="165">
        <f>'Димківський  НВК'!AI11</f>
        <v>0</v>
      </c>
      <c r="AJ11" s="31">
        <f>AI11*AH11*C11</f>
        <v>0</v>
      </c>
      <c r="AK11" s="125"/>
      <c r="AL11" s="165">
        <f>'Димківський  НВК'!AL11</f>
        <v>0</v>
      </c>
      <c r="AM11" s="31">
        <f>AL11*AK11*C11</f>
        <v>0</v>
      </c>
      <c r="AN11" s="118">
        <f>D11+G11+J11+M11+P11+S11+V11+Y11+AB11+AE11+AH11+AK11</f>
        <v>7116</v>
      </c>
      <c r="AO11" s="98">
        <f>AM11+AJ11+AG11+AD11+AA11+X11+U11+R11+O11+L11+F11+I11</f>
        <v>21383.362276</v>
      </c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</row>
    <row r="12" spans="1:55" s="116" customFormat="1" ht="14.25" customHeight="1">
      <c r="A12" s="114" t="s">
        <v>92</v>
      </c>
      <c r="B12" s="115" t="s">
        <v>23</v>
      </c>
      <c r="C12" s="101">
        <v>1</v>
      </c>
      <c r="D12" s="126">
        <v>350</v>
      </c>
      <c r="E12" s="240">
        <f>'Багринівська   ЗОШ'!E11</f>
        <v>2.9260899999999999</v>
      </c>
      <c r="F12" s="92">
        <f>E12*D12*C12</f>
        <v>1024.1315</v>
      </c>
      <c r="G12" s="126">
        <v>400</v>
      </c>
      <c r="H12" s="93">
        <f>'Димківський  НВК'!H12</f>
        <v>2.9260899999999999</v>
      </c>
      <c r="I12" s="92">
        <f>H12*G12*C12</f>
        <v>1170.4359999999999</v>
      </c>
      <c r="J12" s="126">
        <v>300</v>
      </c>
      <c r="K12" s="93">
        <f>'Димківський  НВК'!K12</f>
        <v>2.9260899999999999</v>
      </c>
      <c r="L12" s="92">
        <f>K12*J12*C12</f>
        <v>877.827</v>
      </c>
      <c r="M12" s="126">
        <v>350</v>
      </c>
      <c r="N12" s="93">
        <f>'Димківський  НВК'!N12</f>
        <v>2.946828</v>
      </c>
      <c r="O12" s="31">
        <f>N12*M12*C12</f>
        <v>1031.3897999999999</v>
      </c>
      <c r="P12" s="117">
        <v>1003</v>
      </c>
      <c r="Q12" s="93">
        <f>'Димківський  НВК'!Q12</f>
        <v>2.9468000000000001</v>
      </c>
      <c r="R12" s="31">
        <f>Q12*P12*C12</f>
        <v>2955.6404000000002</v>
      </c>
      <c r="S12" s="126">
        <v>400</v>
      </c>
      <c r="T12" s="93">
        <f>'Димківський  НВК'!T12</f>
        <v>2.9468000000000001</v>
      </c>
      <c r="U12" s="31">
        <f>T12*S12*C12</f>
        <v>1178.72</v>
      </c>
      <c r="V12" s="126">
        <v>100</v>
      </c>
      <c r="W12" s="93">
        <f>'Димківський  НВК'!W12</f>
        <v>3.647052</v>
      </c>
      <c r="X12" s="31">
        <f>W12*V12*C12</f>
        <v>364.70519999999999</v>
      </c>
      <c r="Y12" s="126">
        <v>150</v>
      </c>
      <c r="Z12" s="93">
        <f>'Димківський  НВК'!Z12</f>
        <v>3.3980000000000001</v>
      </c>
      <c r="AA12" s="31">
        <f>Z12*Y12*C12</f>
        <v>509.70000000000005</v>
      </c>
      <c r="AB12" s="126">
        <v>250</v>
      </c>
      <c r="AC12" s="93">
        <f>'Димківський  НВК'!AC12</f>
        <v>3.1634000000000002</v>
      </c>
      <c r="AD12" s="31">
        <f>AC12*AB12*C12</f>
        <v>790.85</v>
      </c>
      <c r="AE12" s="154"/>
      <c r="AF12" s="165">
        <f>'Димківський  НВК'!AF12</f>
        <v>0</v>
      </c>
      <c r="AG12" s="31">
        <f>AF12*AE12*C12</f>
        <v>0</v>
      </c>
      <c r="AH12" s="154"/>
      <c r="AI12" s="165">
        <f>'Димківський  НВК'!AI12</f>
        <v>0</v>
      </c>
      <c r="AJ12" s="31">
        <f>AI12*AH12*C12</f>
        <v>0</v>
      </c>
      <c r="AK12" s="126"/>
      <c r="AL12" s="165">
        <f>'Димківський  НВК'!AL12</f>
        <v>0</v>
      </c>
      <c r="AM12" s="31">
        <f>AL12*AK12*C12</f>
        <v>0</v>
      </c>
      <c r="AN12" s="118">
        <f>D12+G12+J12+M12+P12+S12+V12+Y12+AB12+AE12+AH12+AK12</f>
        <v>3303</v>
      </c>
      <c r="AO12" s="98">
        <f>AM12+AJ12+AG12+AD12+AA12+X12+U12+R12+O12+L12+F12+I12</f>
        <v>9903.3999000000003</v>
      </c>
    </row>
    <row r="13" spans="1:55">
      <c r="A13" s="16"/>
      <c r="B13" s="17"/>
      <c r="C13" s="16"/>
      <c r="D13" s="123"/>
      <c r="E13" s="43"/>
      <c r="F13" s="32"/>
      <c r="G13" s="123"/>
      <c r="H13" s="43"/>
      <c r="I13" s="32"/>
      <c r="J13" s="123"/>
      <c r="K13" s="43"/>
      <c r="L13" s="32"/>
      <c r="M13" s="123"/>
      <c r="N13" s="43"/>
      <c r="O13" s="32"/>
      <c r="P13" s="125"/>
      <c r="Q13" s="42"/>
      <c r="R13" s="31"/>
      <c r="S13" s="123"/>
      <c r="T13" s="43"/>
      <c r="U13" s="32"/>
      <c r="V13" s="123"/>
      <c r="W13" s="43"/>
      <c r="X13" s="32"/>
      <c r="Y13" s="123"/>
      <c r="Z13" s="43"/>
      <c r="AA13" s="32"/>
      <c r="AB13" s="123"/>
      <c r="AC13" s="43"/>
      <c r="AD13" s="32"/>
      <c r="AE13" s="123"/>
      <c r="AF13" s="32"/>
      <c r="AG13" s="32"/>
      <c r="AH13" s="123"/>
      <c r="AI13" s="43"/>
      <c r="AJ13" s="32"/>
      <c r="AK13" s="123"/>
      <c r="AL13" s="43"/>
      <c r="AM13" s="32"/>
      <c r="AN13" s="118">
        <f>D13+G13+J13+M13+P13+S13+V13+Y13+AB13+AE13+AH13+AK13</f>
        <v>0</v>
      </c>
      <c r="AO13" s="98">
        <f>AM13+AJ13+AG13+AD13+AA13+X13+U13+R13+O13+L13+F13+I13</f>
        <v>0</v>
      </c>
    </row>
    <row r="14" spans="1:55">
      <c r="A14" s="16"/>
      <c r="B14" s="17"/>
      <c r="C14" s="16"/>
      <c r="D14" s="123"/>
      <c r="E14" s="43"/>
      <c r="F14" s="32"/>
      <c r="G14" s="123"/>
      <c r="H14" s="43"/>
      <c r="I14" s="32"/>
      <c r="J14" s="123"/>
      <c r="K14" s="43"/>
      <c r="L14" s="32"/>
      <c r="M14" s="123"/>
      <c r="N14" s="43"/>
      <c r="O14" s="32"/>
      <c r="P14" s="125"/>
      <c r="Q14" s="42"/>
      <c r="R14" s="31"/>
      <c r="S14" s="123"/>
      <c r="T14" s="43"/>
      <c r="U14" s="32"/>
      <c r="V14" s="123"/>
      <c r="W14" s="43"/>
      <c r="X14" s="32"/>
      <c r="Y14" s="123"/>
      <c r="Z14" s="43"/>
      <c r="AA14" s="32"/>
      <c r="AB14" s="123"/>
      <c r="AC14" s="43"/>
      <c r="AD14" s="32"/>
      <c r="AE14" s="123"/>
      <c r="AF14" s="32"/>
      <c r="AG14" s="32"/>
      <c r="AH14" s="123"/>
      <c r="AI14" s="43"/>
      <c r="AJ14" s="32"/>
      <c r="AK14" s="123"/>
      <c r="AL14" s="43"/>
      <c r="AM14" s="32"/>
      <c r="AN14" s="118">
        <f>D14+G14+J14+M14+P14+S14+V14+Y14+AB14+AE14+AH14+AK14</f>
        <v>0</v>
      </c>
      <c r="AO14" s="98">
        <f>AM14+AJ14+AG14+AD14+AA14+X14+U14+R14+O14+L14+F14+I14</f>
        <v>0</v>
      </c>
    </row>
    <row r="15" spans="1:55">
      <c r="A15" s="17"/>
      <c r="B15" s="17"/>
      <c r="C15" s="16"/>
      <c r="D15" s="123"/>
      <c r="E15" s="43"/>
      <c r="F15" s="32"/>
      <c r="G15" s="123"/>
      <c r="H15" s="43"/>
      <c r="I15" s="32"/>
      <c r="J15" s="123"/>
      <c r="K15" s="43"/>
      <c r="L15" s="32"/>
      <c r="M15" s="123"/>
      <c r="N15" s="43"/>
      <c r="O15" s="32"/>
      <c r="P15" s="125"/>
      <c r="Q15" s="42"/>
      <c r="R15" s="31"/>
      <c r="S15" s="123"/>
      <c r="T15" s="43"/>
      <c r="U15" s="32"/>
      <c r="V15" s="123"/>
      <c r="W15" s="43"/>
      <c r="X15" s="32"/>
      <c r="Y15" s="123"/>
      <c r="Z15" s="43"/>
      <c r="AA15" s="32"/>
      <c r="AB15" s="123"/>
      <c r="AC15" s="43"/>
      <c r="AD15" s="32"/>
      <c r="AE15" s="123"/>
      <c r="AF15" s="32"/>
      <c r="AG15" s="32"/>
      <c r="AH15" s="43"/>
      <c r="AI15" s="43"/>
      <c r="AJ15" s="32"/>
      <c r="AK15" s="123"/>
      <c r="AL15" s="43"/>
      <c r="AM15" s="32"/>
      <c r="AN15" s="118">
        <f>D15+G15+J15+M15+P15+S15+V15+Y15+AB15+AE15+AH15+AK15</f>
        <v>0</v>
      </c>
      <c r="AO15" s="98">
        <f>AM15+AJ15+AG15+AD15+AA15+X15+U15+R15+O15+L15+F15+I15</f>
        <v>0</v>
      </c>
    </row>
    <row r="16" spans="1:55">
      <c r="A16" s="1"/>
      <c r="B16" s="1"/>
      <c r="C16" s="2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5"/>
      <c r="Q16" s="55"/>
      <c r="R16" s="55"/>
      <c r="S16" s="56"/>
      <c r="T16" s="56"/>
      <c r="U16" s="56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</row>
    <row r="17" spans="1:40">
      <c r="A17" s="1"/>
      <c r="B17" s="1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</row>
    <row r="18" spans="1:40">
      <c r="A18" s="23"/>
      <c r="B18" s="23"/>
      <c r="C18" s="99"/>
    </row>
    <row r="19" spans="1:40">
      <c r="A19" s="23"/>
      <c r="B19" s="23"/>
      <c r="C19" s="20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"/>
      <c r="Q19" s="2"/>
      <c r="R19" s="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0"/>
      <c r="AI19" s="20"/>
      <c r="AJ19" s="20"/>
    </row>
    <row r="20" spans="1:40">
      <c r="A20" s="23"/>
      <c r="B20" s="23"/>
      <c r="C20" s="20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pans="1:40">
      <c r="C21" s="20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20"/>
      <c r="O21" s="20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1:40">
      <c r="A22" s="24"/>
      <c r="B22" s="24"/>
      <c r="C22" s="2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20"/>
      <c r="O22" s="20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"/>
      <c r="AI22" s="2"/>
      <c r="AJ22" s="2"/>
    </row>
    <row r="23" spans="1:40">
      <c r="A23" s="1"/>
      <c r="B23" s="1"/>
      <c r="C23" s="2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20"/>
      <c r="O23" s="20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10"/>
      <c r="AI23" s="10"/>
      <c r="AJ23" s="10"/>
    </row>
    <row r="24" spans="1:40">
      <c r="A24" s="1"/>
      <c r="B24" s="1"/>
      <c r="C24" s="2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20"/>
      <c r="O24" s="20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</row>
    <row r="25" spans="1:40">
      <c r="A25" s="1"/>
      <c r="B25" s="1"/>
    </row>
    <row r="26" spans="1:40">
      <c r="A26" s="23"/>
      <c r="B26" s="23"/>
    </row>
    <row r="27" spans="1:40">
      <c r="A27" s="23"/>
      <c r="B27" s="23"/>
    </row>
    <row r="28" spans="1:40">
      <c r="A28" s="23"/>
      <c r="B28" s="23"/>
    </row>
  </sheetData>
  <mergeCells count="24">
    <mergeCell ref="AB2:AN2"/>
    <mergeCell ref="AK3:AN3"/>
    <mergeCell ref="F6:AB6"/>
    <mergeCell ref="G7:Y7"/>
    <mergeCell ref="A10:B10"/>
    <mergeCell ref="A8:B9"/>
    <mergeCell ref="C8:C9"/>
    <mergeCell ref="D8:F8"/>
    <mergeCell ref="V8:X8"/>
    <mergeCell ref="G8:I8"/>
    <mergeCell ref="J8:L8"/>
    <mergeCell ref="M8:O8"/>
    <mergeCell ref="P8:R8"/>
    <mergeCell ref="S8:U8"/>
    <mergeCell ref="D24:M24"/>
    <mergeCell ref="D23:M23"/>
    <mergeCell ref="AN8:AO8"/>
    <mergeCell ref="D21:M21"/>
    <mergeCell ref="D22:M22"/>
    <mergeCell ref="Y8:AA8"/>
    <mergeCell ref="AB8:AD8"/>
    <mergeCell ref="AE8:AG8"/>
    <mergeCell ref="AH8:AJ8"/>
    <mergeCell ref="AK8:AM8"/>
  </mergeCells>
  <phoneticPr fontId="16" type="noConversion"/>
  <pageMargins left="0.25" right="0.25" top="0.75" bottom="0.75" header="0.3" footer="0.3"/>
  <pageSetup paperSize="9" scale="95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29"/>
  </sheetPr>
  <dimension ref="A1:AP23"/>
  <sheetViews>
    <sheetView workbookViewId="0">
      <pane xSplit="2" ySplit="10" topLeftCell="AB11" activePane="bottomRight" state="frozen"/>
      <selection pane="topRight" activeCell="C1" sqref="C1"/>
      <selection pane="bottomLeft" activeCell="A11" sqref="A11"/>
      <selection pane="bottomRight" activeCell="AH12" sqref="AH12"/>
    </sheetView>
  </sheetViews>
  <sheetFormatPr defaultRowHeight="15"/>
  <cols>
    <col min="1" max="1" width="11.42578125" style="18" customWidth="1"/>
    <col min="2" max="2" width="17.85546875" style="18" customWidth="1"/>
    <col min="3" max="3" width="5.28515625" style="4" customWidth="1"/>
    <col min="4" max="5" width="9.140625" style="4"/>
    <col min="6" max="6" width="10.140625" style="4" customWidth="1"/>
    <col min="7" max="7" width="7.5703125" style="4" customWidth="1"/>
    <col min="8" max="8" width="9.140625" style="4"/>
    <col min="9" max="9" width="10.140625" style="4" customWidth="1"/>
    <col min="10" max="10" width="7.28515625" style="4" customWidth="1"/>
    <col min="11" max="11" width="11.28515625" style="4" customWidth="1"/>
    <col min="12" max="12" width="10.7109375" style="4" customWidth="1"/>
    <col min="13" max="14" width="9.140625" style="4"/>
    <col min="15" max="15" width="11" style="4" customWidth="1"/>
    <col min="16" max="17" width="9.140625" style="4"/>
    <col min="18" max="18" width="10.85546875" style="4" customWidth="1"/>
    <col min="19" max="30" width="9.140625" style="4"/>
    <col min="31" max="31" width="9.85546875" style="4" customWidth="1"/>
    <col min="32" max="33" width="9.140625" style="4"/>
    <col min="34" max="34" width="10.42578125" style="4" customWidth="1"/>
    <col min="35" max="35" width="9.140625" style="4"/>
    <col min="36" max="36" width="11" style="4" customWidth="1"/>
    <col min="37" max="37" width="8.85546875" style="4" customWidth="1"/>
    <col min="38" max="38" width="9.140625" style="4"/>
    <col min="39" max="39" width="11.42578125" style="4" customWidth="1"/>
    <col min="40" max="40" width="9.7109375" style="4" customWidth="1"/>
    <col min="41" max="41" width="16.5703125" style="4" customWidth="1"/>
    <col min="42" max="42" width="9.140625" style="7"/>
  </cols>
  <sheetData>
    <row r="1" spans="1:42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2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AB7" s="76"/>
      <c r="AC7" s="76"/>
      <c r="AD7" s="76"/>
    </row>
    <row r="8" spans="1:42" ht="19.5" customHeight="1">
      <c r="A8" s="403" t="s">
        <v>0</v>
      </c>
      <c r="B8" s="410"/>
      <c r="C8" s="397" t="str">
        <f>'Багринівська   ЗОШ'!C8:C9</f>
        <v>коеф.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418" t="str">
        <f>'Багринівська   ЗОШ'!AE8:AE8</f>
        <v xml:space="preserve">жовтень  </v>
      </c>
      <c r="AF8" s="419"/>
      <c r="AG8" s="420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2" ht="45">
      <c r="A9" s="404"/>
      <c r="B9" s="411"/>
      <c r="C9" s="398"/>
      <c r="D9" s="79" t="str">
        <f>'Багринівська   ЗОШ'!D9:D9</f>
        <v>к-ть                                            ( кВт)</v>
      </c>
      <c r="E9" s="79" t="str">
        <f>'Багринівська   ЗОШ'!E9:E9</f>
        <v>ціна (з ПДВ) грн/кВт</v>
      </c>
      <c r="F9" s="79" t="str">
        <f>'Багринівська   ЗОШ'!F9:F9</f>
        <v>сума (з ПДВ) грн.</v>
      </c>
      <c r="G9" s="79" t="str">
        <f>'Багринівська   ЗОШ'!G9:G9</f>
        <v>к-ть                                            ( кВт)</v>
      </c>
      <c r="H9" s="79" t="str">
        <f>'Багринівська   ЗОШ'!H9:H9</f>
        <v>ціна (з ПДВ) грн/кВт</v>
      </c>
      <c r="I9" s="79" t="str">
        <f>'Багринівська   ЗОШ'!I9:I9</f>
        <v>сума (з ПДВ) грн.</v>
      </c>
      <c r="J9" s="79" t="str">
        <f>'Багринівська   ЗОШ'!J9:J9</f>
        <v>к-ть                                            ( кВт)</v>
      </c>
      <c r="K9" s="79" t="str">
        <f>'Багринівська   ЗОШ'!K9:K9</f>
        <v>ціна (з ПДВ) грн/кВт</v>
      </c>
      <c r="L9" s="79" t="str">
        <f>'Багринівська   ЗОШ'!L9:L9</f>
        <v>сума (з ПДВ) грн.</v>
      </c>
      <c r="M9" s="79" t="str">
        <f>'Багринівська   ЗОШ'!M9:M9</f>
        <v>к-ть                                            ( кВт)</v>
      </c>
      <c r="N9" s="79" t="str">
        <f>'Багринівська   ЗОШ'!N9:N9</f>
        <v>ціна (з ПДВ) грн/кВт</v>
      </c>
      <c r="O9" s="79" t="str">
        <f>'Багринівська   ЗОШ'!O9:O9</f>
        <v>сума (з ПДВ) грн.</v>
      </c>
      <c r="P9" s="79" t="str">
        <f>'Багринівська   ЗОШ'!P9:P9</f>
        <v>к-ть                                            ( кВт)</v>
      </c>
      <c r="Q9" s="79" t="str">
        <f>'Багринівська   ЗОШ'!Q9:Q9</f>
        <v>ціна (з ПДВ) грн/кВт</v>
      </c>
      <c r="R9" s="79" t="str">
        <f>'Багринівська   ЗОШ'!R9:R9</f>
        <v>сума (з ПДВ) грн.</v>
      </c>
      <c r="S9" s="79" t="str">
        <f>'Багринівська   ЗОШ'!S9:S9</f>
        <v>к-ть                                            ( кВт)</v>
      </c>
      <c r="T9" s="79" t="str">
        <f>'Багринівська   ЗОШ'!T9:T9</f>
        <v>ціна (з ПДВ) грн/кВт</v>
      </c>
      <c r="U9" s="79" t="str">
        <f>'Багринівська   ЗОШ'!U9:U9</f>
        <v>сума (з ПДВ) грн.</v>
      </c>
      <c r="V9" s="79" t="str">
        <f>'Багринівська   ЗОШ'!V9:V9</f>
        <v>к-ть                                            ( кВт)</v>
      </c>
      <c r="W9" s="79" t="str">
        <f>'Багринівська   ЗОШ'!W9:W9</f>
        <v>ціна (з ПДВ) грн/кВт</v>
      </c>
      <c r="X9" s="79" t="str">
        <f>'Багринівська   ЗОШ'!X9:X9</f>
        <v>сума (з ПДВ) грн.</v>
      </c>
      <c r="Y9" s="79" t="str">
        <f>'Багринівська   ЗОШ'!Y9:Y9</f>
        <v>к-ть                                            ( кВт)</v>
      </c>
      <c r="Z9" s="79" t="str">
        <f>'Багринівська   ЗОШ'!Z9:Z9</f>
        <v>ціна (з ПДВ) грн/кВт</v>
      </c>
      <c r="AA9" s="79" t="str">
        <f>'Багринівська   ЗОШ'!AA9:AA9</f>
        <v>сума (з ПДВ) грн.</v>
      </c>
      <c r="AB9" s="79" t="str">
        <f>'Багринівська   ЗОШ'!AB9:AB9</f>
        <v>к-ть                                            ( кВт)</v>
      </c>
      <c r="AC9" s="79" t="str">
        <f>'Багринівська   ЗОШ'!AC9:AC9</f>
        <v>ціна (з ПДВ) грн/кВт</v>
      </c>
      <c r="AD9" s="79" t="str">
        <f>'Багринівська   ЗОШ'!AD9:AD9</f>
        <v>сума (з ПДВ) грн.</v>
      </c>
      <c r="AE9" s="79" t="str">
        <f>'Багринівська   ЗОШ'!AE9:AE9</f>
        <v>к-ть                                            ( кВт)</v>
      </c>
      <c r="AF9" s="79" t="str">
        <f>'Багринівська   ЗОШ'!AF9:AF9</f>
        <v>ціна (з ПДВ) грн/кВт</v>
      </c>
      <c r="AG9" s="79" t="str">
        <f>'Багринівська   ЗОШ'!AG9:AG9</f>
        <v>сума (з ПДВ) грн.</v>
      </c>
      <c r="AH9" s="79" t="str">
        <f>'Багринівська   ЗОШ'!AH9:AH9</f>
        <v>к-ть                                            ( кВт)</v>
      </c>
      <c r="AI9" s="79" t="str">
        <f>'Багринівська   ЗОШ'!AI9:AI9</f>
        <v>ціна (з ПДВ) грн/кВт</v>
      </c>
      <c r="AJ9" s="79" t="str">
        <f>'Багринівська   ЗОШ'!AJ9:AJ9</f>
        <v>сума (з ПДВ) грн.</v>
      </c>
      <c r="AK9" s="79" t="str">
        <f>'Багринівська   ЗОШ'!AK9:AK9</f>
        <v>к-ть                                            ( кВт)</v>
      </c>
      <c r="AL9" s="79" t="str">
        <f>'Багринівська   ЗОШ'!AL9:AL9</f>
        <v>ціна (з ПДВ) грн/кВт</v>
      </c>
      <c r="AM9" s="79" t="str">
        <f>'Багринівська   ЗОШ'!AM9:AM9</f>
        <v>сума (з ПДВ) грн.</v>
      </c>
      <c r="AN9" s="79" t="str">
        <f>'Багринівська   ЗОШ'!AN9:AN9</f>
        <v>к-ть                                            ( кВт)</v>
      </c>
      <c r="AO9" s="14" t="str">
        <f>'Багринівська   ЗОШ'!AO9:AO9</f>
        <v>сума  грн.</v>
      </c>
    </row>
    <row r="10" spans="1:42" s="29" customFormat="1" ht="21.75" customHeight="1">
      <c r="A10" s="401" t="s">
        <v>5</v>
      </c>
      <c r="B10" s="405"/>
      <c r="C10" s="402"/>
      <c r="D10" s="118">
        <f>SUM(D11:D11)</f>
        <v>5640</v>
      </c>
      <c r="E10" s="44"/>
      <c r="F10" s="30">
        <f>SUM(F11:F11)</f>
        <v>16503.1476</v>
      </c>
      <c r="G10" s="118">
        <f>SUM(G11:G11)</f>
        <v>9681</v>
      </c>
      <c r="H10" s="44"/>
      <c r="I10" s="30">
        <f>SUM(I11:I11)</f>
        <v>28327.477289999999</v>
      </c>
      <c r="J10" s="118">
        <f>SUM(J11:J11)</f>
        <v>9657</v>
      </c>
      <c r="K10" s="44"/>
      <c r="L10" s="30">
        <f>SUM(L11:L11)</f>
        <v>28257.251129999997</v>
      </c>
      <c r="M10" s="118">
        <f>SUM(M11:M11)</f>
        <v>10367</v>
      </c>
      <c r="N10" s="44"/>
      <c r="O10" s="30">
        <f>SUM(O11:O11)</f>
        <v>30549.765876000001</v>
      </c>
      <c r="P10" s="118">
        <f>SUM(P11:P11)</f>
        <v>6307</v>
      </c>
      <c r="Q10" s="44"/>
      <c r="R10" s="30">
        <f>SUM(R11:R11)</f>
        <v>18585.4676</v>
      </c>
      <c r="S10" s="118">
        <f>SUM(S11:S11)</f>
        <v>2466</v>
      </c>
      <c r="T10" s="44"/>
      <c r="U10" s="30">
        <f>SUM(U11:U11)</f>
        <v>7266.8087999999998</v>
      </c>
      <c r="V10" s="118">
        <f>SUM(V11:V11)</f>
        <v>1848</v>
      </c>
      <c r="W10" s="44"/>
      <c r="X10" s="30">
        <f>SUM(X11:X11)</f>
        <v>6739.7520960000002</v>
      </c>
      <c r="Y10" s="118">
        <f>SUM(Y11:Y11)</f>
        <v>2323</v>
      </c>
      <c r="Z10" s="44"/>
      <c r="AA10" s="30">
        <f>SUM(AA11:AA11)</f>
        <v>7893.5540000000001</v>
      </c>
      <c r="AB10" s="118">
        <f>SUM(AB11:AB11)</f>
        <v>2187</v>
      </c>
      <c r="AC10" s="44"/>
      <c r="AD10" s="30">
        <f>SUM(AD11:AD11)</f>
        <v>6918.3558000000003</v>
      </c>
      <c r="AE10" s="118">
        <f>SUM(AE11:AE11)</f>
        <v>0</v>
      </c>
      <c r="AF10" s="44"/>
      <c r="AG10" s="30">
        <f>SUM(AG11:AG11)</f>
        <v>0</v>
      </c>
      <c r="AH10" s="118">
        <f>SUM(AH11:AH11)</f>
        <v>0</v>
      </c>
      <c r="AI10" s="44"/>
      <c r="AJ10" s="30">
        <f>SUM(AJ11:AJ11)</f>
        <v>0</v>
      </c>
      <c r="AK10" s="118">
        <f>SUM(AK11:AK11)</f>
        <v>0</v>
      </c>
      <c r="AL10" s="44"/>
      <c r="AM10" s="30">
        <f>SUM(AM11:AM11)</f>
        <v>0</v>
      </c>
      <c r="AN10" s="118">
        <f>SUM(AN11:AN11)</f>
        <v>50476</v>
      </c>
      <c r="AO10" s="30">
        <f>SUM(AO11:AO11)</f>
        <v>151041.58019199999</v>
      </c>
      <c r="AP10" s="28"/>
    </row>
    <row r="11" spans="1:42" s="29" customFormat="1" ht="19.5" customHeight="1">
      <c r="A11" s="46">
        <v>7673853</v>
      </c>
      <c r="B11" s="46" t="s">
        <v>23</v>
      </c>
      <c r="C11" s="14">
        <v>1</v>
      </c>
      <c r="D11" s="117">
        <v>5640</v>
      </c>
      <c r="E11" s="240">
        <f>'Багринівська   ЗОШ'!E11</f>
        <v>2.9260899999999999</v>
      </c>
      <c r="F11" s="92">
        <f>C11*D11*E11</f>
        <v>16503.1476</v>
      </c>
      <c r="G11" s="117">
        <v>9681</v>
      </c>
      <c r="H11" s="93">
        <f>'Багринівська   ЗОШ'!H11</f>
        <v>2.9260899999999999</v>
      </c>
      <c r="I11" s="92">
        <f>C11*G11*H11</f>
        <v>28327.477289999999</v>
      </c>
      <c r="J11" s="117">
        <v>9657</v>
      </c>
      <c r="K11" s="93">
        <f>'Димківський  НВК'!K11</f>
        <v>2.9260899999999999</v>
      </c>
      <c r="L11" s="92">
        <f>C11*J11*K11</f>
        <v>28257.251129999997</v>
      </c>
      <c r="M11" s="117">
        <v>10367</v>
      </c>
      <c r="N11" s="93">
        <f>'Димківський  НВК'!N11</f>
        <v>2.946828</v>
      </c>
      <c r="O11" s="92">
        <f>C11*M11*N11</f>
        <v>30549.765876000001</v>
      </c>
      <c r="P11" s="117">
        <v>6307</v>
      </c>
      <c r="Q11" s="93">
        <f>'Димківський  НВК'!Q11</f>
        <v>2.9468000000000001</v>
      </c>
      <c r="R11" s="92">
        <f>C11*P11*Q11</f>
        <v>18585.4676</v>
      </c>
      <c r="S11" s="117">
        <v>2466</v>
      </c>
      <c r="T11" s="93">
        <f>'Димківський  НВК'!T11</f>
        <v>2.9468000000000001</v>
      </c>
      <c r="U11" s="92">
        <f>S11*T11*C11</f>
        <v>7266.8087999999998</v>
      </c>
      <c r="V11" s="117">
        <v>1848</v>
      </c>
      <c r="W11" s="93">
        <f>'Димківський  НВК'!W11</f>
        <v>3.647052</v>
      </c>
      <c r="X11" s="92">
        <f>V11*W11*C11</f>
        <v>6739.7520960000002</v>
      </c>
      <c r="Y11" s="117">
        <v>2323</v>
      </c>
      <c r="Z11" s="93">
        <f>'Димківський  НВК'!Z11</f>
        <v>3.3980000000000001</v>
      </c>
      <c r="AA11" s="92">
        <f>Y11*Z11*C11</f>
        <v>7893.5540000000001</v>
      </c>
      <c r="AB11" s="117">
        <v>2187</v>
      </c>
      <c r="AC11" s="93">
        <f>'Димківський  НВК'!AC11</f>
        <v>3.1634000000000002</v>
      </c>
      <c r="AD11" s="92">
        <f>AB11*AC11*C11</f>
        <v>6918.3558000000003</v>
      </c>
      <c r="AE11" s="161"/>
      <c r="AF11" s="164">
        <f>'Димківський  НВК'!AF11</f>
        <v>0</v>
      </c>
      <c r="AG11" s="92">
        <f>AE11*AF11*C11</f>
        <v>0</v>
      </c>
      <c r="AH11" s="161"/>
      <c r="AI11" s="164">
        <f>'Димківський  НВК'!AI11</f>
        <v>0</v>
      </c>
      <c r="AJ11" s="92">
        <f>AH11*AI11*C11</f>
        <v>0</v>
      </c>
      <c r="AK11" s="117"/>
      <c r="AL11" s="164">
        <f>'Димківський  НВК'!AL11</f>
        <v>0</v>
      </c>
      <c r="AM11" s="92">
        <f>AK11*AL11*C11</f>
        <v>0</v>
      </c>
      <c r="AN11" s="118">
        <f>D11+G11+J11+M11+P11+S11+V11+Y11+AB11++AE11+AH11+AK11</f>
        <v>50476</v>
      </c>
      <c r="AO11" s="94">
        <f>F11+I11+L11+O11+R11+U11+X11+AA11+AD11+AG11+AJ11+AM11</f>
        <v>151041.58019199999</v>
      </c>
      <c r="AP11" s="28"/>
    </row>
    <row r="12" spans="1:42">
      <c r="A12" s="21"/>
      <c r="B12" s="21"/>
      <c r="C12" s="78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2"/>
      <c r="Q12" s="22"/>
      <c r="R12" s="22"/>
      <c r="S12" s="20"/>
      <c r="T12" s="20"/>
      <c r="U12" s="56"/>
    </row>
    <row r="13" spans="1:42">
      <c r="A13" s="23"/>
      <c r="B13" s="23"/>
      <c r="C13" s="2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2"/>
      <c r="Q13" s="22"/>
      <c r="R13" s="22"/>
      <c r="S13" s="20"/>
      <c r="T13" s="20"/>
      <c r="U13" s="20"/>
      <c r="V13" s="3"/>
      <c r="W13" s="3"/>
      <c r="X13" s="3"/>
      <c r="Y13" s="2"/>
      <c r="Z13" s="2"/>
      <c r="AA13" s="2"/>
      <c r="AB13" s="3"/>
      <c r="AC13" s="3"/>
      <c r="AD13" s="3"/>
      <c r="AE13" s="2"/>
      <c r="AF13" s="2"/>
      <c r="AG13" s="2"/>
      <c r="AH13" s="2"/>
      <c r="AI13" s="2"/>
      <c r="AJ13" s="2"/>
    </row>
    <row r="14" spans="1:42">
      <c r="A14" s="23"/>
      <c r="B14" s="23"/>
      <c r="C14" s="2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2"/>
      <c r="Q14" s="22"/>
      <c r="R14" s="22"/>
      <c r="S14" s="20"/>
      <c r="T14" s="20"/>
      <c r="U14" s="2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42">
      <c r="A15" s="23"/>
      <c r="B15" s="23"/>
      <c r="C15" s="2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2"/>
      <c r="Q15" s="22"/>
      <c r="R15" s="22"/>
      <c r="S15" s="20"/>
      <c r="T15" s="20"/>
      <c r="U15" s="20"/>
    </row>
    <row r="16" spans="1:42">
      <c r="P16" s="22"/>
      <c r="Q16" s="22"/>
      <c r="R16" s="22"/>
    </row>
    <row r="17" spans="1:36">
      <c r="A17" s="24"/>
      <c r="B17" s="24"/>
      <c r="C17" s="99"/>
    </row>
    <row r="18" spans="1:36">
      <c r="A18" s="21"/>
      <c r="B18" s="21"/>
      <c r="C18" s="78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"/>
      <c r="Q18" s="2"/>
      <c r="R18" s="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0"/>
      <c r="AI18" s="20"/>
      <c r="AJ18" s="20"/>
    </row>
    <row r="19" spans="1:36">
      <c r="A19" s="21"/>
      <c r="B19" s="21"/>
      <c r="C19" s="78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2"/>
      <c r="Q19" s="22"/>
      <c r="R19" s="2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spans="1:36">
      <c r="A20" s="21"/>
      <c r="B20" s="21"/>
      <c r="C20" s="78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2"/>
      <c r="Q20" s="22"/>
      <c r="R20" s="2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pans="1:36">
      <c r="A21" s="23"/>
      <c r="B21" s="23"/>
      <c r="C21" s="2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2"/>
      <c r="Q21" s="22"/>
      <c r="R21" s="2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"/>
      <c r="AI21" s="2"/>
      <c r="AJ21" s="2"/>
    </row>
    <row r="22" spans="1:36">
      <c r="A22" s="23"/>
      <c r="B22" s="23"/>
      <c r="C22" s="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2"/>
      <c r="Q22" s="22"/>
      <c r="R22" s="2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10"/>
      <c r="AI22" s="10"/>
      <c r="AJ22" s="10"/>
    </row>
    <row r="23" spans="1:36">
      <c r="A23" s="23"/>
      <c r="B23" s="23"/>
      <c r="C23" s="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2"/>
      <c r="Q23" s="22"/>
      <c r="R23" s="2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</sheetData>
  <mergeCells count="20">
    <mergeCell ref="A10:C10"/>
    <mergeCell ref="F6:AB6"/>
    <mergeCell ref="AH8:AJ8"/>
    <mergeCell ref="C8:C9"/>
    <mergeCell ref="A8:B9"/>
    <mergeCell ref="P8:R8"/>
    <mergeCell ref="S8:U8"/>
    <mergeCell ref="D8:F8"/>
    <mergeCell ref="AB8:AD8"/>
    <mergeCell ref="M8:O8"/>
    <mergeCell ref="AK8:AM8"/>
    <mergeCell ref="AB2:AN2"/>
    <mergeCell ref="AK3:AN3"/>
    <mergeCell ref="G7:Y7"/>
    <mergeCell ref="AN8:AO8"/>
    <mergeCell ref="Y8:AA8"/>
    <mergeCell ref="V8:X8"/>
    <mergeCell ref="AE8:AG8"/>
    <mergeCell ref="G8:I8"/>
    <mergeCell ref="J8:L8"/>
  </mergeCells>
  <phoneticPr fontId="16" type="noConversion"/>
  <pageMargins left="0.25" right="0.25" top="0.75" bottom="0.75" header="0.3" footer="0.3"/>
  <pageSetup paperSize="9" scale="90" orientation="landscape" horizontalDpi="180" verticalDpi="18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48" enableFormatConditionsCalculation="0">
    <tabColor indexed="29"/>
  </sheetPr>
  <dimension ref="A1:AO28"/>
  <sheetViews>
    <sheetView workbookViewId="0">
      <pane xSplit="2" ySplit="10" topLeftCell="P11" activePane="bottomRight" state="frozen"/>
      <selection pane="topRight" activeCell="C1" sqref="C1"/>
      <selection pane="bottomLeft" activeCell="A11" sqref="A11"/>
      <selection pane="bottomRight" activeCell="AB12" sqref="AB12"/>
    </sheetView>
  </sheetViews>
  <sheetFormatPr defaultRowHeight="15"/>
  <cols>
    <col min="1" max="1" width="13.28515625" style="18" customWidth="1"/>
    <col min="2" max="2" width="15.42578125" style="18" customWidth="1"/>
    <col min="3" max="3" width="8.140625" style="4" customWidth="1"/>
    <col min="4" max="5" width="9.140625" style="4"/>
    <col min="6" max="6" width="10.7109375" style="4" customWidth="1"/>
    <col min="7" max="40" width="9.140625" style="4"/>
    <col min="41" max="41" width="10.7109375" style="4" customWidth="1"/>
  </cols>
  <sheetData>
    <row r="1" spans="1:41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1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1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1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1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1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1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1" ht="23.2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1" ht="39" customHeight="1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1" s="27" customFormat="1" ht="19.5" customHeight="1">
      <c r="A10" s="401" t="s">
        <v>28</v>
      </c>
      <c r="B10" s="402"/>
      <c r="C10" s="44"/>
      <c r="D10" s="118">
        <f>D11+D13+D14+D15</f>
        <v>2000</v>
      </c>
      <c r="E10" s="44"/>
      <c r="F10" s="30">
        <f>F11+F13+F14+F15</f>
        <v>5852.1799999999994</v>
      </c>
      <c r="G10" s="118">
        <f>G11+G13+G14+G15</f>
        <v>3000</v>
      </c>
      <c r="H10" s="44"/>
      <c r="I10" s="30">
        <f>I11+I13+I14+I15</f>
        <v>8778.27</v>
      </c>
      <c r="J10" s="118">
        <f>J11+J13+J14+J15</f>
        <v>2160</v>
      </c>
      <c r="K10" s="44"/>
      <c r="L10" s="30">
        <f>L11+L13+L14+L15</f>
        <v>6321.1043999999993</v>
      </c>
      <c r="M10" s="118">
        <f>M11+M13+M14+M15</f>
        <v>1500</v>
      </c>
      <c r="N10" s="44"/>
      <c r="O10" s="30">
        <f>O11+O13+O14+O15</f>
        <v>4420.2420000000002</v>
      </c>
      <c r="P10" s="118">
        <f>P11+P13+P14+P15</f>
        <v>500</v>
      </c>
      <c r="Q10" s="44"/>
      <c r="R10" s="30">
        <f>R11+R13+R14+R15</f>
        <v>1473.4</v>
      </c>
      <c r="S10" s="118">
        <f>S11+S13+S14+S15</f>
        <v>500</v>
      </c>
      <c r="T10" s="44"/>
      <c r="U10" s="30">
        <f>U11+U13+U14+U15</f>
        <v>1473.4</v>
      </c>
      <c r="V10" s="118">
        <f>V11+V13+V14+V15</f>
        <v>100</v>
      </c>
      <c r="W10" s="44"/>
      <c r="X10" s="30">
        <f>X11+X13+X14+X15</f>
        <v>364.70519999999999</v>
      </c>
      <c r="Y10" s="118">
        <f>Y11+Y13+Y14+Y15</f>
        <v>500</v>
      </c>
      <c r="Z10" s="44"/>
      <c r="AA10" s="30">
        <f>AA11+AA13+AA14+AA15</f>
        <v>1699</v>
      </c>
      <c r="AB10" s="118">
        <f>AB11+AB13+AB14+AB15</f>
        <v>1000</v>
      </c>
      <c r="AC10" s="44"/>
      <c r="AD10" s="30">
        <f>AD11+AD13+AD14+AD15</f>
        <v>3163.4</v>
      </c>
      <c r="AE10" s="118">
        <f>AE11+AE13+AE14+AE15</f>
        <v>0</v>
      </c>
      <c r="AF10" s="44"/>
      <c r="AG10" s="30">
        <f>AG11+AG13+AG14+AG15</f>
        <v>0</v>
      </c>
      <c r="AH10" s="118">
        <f>AH11+AH13+AH14+AH15</f>
        <v>0</v>
      </c>
      <c r="AI10" s="44"/>
      <c r="AJ10" s="30">
        <f>AJ11+AJ13+AJ14+AJ15</f>
        <v>0</v>
      </c>
      <c r="AK10" s="118">
        <f>AK11+AK13+AK14+AK15</f>
        <v>0</v>
      </c>
      <c r="AL10" s="44"/>
      <c r="AM10" s="30">
        <f>AM11+AM13+AM14+AM15</f>
        <v>0</v>
      </c>
      <c r="AN10" s="118">
        <f>AN11+AN13+AN14+AN15</f>
        <v>11260</v>
      </c>
      <c r="AO10" s="30">
        <f>AO11+AO13+AO14+AO15</f>
        <v>33545.7016</v>
      </c>
    </row>
    <row r="11" spans="1:41" s="27" customFormat="1" ht="23.25" customHeight="1">
      <c r="A11" s="53">
        <v>8.0079999999999998E-2</v>
      </c>
      <c r="B11" s="46" t="s">
        <v>23</v>
      </c>
      <c r="C11" s="14">
        <v>1</v>
      </c>
      <c r="D11" s="117">
        <v>2000</v>
      </c>
      <c r="E11" s="240">
        <f>'Багринівська   ЗОШ'!E11</f>
        <v>2.9260899999999999</v>
      </c>
      <c r="F11" s="92">
        <f>E11*D11*C11</f>
        <v>5852.1799999999994</v>
      </c>
      <c r="G11" s="117">
        <v>3000</v>
      </c>
      <c r="H11" s="93">
        <f>'Димківський  НВК'!H11</f>
        <v>2.9260899999999999</v>
      </c>
      <c r="I11" s="92">
        <f>H11*G11*C11</f>
        <v>8778.27</v>
      </c>
      <c r="J11" s="117">
        <v>2160</v>
      </c>
      <c r="K11" s="93">
        <f>'Димківський  НВК'!K11</f>
        <v>2.9260899999999999</v>
      </c>
      <c r="L11" s="92">
        <f>K11*J11*C11+0.75</f>
        <v>6321.1043999999993</v>
      </c>
      <c r="M11" s="117">
        <v>1500</v>
      </c>
      <c r="N11" s="93">
        <f>'Димківський  НВК'!N11</f>
        <v>2.946828</v>
      </c>
      <c r="O11" s="92">
        <f>N11*M11*C11</f>
        <v>4420.2420000000002</v>
      </c>
      <c r="P11" s="117">
        <v>500</v>
      </c>
      <c r="Q11" s="93">
        <f>'Димківський  НВК'!Q11</f>
        <v>2.9468000000000001</v>
      </c>
      <c r="R11" s="92">
        <f>Q11*P11*C11</f>
        <v>1473.4</v>
      </c>
      <c r="S11" s="117">
        <v>500</v>
      </c>
      <c r="T11" s="93">
        <f>'Димківський  НВК'!T11</f>
        <v>2.9468000000000001</v>
      </c>
      <c r="U11" s="92">
        <f>T11*S11*C11</f>
        <v>1473.4</v>
      </c>
      <c r="V11" s="117">
        <v>100</v>
      </c>
      <c r="W11" s="93">
        <f>'Димківський  НВК'!W11</f>
        <v>3.647052</v>
      </c>
      <c r="X11" s="92">
        <f>W11*V11*C11</f>
        <v>364.70519999999999</v>
      </c>
      <c r="Y11" s="117">
        <v>500</v>
      </c>
      <c r="Z11" s="93">
        <f>'Димківський  НВК'!Z11</f>
        <v>3.3980000000000001</v>
      </c>
      <c r="AA11" s="92">
        <f>Z11*Y11*C11</f>
        <v>1699</v>
      </c>
      <c r="AB11" s="117">
        <v>1000</v>
      </c>
      <c r="AC11" s="93">
        <f>'Димківський  НВК'!AC11</f>
        <v>3.1634000000000002</v>
      </c>
      <c r="AD11" s="92">
        <f>AC11*AB11*C11</f>
        <v>3163.4</v>
      </c>
      <c r="AE11" s="161"/>
      <c r="AF11" s="164">
        <f>'Димківський  НВК'!AF11</f>
        <v>0</v>
      </c>
      <c r="AG11" s="92">
        <f>AF11*AE11*C11</f>
        <v>0</v>
      </c>
      <c r="AH11" s="161"/>
      <c r="AI11" s="171">
        <f>'Димківський  НВК'!AI11</f>
        <v>0</v>
      </c>
      <c r="AJ11" s="92">
        <f>AI11*AH11*C11</f>
        <v>0</v>
      </c>
      <c r="AK11" s="117"/>
      <c r="AL11" s="171">
        <f>'Димківський  НВК'!AL11</f>
        <v>0</v>
      </c>
      <c r="AM11" s="92">
        <f>AL11*AK11*C11</f>
        <v>0</v>
      </c>
      <c r="AN11" s="118">
        <f>D11+G11+J11+M11+P11+S11+V11+Y11+AB11+AE11+AH11+AK11</f>
        <v>11260</v>
      </c>
      <c r="AO11" s="94">
        <f>AM11+AJ11+AG11+AD11+AA11+X11+U11+R11+O11+L11+F11+I11</f>
        <v>33545.7016</v>
      </c>
    </row>
    <row r="12" spans="1:41">
      <c r="A12" s="49"/>
      <c r="B12" s="17"/>
      <c r="C12" s="106"/>
      <c r="D12" s="126"/>
      <c r="E12" s="109"/>
      <c r="F12" s="92"/>
      <c r="G12" s="126"/>
      <c r="H12" s="93"/>
      <c r="I12" s="92"/>
      <c r="J12" s="126"/>
      <c r="K12" s="104"/>
      <c r="L12" s="92"/>
      <c r="M12" s="126"/>
      <c r="N12" s="107"/>
      <c r="O12" s="124"/>
      <c r="P12" s="117"/>
      <c r="Q12" s="48"/>
      <c r="R12" s="92"/>
      <c r="S12" s="126"/>
      <c r="T12" s="107"/>
      <c r="U12" s="124"/>
      <c r="V12" s="126"/>
      <c r="W12" s="107"/>
      <c r="X12" s="124"/>
      <c r="Y12" s="126"/>
      <c r="Z12" s="107"/>
      <c r="AA12" s="124"/>
      <c r="AB12" s="126"/>
      <c r="AC12" s="107"/>
      <c r="AD12" s="124"/>
      <c r="AE12" s="126"/>
      <c r="AF12" s="107"/>
      <c r="AG12" s="124"/>
      <c r="AH12" s="126"/>
      <c r="AI12" s="107"/>
      <c r="AJ12" s="124"/>
      <c r="AK12" s="126"/>
      <c r="AL12" s="107"/>
      <c r="AM12" s="124"/>
      <c r="AN12" s="118">
        <f>D12+G12+J12+M12+P12+S12+V12+Y12+AB12+AE12+AH12+AK12</f>
        <v>0</v>
      </c>
      <c r="AO12" s="32">
        <f>AM12+AJ12+AG12+AD12+AA12+X12+U12+R12+O12+L12+F12+I12</f>
        <v>0</v>
      </c>
    </row>
    <row r="13" spans="1:41">
      <c r="A13" s="17"/>
      <c r="B13" s="17"/>
      <c r="C13" s="16"/>
      <c r="D13" s="123"/>
      <c r="E13" s="43"/>
      <c r="F13" s="32"/>
      <c r="G13" s="123"/>
      <c r="H13" s="43"/>
      <c r="I13" s="32"/>
      <c r="J13" s="123"/>
      <c r="K13" s="43"/>
      <c r="L13" s="32"/>
      <c r="M13" s="123"/>
      <c r="N13" s="43"/>
      <c r="O13" s="32"/>
      <c r="P13" s="125"/>
      <c r="Q13" s="42"/>
      <c r="R13" s="31"/>
      <c r="S13" s="123"/>
      <c r="T13" s="43"/>
      <c r="U13" s="32"/>
      <c r="V13" s="123"/>
      <c r="W13" s="43"/>
      <c r="X13" s="32"/>
      <c r="Y13" s="123"/>
      <c r="Z13" s="43"/>
      <c r="AA13" s="32"/>
      <c r="AB13" s="123"/>
      <c r="AC13" s="43"/>
      <c r="AD13" s="32"/>
      <c r="AE13" s="123"/>
      <c r="AF13" s="43"/>
      <c r="AG13" s="32"/>
      <c r="AH13" s="123"/>
      <c r="AI13" s="43"/>
      <c r="AJ13" s="32"/>
      <c r="AK13" s="123"/>
      <c r="AL13" s="43"/>
      <c r="AM13" s="32"/>
      <c r="AN13" s="118">
        <f>D13+G13+J13+M13+P13+S13+V13+Y13+AB13+AE13+AH13+AK13</f>
        <v>0</v>
      </c>
      <c r="AO13" s="32">
        <f>AM13+AJ13+AG13+AD13+AA13+X13+U13+R13+O13+L13+F13+I13</f>
        <v>0</v>
      </c>
    </row>
    <row r="14" spans="1:41">
      <c r="A14" s="17"/>
      <c r="B14" s="17"/>
      <c r="C14" s="16"/>
      <c r="D14" s="123"/>
      <c r="E14" s="43"/>
      <c r="F14" s="32"/>
      <c r="G14" s="123"/>
      <c r="H14" s="43"/>
      <c r="I14" s="32"/>
      <c r="J14" s="123"/>
      <c r="K14" s="43"/>
      <c r="L14" s="32"/>
      <c r="M14" s="123"/>
      <c r="N14" s="43"/>
      <c r="O14" s="32"/>
      <c r="P14" s="125"/>
      <c r="Q14" s="42"/>
      <c r="R14" s="31"/>
      <c r="S14" s="123"/>
      <c r="T14" s="43"/>
      <c r="U14" s="32"/>
      <c r="V14" s="123"/>
      <c r="W14" s="43"/>
      <c r="X14" s="32"/>
      <c r="Y14" s="123"/>
      <c r="Z14" s="43"/>
      <c r="AA14" s="32"/>
      <c r="AB14" s="123"/>
      <c r="AC14" s="43"/>
      <c r="AD14" s="32"/>
      <c r="AE14" s="123"/>
      <c r="AF14" s="43"/>
      <c r="AG14" s="32"/>
      <c r="AH14" s="123"/>
      <c r="AI14" s="43"/>
      <c r="AJ14" s="32"/>
      <c r="AK14" s="123"/>
      <c r="AL14" s="43"/>
      <c r="AM14" s="32"/>
      <c r="AN14" s="118">
        <f>D14+G14+J14+M14+P14+S14+V14+Y14+AB14+AE14+AH14+AK14</f>
        <v>0</v>
      </c>
      <c r="AO14" s="32">
        <f>AM14+AJ14+AG14+AD14+AA14+X14+U14+R14+O14+L14+F14+I14</f>
        <v>0</v>
      </c>
    </row>
    <row r="15" spans="1:41">
      <c r="A15" s="17"/>
      <c r="B15" s="17"/>
      <c r="C15" s="16"/>
      <c r="D15" s="123"/>
      <c r="E15" s="43"/>
      <c r="F15" s="32"/>
      <c r="G15" s="123"/>
      <c r="H15" s="43"/>
      <c r="I15" s="32"/>
      <c r="J15" s="123"/>
      <c r="K15" s="43"/>
      <c r="L15" s="32"/>
      <c r="M15" s="123"/>
      <c r="N15" s="43"/>
      <c r="O15" s="32"/>
      <c r="P15" s="125"/>
      <c r="Q15" s="42"/>
      <c r="R15" s="31"/>
      <c r="S15" s="123"/>
      <c r="T15" s="43"/>
      <c r="U15" s="32"/>
      <c r="V15" s="123"/>
      <c r="W15" s="43"/>
      <c r="X15" s="32"/>
      <c r="Y15" s="123"/>
      <c r="Z15" s="43"/>
      <c r="AA15" s="32"/>
      <c r="AB15" s="123"/>
      <c r="AC15" s="43"/>
      <c r="AD15" s="32"/>
      <c r="AE15" s="123"/>
      <c r="AF15" s="43"/>
      <c r="AG15" s="32"/>
      <c r="AH15" s="123"/>
      <c r="AI15" s="43"/>
      <c r="AJ15" s="32"/>
      <c r="AK15" s="123"/>
      <c r="AL15" s="43"/>
      <c r="AM15" s="32"/>
      <c r="AN15" s="118">
        <f>D15+G15+J15+M15+P15+S15+V15+Y15+AB15+AE15+AH15+AK15</f>
        <v>0</v>
      </c>
      <c r="AO15" s="32">
        <f>AM15+AJ15+AG15+AD15+AA15+X15+U15+R15+O15+L15+F15+I15</f>
        <v>0</v>
      </c>
    </row>
    <row r="16" spans="1:41">
      <c r="A16" s="21"/>
      <c r="B16" s="21"/>
      <c r="C16" s="78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2"/>
      <c r="Q16" s="22"/>
      <c r="R16" s="22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O16" s="55"/>
    </row>
    <row r="17" spans="1:36">
      <c r="A17" s="21"/>
      <c r="B17" s="21"/>
      <c r="C17" s="78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20"/>
      <c r="O17" s="20"/>
      <c r="P17" s="22"/>
      <c r="Q17" s="22"/>
      <c r="R17" s="2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</row>
    <row r="18" spans="1:36">
      <c r="A18" s="23"/>
      <c r="B18" s="23"/>
      <c r="C18" s="2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20"/>
      <c r="O18" s="20"/>
      <c r="P18" s="22"/>
      <c r="Q18" s="22"/>
      <c r="R18" s="2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"/>
      <c r="AI18" s="2"/>
      <c r="AJ18" s="2"/>
    </row>
    <row r="19" spans="1:36">
      <c r="A19" s="23"/>
      <c r="B19" s="23"/>
      <c r="C19" s="2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20"/>
      <c r="O19" s="20"/>
      <c r="P19" s="22"/>
      <c r="Q19" s="22"/>
      <c r="R19" s="2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10"/>
      <c r="AI19" s="10"/>
      <c r="AJ19" s="10"/>
    </row>
    <row r="20" spans="1:36">
      <c r="A20" s="23"/>
      <c r="B20" s="23"/>
      <c r="C20" s="2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20"/>
      <c r="O20" s="20"/>
      <c r="P20" s="22"/>
      <c r="Q20" s="22"/>
      <c r="R20" s="2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2" spans="1:36">
      <c r="A22" s="24"/>
      <c r="B22" s="24"/>
    </row>
    <row r="23" spans="1:36">
      <c r="A23" s="21"/>
      <c r="B23" s="21"/>
    </row>
    <row r="24" spans="1:36">
      <c r="A24" s="21"/>
      <c r="B24" s="21"/>
    </row>
    <row r="25" spans="1:36">
      <c r="A25" s="21"/>
      <c r="B25" s="21"/>
    </row>
    <row r="26" spans="1:36">
      <c r="A26" s="23"/>
      <c r="B26" s="23"/>
    </row>
    <row r="27" spans="1:36">
      <c r="A27" s="23"/>
      <c r="B27" s="23"/>
    </row>
    <row r="28" spans="1:36">
      <c r="A28" s="23"/>
      <c r="B28" s="23"/>
    </row>
  </sheetData>
  <mergeCells count="24">
    <mergeCell ref="D20:M20"/>
    <mergeCell ref="J8:L8"/>
    <mergeCell ref="M8:O8"/>
    <mergeCell ref="D17:M17"/>
    <mergeCell ref="D18:M18"/>
    <mergeCell ref="D19:M19"/>
    <mergeCell ref="G8:I8"/>
    <mergeCell ref="AB2:AN2"/>
    <mergeCell ref="AK3:AN3"/>
    <mergeCell ref="F6:AB6"/>
    <mergeCell ref="G7:Y7"/>
    <mergeCell ref="P8:R8"/>
    <mergeCell ref="AN8:AO8"/>
    <mergeCell ref="AE8:AG8"/>
    <mergeCell ref="S8:U8"/>
    <mergeCell ref="AB8:AD8"/>
    <mergeCell ref="V8:X8"/>
    <mergeCell ref="Y8:AA8"/>
    <mergeCell ref="AH8:AJ8"/>
    <mergeCell ref="AK8:AM8"/>
    <mergeCell ref="A10:B10"/>
    <mergeCell ref="A8:B9"/>
    <mergeCell ref="C8:C9"/>
    <mergeCell ref="D8:F8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indexed="29"/>
  </sheetPr>
  <dimension ref="A1:AO28"/>
  <sheetViews>
    <sheetView workbookViewId="0">
      <pane xSplit="2" ySplit="10" topLeftCell="N11" activePane="bottomRight" state="frozen"/>
      <selection pane="topRight" activeCell="C1" sqref="C1"/>
      <selection pane="bottomLeft" activeCell="A11" sqref="A11"/>
      <selection pane="bottomRight" activeCell="AB12" sqref="AB12"/>
    </sheetView>
  </sheetViews>
  <sheetFormatPr defaultRowHeight="15"/>
  <cols>
    <col min="1" max="1" width="13.28515625" style="18" customWidth="1"/>
    <col min="2" max="2" width="15.42578125" style="18" customWidth="1"/>
    <col min="3" max="3" width="8.140625" style="4" customWidth="1"/>
    <col min="4" max="5" width="9.140625" style="4"/>
    <col min="6" max="6" width="10.7109375" style="4" customWidth="1"/>
    <col min="7" max="40" width="9.140625" style="4"/>
    <col min="41" max="41" width="10.7109375" style="4" customWidth="1"/>
  </cols>
  <sheetData>
    <row r="1" spans="1:41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1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1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1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1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1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1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1" ht="23.2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1" ht="39" customHeight="1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1" s="27" customFormat="1" ht="19.5" customHeight="1">
      <c r="A10" s="401" t="s">
        <v>101</v>
      </c>
      <c r="B10" s="402"/>
      <c r="C10" s="44"/>
      <c r="D10" s="118">
        <f>D11+D13+D14+D15+D12</f>
        <v>600</v>
      </c>
      <c r="E10" s="118"/>
      <c r="F10" s="118">
        <f>F11+F13+F14+F15+F12</f>
        <v>1755.654</v>
      </c>
      <c r="G10" s="118">
        <f t="shared" ref="G10:AO10" si="0">G11+G13+G14+G15+G12</f>
        <v>800</v>
      </c>
      <c r="H10" s="118"/>
      <c r="I10" s="118">
        <f>I11+I13+I14+I15+I12</f>
        <v>2340.8719999999998</v>
      </c>
      <c r="J10" s="118">
        <f t="shared" si="0"/>
        <v>1100</v>
      </c>
      <c r="K10" s="118"/>
      <c r="L10" s="118">
        <f>L11+L13+L14+L15+L12</f>
        <v>3218.6990000000001</v>
      </c>
      <c r="M10" s="118">
        <f t="shared" si="0"/>
        <v>1200</v>
      </c>
      <c r="N10" s="118"/>
      <c r="O10" s="118">
        <f t="shared" si="0"/>
        <v>3536.1936000000001</v>
      </c>
      <c r="P10" s="118">
        <f t="shared" si="0"/>
        <v>1000</v>
      </c>
      <c r="Q10" s="118"/>
      <c r="R10" s="118">
        <f t="shared" si="0"/>
        <v>2946.8</v>
      </c>
      <c r="S10" s="118">
        <f t="shared" si="0"/>
        <v>800</v>
      </c>
      <c r="T10" s="118"/>
      <c r="U10" s="118">
        <f t="shared" si="0"/>
        <v>2357.44</v>
      </c>
      <c r="V10" s="118">
        <f t="shared" si="0"/>
        <v>400</v>
      </c>
      <c r="W10" s="118"/>
      <c r="X10" s="118">
        <f t="shared" si="0"/>
        <v>1458.8208</v>
      </c>
      <c r="Y10" s="118">
        <f t="shared" si="0"/>
        <v>450</v>
      </c>
      <c r="Z10" s="118"/>
      <c r="AA10" s="118">
        <f t="shared" si="0"/>
        <v>1529.1000000000001</v>
      </c>
      <c r="AB10" s="118">
        <f t="shared" si="0"/>
        <v>900</v>
      </c>
      <c r="AC10" s="118"/>
      <c r="AD10" s="118">
        <f t="shared" si="0"/>
        <v>2633.4809999999998</v>
      </c>
      <c r="AE10" s="118">
        <f t="shared" si="0"/>
        <v>0</v>
      </c>
      <c r="AF10" s="118"/>
      <c r="AG10" s="30">
        <f t="shared" si="0"/>
        <v>0</v>
      </c>
      <c r="AH10" s="118">
        <f t="shared" si="0"/>
        <v>0</v>
      </c>
      <c r="AI10" s="118"/>
      <c r="AJ10" s="30">
        <f t="shared" si="0"/>
        <v>0</v>
      </c>
      <c r="AK10" s="118">
        <f t="shared" si="0"/>
        <v>0</v>
      </c>
      <c r="AL10" s="118"/>
      <c r="AM10" s="30">
        <f t="shared" si="0"/>
        <v>0</v>
      </c>
      <c r="AN10" s="118">
        <f t="shared" si="0"/>
        <v>7250</v>
      </c>
      <c r="AO10" s="118">
        <f t="shared" si="0"/>
        <v>21777.060399999998</v>
      </c>
    </row>
    <row r="11" spans="1:41" s="27" customFormat="1" ht="23.25" customHeight="1">
      <c r="A11" s="168" t="s">
        <v>110</v>
      </c>
      <c r="B11" s="46" t="s">
        <v>23</v>
      </c>
      <c r="C11" s="26">
        <v>1</v>
      </c>
      <c r="D11" s="125">
        <v>600</v>
      </c>
      <c r="E11" s="240">
        <f>'Багринівська   ЗОШ'!E11</f>
        <v>2.9260899999999999</v>
      </c>
      <c r="F11" s="92">
        <f>E11*D11*C11</f>
        <v>1755.654</v>
      </c>
      <c r="G11" s="125">
        <v>800</v>
      </c>
      <c r="H11" s="93">
        <f>'Димківський  НВК'!H11</f>
        <v>2.9260899999999999</v>
      </c>
      <c r="I11" s="31">
        <f>H11*G11*C11</f>
        <v>2340.8719999999998</v>
      </c>
      <c r="J11" s="125">
        <v>1100</v>
      </c>
      <c r="K11" s="93">
        <f>'Димківський  НВК'!K11</f>
        <v>2.9260899999999999</v>
      </c>
      <c r="L11" s="31">
        <f>K11*J11*C11</f>
        <v>3218.6990000000001</v>
      </c>
      <c r="M11" s="125">
        <v>1200</v>
      </c>
      <c r="N11" s="93">
        <f>'Димківський  НВК'!N11</f>
        <v>2.946828</v>
      </c>
      <c r="O11" s="31">
        <f>N11*M11*C11</f>
        <v>3536.1936000000001</v>
      </c>
      <c r="P11" s="125">
        <v>1000</v>
      </c>
      <c r="Q11" s="93">
        <f>'Димківський  НВК'!Q11</f>
        <v>2.9468000000000001</v>
      </c>
      <c r="R11" s="31">
        <f>Q11*P11*C11</f>
        <v>2946.8</v>
      </c>
      <c r="S11" s="125">
        <v>800</v>
      </c>
      <c r="T11" s="93">
        <f>'Димківський  НВК'!T11</f>
        <v>2.9468000000000001</v>
      </c>
      <c r="U11" s="31">
        <f>T11*S11*C11</f>
        <v>2357.44</v>
      </c>
      <c r="V11" s="125">
        <v>400</v>
      </c>
      <c r="W11" s="93">
        <f>'Димківський  НВК'!W11</f>
        <v>3.647052</v>
      </c>
      <c r="X11" s="31">
        <f>W11*V11*C11</f>
        <v>1458.8208</v>
      </c>
      <c r="Y11" s="125">
        <v>450</v>
      </c>
      <c r="Z11" s="93">
        <f>'Димківський  НВК'!Z11</f>
        <v>3.3980000000000001</v>
      </c>
      <c r="AA11" s="31">
        <f>Z11*Y11*C11</f>
        <v>1529.1000000000001</v>
      </c>
      <c r="AB11" s="125">
        <v>900</v>
      </c>
      <c r="AC11" s="93">
        <f>'Димківський  НВК'!AC11</f>
        <v>3.1634000000000002</v>
      </c>
      <c r="AD11" s="31">
        <f>E11*AB11*C11</f>
        <v>2633.4809999999998</v>
      </c>
      <c r="AE11" s="157"/>
      <c r="AF11" s="165">
        <f>'Димківський  НВК'!AF11</f>
        <v>0</v>
      </c>
      <c r="AG11" s="31">
        <f>AF11*AE11*C11</f>
        <v>0</v>
      </c>
      <c r="AH11" s="157"/>
      <c r="AI11" s="165">
        <f>'Димківський  НВК'!AI11</f>
        <v>0</v>
      </c>
      <c r="AJ11" s="31">
        <f>AI11*AH11*C11</f>
        <v>0</v>
      </c>
      <c r="AK11" s="125"/>
      <c r="AL11" s="165">
        <f>'Димківський  НВК'!AL11</f>
        <v>0</v>
      </c>
      <c r="AM11" s="31">
        <f>AL11*AK11*C11</f>
        <v>0</v>
      </c>
      <c r="AN11" s="118">
        <f>D11+G11+J11+M11+P11+S11+V11+Y11+AB11+AE11+AH11+AK11</f>
        <v>7250</v>
      </c>
      <c r="AO11" s="32">
        <f>AM11+AJ11+AG11+AD11+AA11+X11+U11+R11+O11+L11+F11+I11</f>
        <v>21777.060399999998</v>
      </c>
    </row>
    <row r="12" spans="1:41">
      <c r="A12" s="451" t="s">
        <v>111</v>
      </c>
      <c r="B12" s="17">
        <v>0.25</v>
      </c>
      <c r="C12" s="26">
        <v>1</v>
      </c>
      <c r="D12" s="126"/>
      <c r="E12" s="240">
        <f>'Багринівська   ЗОШ'!E11</f>
        <v>2.9260899999999999</v>
      </c>
      <c r="F12" s="92">
        <f>E12*D12*C12</f>
        <v>0</v>
      </c>
      <c r="G12" s="126"/>
      <c r="H12" s="93">
        <f>'Димківський  НВК'!H12</f>
        <v>2.9260899999999999</v>
      </c>
      <c r="I12" s="92">
        <f>H12*G12*C12</f>
        <v>0</v>
      </c>
      <c r="J12" s="126"/>
      <c r="K12" s="93">
        <f>'Димківський  НВК'!K12</f>
        <v>2.9260899999999999</v>
      </c>
      <c r="L12" s="92">
        <f>K12*J12*C12</f>
        <v>0</v>
      </c>
      <c r="M12" s="126"/>
      <c r="N12" s="93"/>
      <c r="O12" s="31">
        <f>N12*M12*C12</f>
        <v>0</v>
      </c>
      <c r="P12" s="117"/>
      <c r="Q12" s="93">
        <f>'Димківський  НВК'!Q12</f>
        <v>2.9468000000000001</v>
      </c>
      <c r="R12" s="31">
        <f>Q12*P12*C12</f>
        <v>0</v>
      </c>
      <c r="S12" s="126"/>
      <c r="T12" s="93">
        <f>'Димківський  НВК'!T12</f>
        <v>2.9468000000000001</v>
      </c>
      <c r="U12" s="31">
        <f>T12*S12*C12</f>
        <v>0</v>
      </c>
      <c r="V12" s="126"/>
      <c r="W12" s="93">
        <f>'Димківський  НВК'!W12</f>
        <v>3.647052</v>
      </c>
      <c r="X12" s="31">
        <f>W12*V12*C12</f>
        <v>0</v>
      </c>
      <c r="Y12" s="126"/>
      <c r="Z12" s="93">
        <f>'Димківський  НВК'!Z12</f>
        <v>3.3980000000000001</v>
      </c>
      <c r="AA12" s="31">
        <f>Z12*Y12*C12</f>
        <v>0</v>
      </c>
      <c r="AB12" s="126"/>
      <c r="AC12" s="93">
        <f>'Димківський  НВК'!AC12</f>
        <v>3.1634000000000002</v>
      </c>
      <c r="AD12" s="31">
        <f>E12*AB12*C12</f>
        <v>0</v>
      </c>
      <c r="AE12" s="126"/>
      <c r="AF12" s="165">
        <f>'Димківський  НВК'!AF12</f>
        <v>0</v>
      </c>
      <c r="AG12" s="31">
        <f>AF12*AE12*C12</f>
        <v>0</v>
      </c>
      <c r="AH12" s="126"/>
      <c r="AI12" s="165">
        <f>'Димківський  НВК'!AI12</f>
        <v>0</v>
      </c>
      <c r="AJ12" s="31">
        <f>AI12*AH12*C12</f>
        <v>0</v>
      </c>
      <c r="AK12" s="126"/>
      <c r="AL12" s="165">
        <f>'Димківський  НВК'!AL12</f>
        <v>0</v>
      </c>
      <c r="AM12" s="31">
        <f>AL12*AK12*C12</f>
        <v>0</v>
      </c>
      <c r="AN12" s="118">
        <f>D12+G12+J12+M12+P12+S12+V12+Y12+AB12+AE12+AH12+AK12</f>
        <v>0</v>
      </c>
      <c r="AO12" s="32">
        <f>AM12+AJ12+AG12+AD12+AA12+X12+U12+R12+O12+L12+F12+I12</f>
        <v>0</v>
      </c>
    </row>
    <row r="13" spans="1:41">
      <c r="A13" s="452"/>
      <c r="B13" s="17">
        <v>1.02</v>
      </c>
      <c r="C13" s="26">
        <v>1</v>
      </c>
      <c r="D13" s="123"/>
      <c r="E13" s="240">
        <f>'Багринівська   ЗОШ'!E11</f>
        <v>2.9260899999999999</v>
      </c>
      <c r="F13" s="92">
        <f>E13*D13*C13</f>
        <v>0</v>
      </c>
      <c r="G13" s="123"/>
      <c r="H13" s="93">
        <f>'Димківський  НВК'!H13</f>
        <v>2.9260899999999999</v>
      </c>
      <c r="I13" s="92">
        <f>H13*G13*C13</f>
        <v>0</v>
      </c>
      <c r="J13" s="123"/>
      <c r="K13" s="93">
        <f>'Димківський  НВК'!K13</f>
        <v>2.9260899999999999</v>
      </c>
      <c r="L13" s="92">
        <f>K13*J13*C13</f>
        <v>0</v>
      </c>
      <c r="M13" s="123"/>
      <c r="N13" s="93"/>
      <c r="O13" s="31">
        <f>N13*M13*C13</f>
        <v>0</v>
      </c>
      <c r="P13" s="125"/>
      <c r="Q13" s="93">
        <f>'Димківський  НВК'!Q13</f>
        <v>2.9468000000000001</v>
      </c>
      <c r="R13" s="31">
        <f>Q13*P13*C13</f>
        <v>0</v>
      </c>
      <c r="S13" s="123"/>
      <c r="T13" s="93">
        <f>'Димківський  НВК'!T13</f>
        <v>2.9468000000000001</v>
      </c>
      <c r="U13" s="31">
        <f>T13*S13*C13</f>
        <v>0</v>
      </c>
      <c r="V13" s="123"/>
      <c r="W13" s="93">
        <f>'Димківський  НВК'!W13</f>
        <v>3.647052</v>
      </c>
      <c r="X13" s="31">
        <f>W13*V13*C13</f>
        <v>0</v>
      </c>
      <c r="Y13" s="123"/>
      <c r="Z13" s="93">
        <f>'Димківський  НВК'!Z13</f>
        <v>3.3980000000000001</v>
      </c>
      <c r="AA13" s="31">
        <f>Z13*Y13*C13</f>
        <v>0</v>
      </c>
      <c r="AB13" s="123"/>
      <c r="AC13" s="93">
        <f>'Димківський  НВК'!AC13</f>
        <v>3.1634000000000002</v>
      </c>
      <c r="AD13" s="31">
        <f>E13*AB13*C13</f>
        <v>0</v>
      </c>
      <c r="AE13" s="123"/>
      <c r="AF13" s="165">
        <f>'Димківський  НВК'!AF13</f>
        <v>0</v>
      </c>
      <c r="AG13" s="31">
        <f>AF13*AE13*C13</f>
        <v>0</v>
      </c>
      <c r="AH13" s="123"/>
      <c r="AI13" s="165">
        <f>'Димківський  НВК'!AI13</f>
        <v>0</v>
      </c>
      <c r="AJ13" s="31">
        <f>AI13*AH13*C13</f>
        <v>0</v>
      </c>
      <c r="AK13" s="123"/>
      <c r="AL13" s="165">
        <f>'Димківський  НВК'!AL13</f>
        <v>0</v>
      </c>
      <c r="AM13" s="31">
        <f>AL13*AK13*C13</f>
        <v>0</v>
      </c>
      <c r="AN13" s="118">
        <f>D13+G13+J13+M13+P13+S13+V13+Y13+AB13+AE13+AH13+AK13</f>
        <v>0</v>
      </c>
      <c r="AO13" s="32">
        <f>AM13+AJ13+AG13+AD13+AA13+X13+U13+R13+O13+L13+F13+I13</f>
        <v>0</v>
      </c>
    </row>
    <row r="14" spans="1:41">
      <c r="A14" s="453"/>
      <c r="B14" s="17">
        <v>1.8</v>
      </c>
      <c r="C14" s="26">
        <v>1</v>
      </c>
      <c r="D14" s="123"/>
      <c r="E14" s="240">
        <f>'Багринівська   ЗОШ'!E11</f>
        <v>2.9260899999999999</v>
      </c>
      <c r="F14" s="92">
        <f>E14*D14*C14</f>
        <v>0</v>
      </c>
      <c r="G14" s="123"/>
      <c r="H14" s="93">
        <f>'Димківський  НВК'!H14</f>
        <v>2.9260899999999999</v>
      </c>
      <c r="I14" s="92">
        <f>H14*G14*C14</f>
        <v>0</v>
      </c>
      <c r="J14" s="123"/>
      <c r="K14" s="93">
        <f>'Димківський  НВК'!K14</f>
        <v>2.9260899999999999</v>
      </c>
      <c r="L14" s="92">
        <f>K14*J14*C14</f>
        <v>0</v>
      </c>
      <c r="M14" s="123"/>
      <c r="N14" s="93"/>
      <c r="O14" s="31">
        <f>N14*M14*C14</f>
        <v>0</v>
      </c>
      <c r="P14" s="125"/>
      <c r="Q14" s="93">
        <f>'Димківський  НВК'!Q14</f>
        <v>2.9468000000000001</v>
      </c>
      <c r="R14" s="31">
        <f>Q14*P14*C14</f>
        <v>0</v>
      </c>
      <c r="S14" s="123"/>
      <c r="T14" s="93">
        <f>'Димківський  НВК'!T14</f>
        <v>2.9468000000000001</v>
      </c>
      <c r="U14" s="31">
        <f>T14*S14*C14</f>
        <v>0</v>
      </c>
      <c r="V14" s="123"/>
      <c r="W14" s="93">
        <f>'Димківський  НВК'!W14</f>
        <v>3.647052</v>
      </c>
      <c r="X14" s="31">
        <f>W14*V14*C14</f>
        <v>0</v>
      </c>
      <c r="Y14" s="123"/>
      <c r="Z14" s="93">
        <f>'Димківський  НВК'!Z14</f>
        <v>3.3980000000000001</v>
      </c>
      <c r="AA14" s="31">
        <f>Z14*Y14*C14</f>
        <v>0</v>
      </c>
      <c r="AB14" s="123"/>
      <c r="AC14" s="93">
        <f>'Димківський  НВК'!AC14</f>
        <v>3.1634000000000002</v>
      </c>
      <c r="AD14" s="31">
        <f>E14*AB14*C14</f>
        <v>0</v>
      </c>
      <c r="AE14" s="123"/>
      <c r="AF14" s="165">
        <f>'Димківський  НВК'!AF14</f>
        <v>0</v>
      </c>
      <c r="AG14" s="31">
        <f>AF14*AE14*C14</f>
        <v>0</v>
      </c>
      <c r="AH14" s="123"/>
      <c r="AI14" s="165">
        <f>'Димківський  НВК'!AI14</f>
        <v>0</v>
      </c>
      <c r="AJ14" s="31">
        <f>AI14*AH14*C14</f>
        <v>0</v>
      </c>
      <c r="AK14" s="123"/>
      <c r="AL14" s="165">
        <f>'Димківський  НВК'!AL14</f>
        <v>0</v>
      </c>
      <c r="AM14" s="31">
        <f>AL14*AK14*C14</f>
        <v>0</v>
      </c>
      <c r="AN14" s="118">
        <f>D14+G14+J14+M14+P14+S14+V14+Y14+AB14+AE14+AH14+AK14</f>
        <v>0</v>
      </c>
      <c r="AO14" s="32">
        <f>AM14+AJ14+AG14+AD14+AA14+X14+U14+R14+O14+L14+F14+I14</f>
        <v>0</v>
      </c>
    </row>
    <row r="15" spans="1:41">
      <c r="A15" s="17"/>
      <c r="B15" s="17"/>
      <c r="C15" s="16"/>
      <c r="D15" s="123"/>
      <c r="E15" s="43"/>
      <c r="F15" s="32"/>
      <c r="G15" s="123"/>
      <c r="H15" s="43"/>
      <c r="I15" s="32"/>
      <c r="J15" s="123"/>
      <c r="K15" s="43"/>
      <c r="L15" s="32"/>
      <c r="M15" s="123"/>
      <c r="N15" s="43"/>
      <c r="O15" s="32"/>
      <c r="P15" s="125"/>
      <c r="Q15" s="42"/>
      <c r="R15" s="31"/>
      <c r="S15" s="123"/>
      <c r="T15" s="43"/>
      <c r="U15" s="32"/>
      <c r="V15" s="123"/>
      <c r="W15" s="43"/>
      <c r="X15" s="32"/>
      <c r="Y15" s="123"/>
      <c r="Z15" s="43"/>
      <c r="AA15" s="32"/>
      <c r="AB15" s="123"/>
      <c r="AC15" s="43"/>
      <c r="AD15" s="32"/>
      <c r="AE15" s="123"/>
      <c r="AF15" s="43"/>
      <c r="AG15" s="32"/>
      <c r="AH15" s="123"/>
      <c r="AI15" s="43"/>
      <c r="AJ15" s="32"/>
      <c r="AK15" s="123"/>
      <c r="AL15" s="43"/>
      <c r="AM15" s="32"/>
      <c r="AN15" s="118">
        <f>D15+G15+J15+M15+P15+S15+V15+Y15+AB15+AE15+AH15+AK15</f>
        <v>0</v>
      </c>
      <c r="AO15" s="32">
        <f>AM15+AJ15+AG15+AD15+AA15+X15+U15+R15+O15+L15+F15+I15</f>
        <v>0</v>
      </c>
    </row>
    <row r="16" spans="1:41">
      <c r="A16" s="21"/>
      <c r="B16" s="21"/>
      <c r="C16" s="78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2"/>
      <c r="Q16" s="22"/>
      <c r="R16" s="22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O16" s="55"/>
    </row>
    <row r="17" spans="1:36">
      <c r="A17" s="21"/>
      <c r="B17" s="21"/>
      <c r="C17" s="78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20"/>
      <c r="O17" s="20"/>
      <c r="P17" s="22"/>
      <c r="Q17" s="22"/>
      <c r="R17" s="2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</row>
    <row r="18" spans="1:36">
      <c r="A18" s="23"/>
      <c r="B18" s="23"/>
      <c r="C18" s="2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20"/>
      <c r="O18" s="20"/>
      <c r="P18" s="22"/>
      <c r="Q18" s="22"/>
      <c r="R18" s="2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"/>
      <c r="AI18" s="2"/>
      <c r="AJ18" s="2"/>
    </row>
    <row r="19" spans="1:36">
      <c r="A19" s="23"/>
      <c r="B19" s="23"/>
      <c r="C19" s="2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20"/>
      <c r="O19" s="20"/>
      <c r="P19" s="22"/>
      <c r="Q19" s="22"/>
      <c r="R19" s="2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10"/>
      <c r="AI19" s="10"/>
      <c r="AJ19" s="10"/>
    </row>
    <row r="20" spans="1:36">
      <c r="A20" s="23"/>
      <c r="B20" s="23"/>
      <c r="C20" s="2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20"/>
      <c r="O20" s="20"/>
      <c r="P20" s="22"/>
      <c r="Q20" s="22"/>
      <c r="R20" s="2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2" spans="1:36">
      <c r="A22" s="24"/>
      <c r="B22" s="24"/>
    </row>
    <row r="23" spans="1:36">
      <c r="A23" s="21"/>
      <c r="B23" s="21"/>
    </row>
    <row r="24" spans="1:36">
      <c r="A24" s="21"/>
      <c r="B24" s="21"/>
    </row>
    <row r="25" spans="1:36">
      <c r="A25" s="21"/>
      <c r="B25" s="21"/>
    </row>
    <row r="26" spans="1:36">
      <c r="A26" s="23"/>
      <c r="B26" s="23"/>
    </row>
    <row r="27" spans="1:36">
      <c r="A27" s="23"/>
      <c r="B27" s="23"/>
    </row>
    <row r="28" spans="1:36">
      <c r="A28" s="23"/>
      <c r="B28" s="23"/>
    </row>
  </sheetData>
  <mergeCells count="25">
    <mergeCell ref="AB2:AN2"/>
    <mergeCell ref="AK3:AN3"/>
    <mergeCell ref="F6:AB6"/>
    <mergeCell ref="G7:Y7"/>
    <mergeCell ref="A12:A14"/>
    <mergeCell ref="A8:B9"/>
    <mergeCell ref="C8:C9"/>
    <mergeCell ref="D8:F8"/>
    <mergeCell ref="A10:B10"/>
    <mergeCell ref="G8:I8"/>
    <mergeCell ref="AN8:AO8"/>
    <mergeCell ref="V8:X8"/>
    <mergeCell ref="Y8:AA8"/>
    <mergeCell ref="AB8:AD8"/>
    <mergeCell ref="AE8:AG8"/>
    <mergeCell ref="D20:M20"/>
    <mergeCell ref="AH8:AJ8"/>
    <mergeCell ref="AK8:AM8"/>
    <mergeCell ref="S8:U8"/>
    <mergeCell ref="M8:O8"/>
    <mergeCell ref="D18:M18"/>
    <mergeCell ref="P8:R8"/>
    <mergeCell ref="J8:L8"/>
    <mergeCell ref="D17:M17"/>
    <mergeCell ref="D19:M19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indexed="29"/>
  </sheetPr>
  <dimension ref="A1:AO28"/>
  <sheetViews>
    <sheetView workbookViewId="0">
      <pane xSplit="2" ySplit="10" topLeftCell="N11" activePane="bottomRight" state="frozen"/>
      <selection pane="topRight" activeCell="C1" sqref="C1"/>
      <selection pane="bottomLeft" activeCell="A11" sqref="A11"/>
      <selection pane="bottomRight" activeCell="AB12" sqref="AB12"/>
    </sheetView>
  </sheetViews>
  <sheetFormatPr defaultRowHeight="15"/>
  <cols>
    <col min="1" max="1" width="13.28515625" style="18" customWidth="1"/>
    <col min="2" max="2" width="15.42578125" style="18" customWidth="1"/>
    <col min="3" max="3" width="8.140625" style="4" customWidth="1"/>
    <col min="4" max="5" width="9.140625" style="4"/>
    <col min="6" max="6" width="10.7109375" style="4" customWidth="1"/>
    <col min="7" max="40" width="9.140625" style="4"/>
    <col min="41" max="41" width="10.7109375" style="4" customWidth="1"/>
  </cols>
  <sheetData>
    <row r="1" spans="1:41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1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1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1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1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1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1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1" ht="23.2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1" ht="39" customHeight="1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1" s="27" customFormat="1" ht="19.5" customHeight="1">
      <c r="A10" s="401" t="s">
        <v>106</v>
      </c>
      <c r="B10" s="402"/>
      <c r="C10" s="44"/>
      <c r="D10" s="118">
        <f>D11+D13+D14+D15</f>
        <v>900</v>
      </c>
      <c r="E10" s="44"/>
      <c r="F10" s="30">
        <f>F11+F13+F14+F15</f>
        <v>2633.4809999999998</v>
      </c>
      <c r="G10" s="118">
        <f>G11+G13+G14+G15</f>
        <v>500</v>
      </c>
      <c r="H10" s="44"/>
      <c r="I10" s="30">
        <f>I11+I13+I14+I15</f>
        <v>1463.0449999999998</v>
      </c>
      <c r="J10" s="118">
        <f>J11+J13+J14+J15</f>
        <v>1000</v>
      </c>
      <c r="K10" s="44"/>
      <c r="L10" s="30">
        <f>L11+L13+L14+L15</f>
        <v>2926.0899999999997</v>
      </c>
      <c r="M10" s="118">
        <f>M11+M13+M14+M15</f>
        <v>1100</v>
      </c>
      <c r="N10" s="44"/>
      <c r="O10" s="30">
        <f>O11+O13+O14+O15</f>
        <v>3241.5108</v>
      </c>
      <c r="P10" s="118">
        <f>P11+P13+P14+P15</f>
        <v>1100</v>
      </c>
      <c r="Q10" s="44"/>
      <c r="R10" s="30">
        <f>R11+R13+R14+R15</f>
        <v>3241.48</v>
      </c>
      <c r="S10" s="118">
        <f>S11+S13+S14+S15</f>
        <v>1000</v>
      </c>
      <c r="T10" s="44"/>
      <c r="U10" s="30">
        <f>U11+U13+U14+U15</f>
        <v>2946.8</v>
      </c>
      <c r="V10" s="118">
        <f>V11+V13+V14+V15</f>
        <v>1000</v>
      </c>
      <c r="W10" s="44"/>
      <c r="X10" s="30">
        <f>X11+X13+X14+X15</f>
        <v>3647.0520000000001</v>
      </c>
      <c r="Y10" s="118">
        <f>Y11+Y13+Y14+Y15</f>
        <v>900</v>
      </c>
      <c r="Z10" s="44"/>
      <c r="AA10" s="30">
        <f>AA11+AA13+AA14+AA15</f>
        <v>3058.2000000000003</v>
      </c>
      <c r="AB10" s="118">
        <f>AB11+AB13+AB14+AB15</f>
        <v>1000</v>
      </c>
      <c r="AC10" s="44"/>
      <c r="AD10" s="30">
        <f>AD11+AD13+AD14+AD15</f>
        <v>3163.4</v>
      </c>
      <c r="AE10" s="118">
        <f>AE11+AE13+AE14+AE15</f>
        <v>0</v>
      </c>
      <c r="AF10" s="44"/>
      <c r="AG10" s="30">
        <f>AG11+AG13+AG14+AG15</f>
        <v>0</v>
      </c>
      <c r="AH10" s="118">
        <f>AH11+AH13+AH14+AH15</f>
        <v>0</v>
      </c>
      <c r="AI10" s="44"/>
      <c r="AJ10" s="30">
        <f>AJ11+AJ13+AJ14+AJ15</f>
        <v>0</v>
      </c>
      <c r="AK10" s="118">
        <f>AK11+AK13+AK14+AK15</f>
        <v>0</v>
      </c>
      <c r="AL10" s="44"/>
      <c r="AM10" s="30">
        <f>AM11+AM13+AM14+AM15</f>
        <v>0</v>
      </c>
      <c r="AN10" s="118">
        <f>AN11+AN13+AN14+AN15</f>
        <v>8500</v>
      </c>
      <c r="AO10" s="30">
        <f>AO11+AO13+AO14+AO15</f>
        <v>26321.058799999999</v>
      </c>
    </row>
    <row r="11" spans="1:41" s="27" customFormat="1" ht="23.25" customHeight="1">
      <c r="A11" s="168">
        <v>64817615</v>
      </c>
      <c r="B11" s="46" t="s">
        <v>23</v>
      </c>
      <c r="C11" s="14">
        <v>1</v>
      </c>
      <c r="D11" s="117">
        <v>900</v>
      </c>
      <c r="E11" s="240">
        <f>'Багринівська   ЗОШ'!E11</f>
        <v>2.9260899999999999</v>
      </c>
      <c r="F11" s="92">
        <f>E11*D11*C11</f>
        <v>2633.4809999999998</v>
      </c>
      <c r="G11" s="117">
        <v>500</v>
      </c>
      <c r="H11" s="93">
        <f>'Димківський  НВК'!H11</f>
        <v>2.9260899999999999</v>
      </c>
      <c r="I11" s="92">
        <f>H11*G11*C11</f>
        <v>1463.0449999999998</v>
      </c>
      <c r="J11" s="117">
        <v>1000</v>
      </c>
      <c r="K11" s="93">
        <f>'Димківський  НВК'!K11</f>
        <v>2.9260899999999999</v>
      </c>
      <c r="L11" s="92">
        <f>K11*J11*C11</f>
        <v>2926.0899999999997</v>
      </c>
      <c r="M11" s="117">
        <v>1100</v>
      </c>
      <c r="N11" s="93">
        <f>'Димківський  НВК'!N11</f>
        <v>2.946828</v>
      </c>
      <c r="O11" s="92">
        <f>N11*M11*C11</f>
        <v>3241.5108</v>
      </c>
      <c r="P11" s="117">
        <v>1100</v>
      </c>
      <c r="Q11" s="93">
        <f>'Димківський  НВК'!Q11</f>
        <v>2.9468000000000001</v>
      </c>
      <c r="R11" s="92">
        <f>Q11*P11*C11</f>
        <v>3241.48</v>
      </c>
      <c r="S11" s="117">
        <v>1000</v>
      </c>
      <c r="T11" s="93">
        <f>'Димківський  НВК'!T11</f>
        <v>2.9468000000000001</v>
      </c>
      <c r="U11" s="92">
        <f>T11*S11*C11</f>
        <v>2946.8</v>
      </c>
      <c r="V11" s="117">
        <v>1000</v>
      </c>
      <c r="W11" s="93">
        <f>'Димківський  НВК'!W11</f>
        <v>3.647052</v>
      </c>
      <c r="X11" s="92">
        <f>W11*V11*C11</f>
        <v>3647.0520000000001</v>
      </c>
      <c r="Y11" s="117">
        <v>900</v>
      </c>
      <c r="Z11" s="93">
        <f>'Димківський  НВК'!Z11</f>
        <v>3.3980000000000001</v>
      </c>
      <c r="AA11" s="92">
        <f>Z11*Y11*C11</f>
        <v>3058.2000000000003</v>
      </c>
      <c r="AB11" s="117">
        <v>1000</v>
      </c>
      <c r="AC11" s="93">
        <f>'Димківський  НВК'!AC11</f>
        <v>3.1634000000000002</v>
      </c>
      <c r="AD11" s="92">
        <f>AC11*AB11*C11</f>
        <v>3163.4</v>
      </c>
      <c r="AE11" s="161"/>
      <c r="AF11" s="164">
        <f>'Димківський  НВК'!AF11</f>
        <v>0</v>
      </c>
      <c r="AG11" s="92">
        <f>AF11*AE11*C11</f>
        <v>0</v>
      </c>
      <c r="AH11" s="161"/>
      <c r="AI11" s="171">
        <f>'Димківський  НВК'!AI11</f>
        <v>0</v>
      </c>
      <c r="AJ11" s="92">
        <f>AI11*AH11*C11</f>
        <v>0</v>
      </c>
      <c r="AK11" s="117"/>
      <c r="AL11" s="171">
        <f>'Димківський  НВК'!AL11</f>
        <v>0</v>
      </c>
      <c r="AM11" s="92">
        <f>AL11*AK11*C11</f>
        <v>0</v>
      </c>
      <c r="AN11" s="118">
        <f>D11+G11+J11+M11+P11+S11+V11+Y11+AB11+AE11+AH11+AK11</f>
        <v>8500</v>
      </c>
      <c r="AO11" s="94">
        <f>AM11+AJ11+AG11+AD11+AA11+X11+U11+R11+O11+L11+F11+I11</f>
        <v>26321.058799999999</v>
      </c>
    </row>
    <row r="12" spans="1:41">
      <c r="A12" s="49"/>
      <c r="B12" s="17"/>
      <c r="C12" s="106"/>
      <c r="D12" s="126"/>
      <c r="E12" s="109"/>
      <c r="F12" s="92"/>
      <c r="G12" s="126"/>
      <c r="H12" s="93"/>
      <c r="I12" s="92"/>
      <c r="J12" s="126"/>
      <c r="K12" s="104"/>
      <c r="L12" s="92"/>
      <c r="M12" s="126"/>
      <c r="N12" s="107"/>
      <c r="O12" s="124"/>
      <c r="P12" s="117"/>
      <c r="Q12" s="48"/>
      <c r="R12" s="92"/>
      <c r="S12" s="126"/>
      <c r="T12" s="107"/>
      <c r="U12" s="124"/>
      <c r="V12" s="126"/>
      <c r="W12" s="107"/>
      <c r="X12" s="124"/>
      <c r="Y12" s="126"/>
      <c r="Z12" s="107"/>
      <c r="AA12" s="124"/>
      <c r="AB12" s="126"/>
      <c r="AC12" s="107"/>
      <c r="AD12" s="124"/>
      <c r="AE12" s="126"/>
      <c r="AF12" s="107"/>
      <c r="AG12" s="124"/>
      <c r="AH12" s="126"/>
      <c r="AI12" s="107"/>
      <c r="AJ12" s="124"/>
      <c r="AK12" s="126"/>
      <c r="AL12" s="107"/>
      <c r="AM12" s="124"/>
      <c r="AN12" s="118">
        <f>D12+G12+J12+M12+P12+S12+V12+Y12+AB12+AE12+AH12+AK12</f>
        <v>0</v>
      </c>
      <c r="AO12" s="32">
        <f>AM12+AJ12+AG12+AD12+AA12+X12+U12+R12+O12+L12+F12+I12</f>
        <v>0</v>
      </c>
    </row>
    <row r="13" spans="1:41">
      <c r="A13" s="17"/>
      <c r="B13" s="17"/>
      <c r="C13" s="16"/>
      <c r="D13" s="123"/>
      <c r="E13" s="43"/>
      <c r="F13" s="32"/>
      <c r="G13" s="123"/>
      <c r="H13" s="43"/>
      <c r="I13" s="32"/>
      <c r="J13" s="123"/>
      <c r="K13" s="43"/>
      <c r="L13" s="32"/>
      <c r="M13" s="123"/>
      <c r="N13" s="43"/>
      <c r="O13" s="32"/>
      <c r="P13" s="125"/>
      <c r="Q13" s="42"/>
      <c r="R13" s="31"/>
      <c r="S13" s="123"/>
      <c r="T13" s="43"/>
      <c r="U13" s="32"/>
      <c r="V13" s="123"/>
      <c r="W13" s="43"/>
      <c r="X13" s="32"/>
      <c r="Y13" s="123"/>
      <c r="Z13" s="43"/>
      <c r="AA13" s="32"/>
      <c r="AB13" s="123"/>
      <c r="AC13" s="43"/>
      <c r="AD13" s="32"/>
      <c r="AE13" s="123"/>
      <c r="AF13" s="43"/>
      <c r="AG13" s="32"/>
      <c r="AH13" s="123"/>
      <c r="AI13" s="43"/>
      <c r="AJ13" s="32"/>
      <c r="AK13" s="123"/>
      <c r="AL13" s="43"/>
      <c r="AM13" s="32"/>
      <c r="AN13" s="118">
        <f>D13+G13+J13+M13+P13+S13+V13+Y13+AB13+AE13+AH13+AK13</f>
        <v>0</v>
      </c>
      <c r="AO13" s="32">
        <f>AM13+AJ13+AG13+AD13+AA13+X13+U13+R13+O13+L13+F13+I13</f>
        <v>0</v>
      </c>
    </row>
    <row r="14" spans="1:41">
      <c r="A14" s="17"/>
      <c r="B14" s="17"/>
      <c r="C14" s="16"/>
      <c r="D14" s="123"/>
      <c r="E14" s="43"/>
      <c r="F14" s="32"/>
      <c r="G14" s="123"/>
      <c r="H14" s="43"/>
      <c r="I14" s="32"/>
      <c r="J14" s="123"/>
      <c r="K14" s="43"/>
      <c r="L14" s="32"/>
      <c r="M14" s="123"/>
      <c r="N14" s="43"/>
      <c r="O14" s="32"/>
      <c r="P14" s="125"/>
      <c r="Q14" s="42"/>
      <c r="R14" s="31"/>
      <c r="S14" s="123"/>
      <c r="T14" s="43"/>
      <c r="U14" s="32"/>
      <c r="V14" s="123"/>
      <c r="W14" s="43"/>
      <c r="X14" s="32"/>
      <c r="Y14" s="123"/>
      <c r="Z14" s="43"/>
      <c r="AA14" s="32"/>
      <c r="AB14" s="123"/>
      <c r="AC14" s="43"/>
      <c r="AD14" s="32"/>
      <c r="AE14" s="123"/>
      <c r="AF14" s="43"/>
      <c r="AG14" s="32"/>
      <c r="AH14" s="123"/>
      <c r="AI14" s="43"/>
      <c r="AJ14" s="32"/>
      <c r="AK14" s="123"/>
      <c r="AL14" s="43"/>
      <c r="AM14" s="32"/>
      <c r="AN14" s="118">
        <f>D14+G14+J14+M14+P14+S14+V14+Y14+AB14+AE14+AH14+AK14</f>
        <v>0</v>
      </c>
      <c r="AO14" s="32">
        <f>AM14+AJ14+AG14+AD14+AA14+X14+U14+R14+O14+L14+F14+I14</f>
        <v>0</v>
      </c>
    </row>
    <row r="15" spans="1:41">
      <c r="A15" s="17"/>
      <c r="B15" s="17"/>
      <c r="C15" s="16"/>
      <c r="D15" s="123"/>
      <c r="E15" s="43"/>
      <c r="F15" s="32"/>
      <c r="G15" s="123"/>
      <c r="H15" s="43"/>
      <c r="I15" s="32"/>
      <c r="J15" s="123"/>
      <c r="K15" s="43"/>
      <c r="L15" s="32"/>
      <c r="M15" s="123"/>
      <c r="N15" s="43"/>
      <c r="O15" s="32"/>
      <c r="P15" s="125"/>
      <c r="Q15" s="42"/>
      <c r="R15" s="31"/>
      <c r="S15" s="123"/>
      <c r="T15" s="43"/>
      <c r="U15" s="32"/>
      <c r="V15" s="123"/>
      <c r="W15" s="43"/>
      <c r="X15" s="32"/>
      <c r="Y15" s="123"/>
      <c r="Z15" s="43"/>
      <c r="AA15" s="32"/>
      <c r="AB15" s="123"/>
      <c r="AC15" s="43"/>
      <c r="AD15" s="32"/>
      <c r="AE15" s="123"/>
      <c r="AF15" s="43"/>
      <c r="AG15" s="32"/>
      <c r="AH15" s="123"/>
      <c r="AI15" s="43"/>
      <c r="AJ15" s="32"/>
      <c r="AK15" s="123"/>
      <c r="AL15" s="43"/>
      <c r="AM15" s="32"/>
      <c r="AN15" s="118">
        <f>D15+G15+J15+M15+P15+S15+V15+Y15+AB15+AE15+AH15+AK15</f>
        <v>0</v>
      </c>
      <c r="AO15" s="32">
        <f>AM15+AJ15+AG15+AD15+AA15+X15+U15+R15+O15+L15+F15+I15</f>
        <v>0</v>
      </c>
    </row>
    <row r="16" spans="1:41">
      <c r="A16" s="21"/>
      <c r="B16" s="21"/>
      <c r="C16" s="78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2"/>
      <c r="Q16" s="22"/>
      <c r="R16" s="22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O16" s="55"/>
    </row>
    <row r="17" spans="1:36">
      <c r="A17" s="21"/>
      <c r="B17" s="21"/>
      <c r="C17" s="78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20"/>
      <c r="O17" s="20"/>
      <c r="P17" s="22"/>
      <c r="Q17" s="22"/>
      <c r="R17" s="2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</row>
    <row r="18" spans="1:36">
      <c r="A18" s="23"/>
      <c r="B18" s="23"/>
      <c r="C18" s="2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20"/>
      <c r="O18" s="20"/>
      <c r="P18" s="22"/>
      <c r="Q18" s="22"/>
      <c r="R18" s="2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"/>
      <c r="AI18" s="2"/>
      <c r="AJ18" s="2"/>
    </row>
    <row r="19" spans="1:36">
      <c r="A19" s="23"/>
      <c r="B19" s="23"/>
      <c r="C19" s="2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20"/>
      <c r="O19" s="20"/>
      <c r="P19" s="22"/>
      <c r="Q19" s="22"/>
      <c r="R19" s="2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10"/>
      <c r="AI19" s="10"/>
      <c r="AJ19" s="10"/>
    </row>
    <row r="20" spans="1:36">
      <c r="A20" s="23"/>
      <c r="B20" s="23"/>
      <c r="C20" s="2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20"/>
      <c r="O20" s="20"/>
      <c r="P20" s="22"/>
      <c r="Q20" s="22"/>
      <c r="R20" s="2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2" spans="1:36">
      <c r="A22" s="24"/>
      <c r="B22" s="24"/>
    </row>
    <row r="23" spans="1:36">
      <c r="A23" s="21"/>
      <c r="B23" s="21"/>
    </row>
    <row r="24" spans="1:36">
      <c r="A24" s="21"/>
      <c r="B24" s="21"/>
    </row>
    <row r="25" spans="1:36">
      <c r="A25" s="21"/>
      <c r="B25" s="21"/>
    </row>
    <row r="26" spans="1:36">
      <c r="A26" s="23"/>
      <c r="B26" s="23"/>
    </row>
    <row r="27" spans="1:36">
      <c r="A27" s="23"/>
      <c r="B27" s="23"/>
    </row>
    <row r="28" spans="1:36">
      <c r="A28" s="23"/>
      <c r="B28" s="23"/>
    </row>
  </sheetData>
  <mergeCells count="24">
    <mergeCell ref="AB2:AN2"/>
    <mergeCell ref="AK3:AN3"/>
    <mergeCell ref="F6:AB6"/>
    <mergeCell ref="G7:Y7"/>
    <mergeCell ref="AN8:AO8"/>
    <mergeCell ref="A10:B10"/>
    <mergeCell ref="C8:C9"/>
    <mergeCell ref="AK8:AM8"/>
    <mergeCell ref="AH8:AJ8"/>
    <mergeCell ref="A8:B9"/>
    <mergeCell ref="V8:X8"/>
    <mergeCell ref="S8:U8"/>
    <mergeCell ref="P8:R8"/>
    <mergeCell ref="AE8:AG8"/>
    <mergeCell ref="Y8:AA8"/>
    <mergeCell ref="AB8:AD8"/>
    <mergeCell ref="D20:M20"/>
    <mergeCell ref="D19:M19"/>
    <mergeCell ref="D8:F8"/>
    <mergeCell ref="G8:I8"/>
    <mergeCell ref="J8:L8"/>
    <mergeCell ref="D18:M18"/>
    <mergeCell ref="M8:O8"/>
    <mergeCell ref="D17:M17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indexed="29"/>
  </sheetPr>
  <dimension ref="A1:AO28"/>
  <sheetViews>
    <sheetView workbookViewId="0">
      <pane xSplit="2" ySplit="10" topLeftCell="O11" activePane="bottomRight" state="frozen"/>
      <selection pane="topRight" activeCell="C1" sqref="C1"/>
      <selection pane="bottomLeft" activeCell="A11" sqref="A11"/>
      <selection pane="bottomRight" activeCell="AB12" sqref="AB12"/>
    </sheetView>
  </sheetViews>
  <sheetFormatPr defaultRowHeight="15"/>
  <cols>
    <col min="1" max="1" width="13.28515625" style="18" customWidth="1"/>
    <col min="2" max="2" width="15.42578125" style="18" customWidth="1"/>
    <col min="3" max="3" width="8.140625" style="4" customWidth="1"/>
    <col min="4" max="5" width="9.140625" style="4"/>
    <col min="6" max="6" width="10.7109375" style="4" customWidth="1"/>
    <col min="7" max="40" width="9.140625" style="4"/>
    <col min="41" max="41" width="10.7109375" style="4" customWidth="1"/>
  </cols>
  <sheetData>
    <row r="1" spans="1:41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1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1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1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1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1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1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1" ht="23.2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1" ht="39" customHeight="1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1" s="27" customFormat="1" ht="19.5" customHeight="1">
      <c r="A10" s="401" t="s">
        <v>105</v>
      </c>
      <c r="B10" s="402"/>
      <c r="C10" s="44"/>
      <c r="D10" s="118">
        <f>D11+D13+D14+D15</f>
        <v>1200</v>
      </c>
      <c r="E10" s="44"/>
      <c r="F10" s="30">
        <f>F11+F13+F14+F15</f>
        <v>3511.308</v>
      </c>
      <c r="G10" s="118">
        <f>G11+G13+G14+G15</f>
        <v>1000</v>
      </c>
      <c r="H10" s="44"/>
      <c r="I10" s="30">
        <f>I11+I13+I14+I15</f>
        <v>2926.0899999999997</v>
      </c>
      <c r="J10" s="118">
        <f>J11+J13+J14+J15</f>
        <v>900</v>
      </c>
      <c r="K10" s="44"/>
      <c r="L10" s="30">
        <f>L11+L13+L14+L15</f>
        <v>2633.4809999999998</v>
      </c>
      <c r="M10" s="118">
        <f>M11+M13+M14+M15</f>
        <v>800</v>
      </c>
      <c r="N10" s="44"/>
      <c r="O10" s="30">
        <f>O11+O13+O14+O15</f>
        <v>2357.4623999999999</v>
      </c>
      <c r="P10" s="118">
        <f>P11+P13+P14+P15</f>
        <v>1000</v>
      </c>
      <c r="Q10" s="44"/>
      <c r="R10" s="30">
        <f>R11+R13+R14+R15</f>
        <v>2946.8</v>
      </c>
      <c r="S10" s="118">
        <f>S11+S13+S14+S15</f>
        <v>500</v>
      </c>
      <c r="T10" s="44"/>
      <c r="U10" s="30">
        <f>U11+U13+U14+U15</f>
        <v>1473.4</v>
      </c>
      <c r="V10" s="118">
        <f>V11+V13+V14+V15</f>
        <v>70</v>
      </c>
      <c r="W10" s="44"/>
      <c r="X10" s="30">
        <f>X11+X13+X14+X15</f>
        <v>255.29364000000001</v>
      </c>
      <c r="Y10" s="118">
        <f>Y11+Y13+Y14+Y15</f>
        <v>800</v>
      </c>
      <c r="Z10" s="44"/>
      <c r="AA10" s="30">
        <f>AA11+AA13+AA14+AA15</f>
        <v>2718.4</v>
      </c>
      <c r="AB10" s="118">
        <f>AB11+AB13+AB14+AB15</f>
        <v>1041</v>
      </c>
      <c r="AC10" s="44"/>
      <c r="AD10" s="30">
        <f>AD11+AD13+AD14+AD15</f>
        <v>3293.0994000000001</v>
      </c>
      <c r="AE10" s="118">
        <f>AE11+AE13+AE14+AE15</f>
        <v>0</v>
      </c>
      <c r="AF10" s="44"/>
      <c r="AG10" s="30">
        <f>AG11+AG13+AG14+AG15</f>
        <v>0</v>
      </c>
      <c r="AH10" s="118">
        <f>AH11+AH13+AH14+AH15</f>
        <v>0</v>
      </c>
      <c r="AI10" s="44"/>
      <c r="AJ10" s="30">
        <f>AJ11+AJ13+AJ14+AJ15</f>
        <v>0</v>
      </c>
      <c r="AK10" s="118">
        <f>AK11+AK13+AK14+AK15</f>
        <v>0</v>
      </c>
      <c r="AL10" s="44"/>
      <c r="AM10" s="30">
        <f>AM11+AM13+AM14+AM15</f>
        <v>0</v>
      </c>
      <c r="AN10" s="118">
        <f>AN11+AN13+AN14+AN15</f>
        <v>7311</v>
      </c>
      <c r="AO10" s="30">
        <f>AO11+AO13+AO14+AO15</f>
        <v>22115.334440000002</v>
      </c>
    </row>
    <row r="11" spans="1:41" s="27" customFormat="1" ht="18.75" customHeight="1">
      <c r="A11" s="168" t="s">
        <v>109</v>
      </c>
      <c r="B11" s="46" t="s">
        <v>23</v>
      </c>
      <c r="C11" s="14">
        <v>1</v>
      </c>
      <c r="D11" s="117">
        <v>1200</v>
      </c>
      <c r="E11" s="240">
        <f>'Багринівська   ЗОШ'!E11</f>
        <v>2.9260899999999999</v>
      </c>
      <c r="F11" s="92">
        <f>E11*D11*C11</f>
        <v>3511.308</v>
      </c>
      <c r="G11" s="117">
        <v>1000</v>
      </c>
      <c r="H11" s="93">
        <f>'Багринівська   ЗОШ'!H11</f>
        <v>2.9260899999999999</v>
      </c>
      <c r="I11" s="92">
        <f>H11*G11*C11</f>
        <v>2926.0899999999997</v>
      </c>
      <c r="J11" s="117">
        <v>900</v>
      </c>
      <c r="K11" s="93">
        <f>'Димківський  НВК'!K11</f>
        <v>2.9260899999999999</v>
      </c>
      <c r="L11" s="92">
        <f>K11*J11*C11</f>
        <v>2633.4809999999998</v>
      </c>
      <c r="M11" s="117">
        <v>800</v>
      </c>
      <c r="N11" s="93">
        <f>'Димківський  НВК'!N11</f>
        <v>2.946828</v>
      </c>
      <c r="O11" s="92">
        <f>N11*M11*C11</f>
        <v>2357.4623999999999</v>
      </c>
      <c r="P11" s="117">
        <v>1000</v>
      </c>
      <c r="Q11" s="93">
        <f>'Димківський  НВК'!Q11</f>
        <v>2.9468000000000001</v>
      </c>
      <c r="R11" s="92">
        <f>Q11*P11*C11</f>
        <v>2946.8</v>
      </c>
      <c r="S11" s="117">
        <v>500</v>
      </c>
      <c r="T11" s="93">
        <f>'Димківський  НВК'!T11</f>
        <v>2.9468000000000001</v>
      </c>
      <c r="U11" s="92">
        <f>T11*S11*C11</f>
        <v>1473.4</v>
      </c>
      <c r="V11" s="117">
        <v>70</v>
      </c>
      <c r="W11" s="93">
        <f>'Димківський  НВК'!W11</f>
        <v>3.647052</v>
      </c>
      <c r="X11" s="92">
        <f>W11*V11*C11</f>
        <v>255.29364000000001</v>
      </c>
      <c r="Y11" s="117">
        <v>800</v>
      </c>
      <c r="Z11" s="93">
        <f>'Димківський  НВК'!Z11</f>
        <v>3.3980000000000001</v>
      </c>
      <c r="AA11" s="92">
        <f>Z11*Y11*C11</f>
        <v>2718.4</v>
      </c>
      <c r="AB11" s="117">
        <v>1041</v>
      </c>
      <c r="AC11" s="93">
        <f>'Димківський  НВК'!AC11</f>
        <v>3.1634000000000002</v>
      </c>
      <c r="AD11" s="92">
        <f>AC11*AB11*C11</f>
        <v>3293.0994000000001</v>
      </c>
      <c r="AE11" s="161"/>
      <c r="AF11" s="164">
        <f>'Димківський  НВК'!AF11</f>
        <v>0</v>
      </c>
      <c r="AG11" s="92">
        <f>AF11*AE11*C11</f>
        <v>0</v>
      </c>
      <c r="AH11" s="161"/>
      <c r="AI11" s="171">
        <f>'Димківський  НВК'!AI11</f>
        <v>0</v>
      </c>
      <c r="AJ11" s="92">
        <f>AI11*AH11*C11</f>
        <v>0</v>
      </c>
      <c r="AK11" s="117"/>
      <c r="AL11" s="171">
        <f>'Димківський  НВК'!AL11</f>
        <v>0</v>
      </c>
      <c r="AM11" s="92">
        <f>AL11*AK11*C11</f>
        <v>0</v>
      </c>
      <c r="AN11" s="118">
        <f>D11+G11+J11+M11+P11+S11+V11+Y11+AB11+AE11+AH11+AK11</f>
        <v>7311</v>
      </c>
      <c r="AO11" s="94">
        <f>AM11+AJ11+AG11+AD11+AA11+X11+U11+R11+O11+L11+F11+I11</f>
        <v>22115.334440000002</v>
      </c>
    </row>
    <row r="12" spans="1:41">
      <c r="A12" s="49"/>
      <c r="B12" s="17"/>
      <c r="C12" s="106"/>
      <c r="D12" s="126"/>
      <c r="E12" s="109"/>
      <c r="F12" s="92"/>
      <c r="G12" s="126"/>
      <c r="H12" s="93"/>
      <c r="I12" s="92"/>
      <c r="J12" s="126"/>
      <c r="K12" s="104"/>
      <c r="L12" s="92"/>
      <c r="M12" s="126"/>
      <c r="N12" s="107"/>
      <c r="O12" s="124"/>
      <c r="P12" s="117"/>
      <c r="Q12" s="48"/>
      <c r="R12" s="92"/>
      <c r="S12" s="126"/>
      <c r="T12" s="107"/>
      <c r="U12" s="124"/>
      <c r="V12" s="126"/>
      <c r="W12" s="107"/>
      <c r="X12" s="124"/>
      <c r="Y12" s="126"/>
      <c r="Z12" s="107"/>
      <c r="AA12" s="124"/>
      <c r="AB12" s="126"/>
      <c r="AC12" s="107"/>
      <c r="AD12" s="124"/>
      <c r="AE12" s="126"/>
      <c r="AF12" s="107"/>
      <c r="AG12" s="124"/>
      <c r="AH12" s="126"/>
      <c r="AI12" s="107"/>
      <c r="AJ12" s="124"/>
      <c r="AK12" s="126"/>
      <c r="AL12" s="107"/>
      <c r="AM12" s="124"/>
      <c r="AN12" s="118">
        <f>D12+G12+J12+M12+P12+S12+V12+Y12+AB12+AE12+AH12+AK12</f>
        <v>0</v>
      </c>
      <c r="AO12" s="32">
        <f>AM12+AJ12+AG12+AD12+AA12+X12+U12+R12+O12+L12+F12+I12</f>
        <v>0</v>
      </c>
    </row>
    <row r="13" spans="1:41">
      <c r="A13" s="17"/>
      <c r="B13" s="17"/>
      <c r="C13" s="16"/>
      <c r="D13" s="123"/>
      <c r="E13" s="43"/>
      <c r="F13" s="32"/>
      <c r="G13" s="123"/>
      <c r="H13" s="43"/>
      <c r="I13" s="32"/>
      <c r="J13" s="123"/>
      <c r="K13" s="43"/>
      <c r="L13" s="32"/>
      <c r="M13" s="123"/>
      <c r="N13" s="43"/>
      <c r="O13" s="32"/>
      <c r="P13" s="125"/>
      <c r="Q13" s="42"/>
      <c r="R13" s="31"/>
      <c r="S13" s="123"/>
      <c r="T13" s="43"/>
      <c r="U13" s="32"/>
      <c r="V13" s="123"/>
      <c r="W13" s="43"/>
      <c r="X13" s="32"/>
      <c r="Y13" s="123"/>
      <c r="Z13" s="43"/>
      <c r="AA13" s="32"/>
      <c r="AB13" s="123"/>
      <c r="AC13" s="43"/>
      <c r="AD13" s="32"/>
      <c r="AE13" s="123"/>
      <c r="AF13" s="43"/>
      <c r="AG13" s="32"/>
      <c r="AH13" s="123"/>
      <c r="AI13" s="43"/>
      <c r="AJ13" s="32"/>
      <c r="AK13" s="123"/>
      <c r="AL13" s="43"/>
      <c r="AM13" s="32"/>
      <c r="AN13" s="118">
        <f>D13+G13+J13+M13+P13+S13+V13+Y13+AB13+AE13+AH13+AK13</f>
        <v>0</v>
      </c>
      <c r="AO13" s="32">
        <f>AM13+AJ13+AG13+AD13+AA13+X13+U13+R13+O13+L13+F13+I13</f>
        <v>0</v>
      </c>
    </row>
    <row r="14" spans="1:41">
      <c r="A14" s="17"/>
      <c r="B14" s="17"/>
      <c r="C14" s="16"/>
      <c r="D14" s="123"/>
      <c r="E14" s="43"/>
      <c r="F14" s="32"/>
      <c r="G14" s="123"/>
      <c r="H14" s="43"/>
      <c r="I14" s="32"/>
      <c r="J14" s="123"/>
      <c r="K14" s="43"/>
      <c r="L14" s="32"/>
      <c r="M14" s="123"/>
      <c r="N14" s="43"/>
      <c r="O14" s="32"/>
      <c r="P14" s="125"/>
      <c r="Q14" s="42"/>
      <c r="R14" s="31"/>
      <c r="S14" s="123"/>
      <c r="T14" s="43"/>
      <c r="U14" s="32"/>
      <c r="V14" s="123"/>
      <c r="W14" s="43"/>
      <c r="X14" s="32"/>
      <c r="Y14" s="123"/>
      <c r="Z14" s="43"/>
      <c r="AA14" s="32"/>
      <c r="AB14" s="123"/>
      <c r="AC14" s="43"/>
      <c r="AD14" s="32"/>
      <c r="AE14" s="123"/>
      <c r="AF14" s="43"/>
      <c r="AG14" s="32"/>
      <c r="AH14" s="123"/>
      <c r="AI14" s="43"/>
      <c r="AJ14" s="32"/>
      <c r="AK14" s="123"/>
      <c r="AL14" s="43"/>
      <c r="AM14" s="32"/>
      <c r="AN14" s="118">
        <f>D14+G14+J14+M14+P14+S14+V14+Y14+AB14+AE14+AH14+AK14</f>
        <v>0</v>
      </c>
      <c r="AO14" s="32">
        <f>AM14+AJ14+AG14+AD14+AA14+X14+U14+R14+O14+L14+F14+I14</f>
        <v>0</v>
      </c>
    </row>
    <row r="15" spans="1:41">
      <c r="A15" s="17"/>
      <c r="B15" s="17"/>
      <c r="C15" s="16"/>
      <c r="D15" s="123"/>
      <c r="E15" s="43"/>
      <c r="F15" s="32"/>
      <c r="G15" s="123"/>
      <c r="H15" s="43"/>
      <c r="I15" s="32"/>
      <c r="J15" s="123"/>
      <c r="K15" s="43"/>
      <c r="L15" s="32"/>
      <c r="M15" s="123"/>
      <c r="N15" s="43"/>
      <c r="O15" s="32"/>
      <c r="P15" s="125"/>
      <c r="Q15" s="42"/>
      <c r="R15" s="31"/>
      <c r="S15" s="123"/>
      <c r="T15" s="43"/>
      <c r="U15" s="32"/>
      <c r="V15" s="123"/>
      <c r="W15" s="43"/>
      <c r="X15" s="32"/>
      <c r="Y15" s="123"/>
      <c r="Z15" s="43"/>
      <c r="AA15" s="32"/>
      <c r="AB15" s="123"/>
      <c r="AC15" s="43"/>
      <c r="AD15" s="32"/>
      <c r="AE15" s="123"/>
      <c r="AF15" s="43"/>
      <c r="AG15" s="32"/>
      <c r="AH15" s="123"/>
      <c r="AI15" s="43"/>
      <c r="AJ15" s="32"/>
      <c r="AK15" s="123"/>
      <c r="AL15" s="43"/>
      <c r="AM15" s="32"/>
      <c r="AN15" s="118">
        <f>D15+G15+J15+M15+P15+S15+V15+Y15+AB15+AE15+AH15+AK15</f>
        <v>0</v>
      </c>
      <c r="AO15" s="32">
        <f>AM15+AJ15+AG15+AD15+AA15+X15+U15+R15+O15+L15+F15+I15</f>
        <v>0</v>
      </c>
    </row>
    <row r="16" spans="1:41">
      <c r="A16" s="21"/>
      <c r="B16" s="21"/>
      <c r="C16" s="78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2"/>
      <c r="Q16" s="22"/>
      <c r="R16" s="22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O16" s="55"/>
    </row>
    <row r="17" spans="1:36">
      <c r="A17" s="21"/>
      <c r="B17" s="21"/>
      <c r="C17" s="78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20"/>
      <c r="O17" s="20"/>
      <c r="P17" s="22"/>
      <c r="Q17" s="22"/>
      <c r="R17" s="2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</row>
    <row r="18" spans="1:36">
      <c r="A18" s="23"/>
      <c r="B18" s="23"/>
      <c r="C18" s="2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20"/>
      <c r="O18" s="20"/>
      <c r="P18" s="22"/>
      <c r="Q18" s="22"/>
      <c r="R18" s="2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"/>
      <c r="AI18" s="2"/>
      <c r="AJ18" s="2"/>
    </row>
    <row r="19" spans="1:36">
      <c r="A19" s="23"/>
      <c r="B19" s="23"/>
      <c r="C19" s="2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20"/>
      <c r="O19" s="20"/>
      <c r="P19" s="22"/>
      <c r="Q19" s="22"/>
      <c r="R19" s="2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10"/>
      <c r="AI19" s="10"/>
      <c r="AJ19" s="10"/>
    </row>
    <row r="20" spans="1:36">
      <c r="A20" s="23"/>
      <c r="B20" s="23"/>
      <c r="C20" s="2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20"/>
      <c r="O20" s="20"/>
      <c r="P20" s="22"/>
      <c r="Q20" s="22"/>
      <c r="R20" s="2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2" spans="1:36">
      <c r="A22" s="24"/>
      <c r="B22" s="24"/>
    </row>
    <row r="23" spans="1:36">
      <c r="A23" s="21"/>
      <c r="B23" s="21"/>
    </row>
    <row r="24" spans="1:36">
      <c r="A24" s="21"/>
      <c r="B24" s="21"/>
    </row>
    <row r="25" spans="1:36">
      <c r="A25" s="21"/>
      <c r="B25" s="21"/>
    </row>
    <row r="26" spans="1:36">
      <c r="A26" s="23"/>
      <c r="B26" s="23"/>
    </row>
    <row r="27" spans="1:36">
      <c r="A27" s="23"/>
      <c r="B27" s="23"/>
    </row>
    <row r="28" spans="1:36">
      <c r="A28" s="23"/>
      <c r="B28" s="23"/>
    </row>
  </sheetData>
  <mergeCells count="24">
    <mergeCell ref="AB2:AN2"/>
    <mergeCell ref="AK3:AN3"/>
    <mergeCell ref="F6:AB6"/>
    <mergeCell ref="G7:Y7"/>
    <mergeCell ref="AN8:AO8"/>
    <mergeCell ref="A10:B10"/>
    <mergeCell ref="C8:C9"/>
    <mergeCell ref="AK8:AM8"/>
    <mergeCell ref="AH8:AJ8"/>
    <mergeCell ref="A8:B9"/>
    <mergeCell ref="V8:X8"/>
    <mergeCell ref="S8:U8"/>
    <mergeCell ref="P8:R8"/>
    <mergeCell ref="AE8:AG8"/>
    <mergeCell ref="Y8:AA8"/>
    <mergeCell ref="AB8:AD8"/>
    <mergeCell ref="D20:M20"/>
    <mergeCell ref="D19:M19"/>
    <mergeCell ref="D8:F8"/>
    <mergeCell ref="G8:I8"/>
    <mergeCell ref="J8:L8"/>
    <mergeCell ref="D18:M18"/>
    <mergeCell ref="M8:O8"/>
    <mergeCell ref="D17:M17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indexed="29"/>
  </sheetPr>
  <dimension ref="A1:AO29"/>
  <sheetViews>
    <sheetView topLeftCell="A4" workbookViewId="0">
      <pane xSplit="2" ySplit="7" topLeftCell="R11" activePane="bottomRight" state="frozen"/>
      <selection activeCell="A4" sqref="A4"/>
      <selection pane="topRight" activeCell="C4" sqref="C4"/>
      <selection pane="bottomLeft" activeCell="A11" sqref="A11"/>
      <selection pane="bottomRight" activeCell="AB12" sqref="AB12"/>
    </sheetView>
  </sheetViews>
  <sheetFormatPr defaultRowHeight="15"/>
  <cols>
    <col min="1" max="1" width="14.85546875" style="18" customWidth="1"/>
    <col min="2" max="2" width="17" style="18" customWidth="1"/>
    <col min="3" max="3" width="8.140625" style="4" customWidth="1"/>
    <col min="4" max="5" width="9.140625" style="4"/>
    <col min="6" max="6" width="10.5703125" style="4" customWidth="1"/>
    <col min="7" max="10" width="9.140625" style="4"/>
    <col min="11" max="11" width="10.7109375" style="4" customWidth="1"/>
    <col min="12" max="40" width="9.140625" style="4"/>
    <col min="41" max="41" width="10.42578125" style="4" customWidth="1"/>
  </cols>
  <sheetData>
    <row r="1" spans="1:41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1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1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1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1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1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1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1" ht="19.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1" ht="38.25" customHeight="1">
      <c r="A9" s="404"/>
      <c r="B9" s="411"/>
      <c r="C9" s="398"/>
      <c r="D9" s="33" t="str">
        <f>'Багринівська   ЗОШ'!D9</f>
        <v>к-ть                                            ( кВт)</v>
      </c>
      <c r="E9" s="33" t="str">
        <f>'Багринівська   ЗОШ'!E9</f>
        <v>ціна (з ПДВ) грн/кВт</v>
      </c>
      <c r="F9" s="33" t="str">
        <f>'Багринівська   ЗОШ'!F9</f>
        <v>сума (з ПДВ) грн.</v>
      </c>
      <c r="G9" s="33" t="str">
        <f>'Багринівська   ЗОШ'!G9</f>
        <v>к-ть                                            ( кВт)</v>
      </c>
      <c r="H9" s="33" t="str">
        <f>'Багринівська   ЗОШ'!H9</f>
        <v>ціна (з ПДВ) грн/кВт</v>
      </c>
      <c r="I9" s="33" t="str">
        <f>'Багринівська   ЗОШ'!I9</f>
        <v>сума (з ПДВ) грн.</v>
      </c>
      <c r="J9" s="33" t="str">
        <f>'Багринівська   ЗОШ'!J9</f>
        <v>к-ть                                            ( кВт)</v>
      </c>
      <c r="K9" s="33" t="str">
        <f>'Багринівська   ЗОШ'!K9</f>
        <v>ціна (з ПДВ) грн/кВт</v>
      </c>
      <c r="L9" s="33" t="str">
        <f>'Багринівська   ЗОШ'!L9</f>
        <v>сума (з ПДВ) грн.</v>
      </c>
      <c r="M9" s="33" t="str">
        <f>'Багринівська   ЗОШ'!M9</f>
        <v>к-ть                                            ( кВт)</v>
      </c>
      <c r="N9" s="33" t="str">
        <f>'Багринівська   ЗОШ'!N9</f>
        <v>ціна (з ПДВ) грн/кВт</v>
      </c>
      <c r="O9" s="33" t="str">
        <f>'Багринівська   ЗОШ'!O9</f>
        <v>сума (з ПДВ) грн.</v>
      </c>
      <c r="P9" s="33" t="str">
        <f>'Багринівська   ЗОШ'!P9</f>
        <v>к-ть                                            ( кВт)</v>
      </c>
      <c r="Q9" s="33" t="str">
        <f>'Багринівська   ЗОШ'!Q9</f>
        <v>ціна (з ПДВ) грн/кВт</v>
      </c>
      <c r="R9" s="33" t="str">
        <f>'Багринівська   ЗОШ'!R9</f>
        <v>сума (з ПДВ) грн.</v>
      </c>
      <c r="S9" s="33" t="str">
        <f>'Багринівська   ЗОШ'!S9</f>
        <v>к-ть                                            ( кВт)</v>
      </c>
      <c r="T9" s="33" t="str">
        <f>'Багринівська   ЗОШ'!T9</f>
        <v>ціна (з ПДВ) грн/кВт</v>
      </c>
      <c r="U9" s="33" t="str">
        <f>'Багринівська   ЗОШ'!U9</f>
        <v>сума (з ПДВ) грн.</v>
      </c>
      <c r="V9" s="33" t="str">
        <f>'Багринівська   ЗОШ'!V9</f>
        <v>к-ть                                            ( кВт)</v>
      </c>
      <c r="W9" s="33" t="str">
        <f>'Багринівська   ЗОШ'!W9</f>
        <v>ціна (з ПДВ) грн/кВт</v>
      </c>
      <c r="X9" s="33" t="str">
        <f>'Багринівська   ЗОШ'!X9</f>
        <v>сума (з ПДВ) грн.</v>
      </c>
      <c r="Y9" s="33" t="str">
        <f>'Багринівська   ЗОШ'!Y9</f>
        <v>к-ть                                            ( кВт)</v>
      </c>
      <c r="Z9" s="33" t="str">
        <f>'Багринівська   ЗОШ'!Z9</f>
        <v>ціна (з ПДВ) грн/кВт</v>
      </c>
      <c r="AA9" s="33" t="str">
        <f>'Багринівська   ЗОШ'!AA9</f>
        <v>сума (з ПДВ) грн.</v>
      </c>
      <c r="AB9" s="33" t="str">
        <f>'Багринівська   ЗОШ'!AB9</f>
        <v>к-ть                                            ( кВт)</v>
      </c>
      <c r="AC9" s="33" t="str">
        <f>'Багринівська   ЗОШ'!AC9</f>
        <v>ціна (з ПДВ) грн/кВт</v>
      </c>
      <c r="AD9" s="33" t="str">
        <f>'Багринівська   ЗОШ'!AD9</f>
        <v>сума (з ПДВ) грн.</v>
      </c>
      <c r="AE9" s="33" t="str">
        <f>'Багринівська   ЗОШ'!AE9</f>
        <v>к-ть                                            ( кВт)</v>
      </c>
      <c r="AF9" s="33" t="str">
        <f>'Багринівська   ЗОШ'!AF9</f>
        <v>ціна (з ПДВ) грн/кВт</v>
      </c>
      <c r="AG9" s="33" t="str">
        <f>'Багринівська   ЗОШ'!AG9</f>
        <v>сума (з ПДВ) грн.</v>
      </c>
      <c r="AH9" s="33" t="str">
        <f>'Багринівська   ЗОШ'!AH9</f>
        <v>к-ть                                            ( кВт)</v>
      </c>
      <c r="AI9" s="33" t="str">
        <f>'Багринівська   ЗОШ'!AI9</f>
        <v>ціна (з ПДВ) грн/кВт</v>
      </c>
      <c r="AJ9" s="33" t="str">
        <f>'Багринівська   ЗОШ'!AJ9</f>
        <v>сума (з ПДВ) грн.</v>
      </c>
      <c r="AK9" s="33" t="str">
        <f>'Багринівська   ЗОШ'!AK9</f>
        <v>к-ть                                            ( кВт)</v>
      </c>
      <c r="AL9" s="33" t="str">
        <f>'Багринівська   ЗОШ'!AL9</f>
        <v>ціна (з ПДВ) грн/кВт</v>
      </c>
      <c r="AM9" s="33" t="str">
        <f>'Багринівська   ЗОШ'!AM9</f>
        <v>сума (з ПДВ) грн.</v>
      </c>
      <c r="AN9" s="33" t="str">
        <f>'Багринівська   ЗОШ'!AN9</f>
        <v>к-ть                                            ( кВт)</v>
      </c>
      <c r="AO9" s="33" t="str">
        <f>'Багринівська   ЗОШ'!AO9</f>
        <v>сума  грн.</v>
      </c>
    </row>
    <row r="10" spans="1:41" s="27" customFormat="1" ht="19.5" customHeight="1">
      <c r="A10" s="401" t="s">
        <v>102</v>
      </c>
      <c r="B10" s="402"/>
      <c r="C10" s="44"/>
      <c r="D10" s="118">
        <f>D13+D14+D12+D11</f>
        <v>331</v>
      </c>
      <c r="E10" s="118"/>
      <c r="F10" s="118">
        <f>F13+F14+F12+F11</f>
        <v>968.53579000000002</v>
      </c>
      <c r="G10" s="118">
        <f t="shared" ref="G10:AN10" si="0">G13+G14+G12+G11</f>
        <v>1598</v>
      </c>
      <c r="H10" s="118"/>
      <c r="I10" s="118">
        <f>I13+I14+I12+I11</f>
        <v>4676.7718199999999</v>
      </c>
      <c r="J10" s="118">
        <f t="shared" si="0"/>
        <v>1520</v>
      </c>
      <c r="K10" s="118"/>
      <c r="L10" s="118">
        <f t="shared" si="0"/>
        <v>4447.6567999999997</v>
      </c>
      <c r="M10" s="118">
        <f t="shared" si="0"/>
        <v>2000</v>
      </c>
      <c r="N10" s="118"/>
      <c r="O10" s="118">
        <f t="shared" si="0"/>
        <v>5893.6559999999999</v>
      </c>
      <c r="P10" s="118">
        <f t="shared" si="0"/>
        <v>2000</v>
      </c>
      <c r="Q10" s="118"/>
      <c r="R10" s="118">
        <f t="shared" si="0"/>
        <v>5893.5999999999995</v>
      </c>
      <c r="S10" s="118">
        <f t="shared" si="0"/>
        <v>2400</v>
      </c>
      <c r="T10" s="118"/>
      <c r="U10" s="118">
        <f t="shared" si="0"/>
        <v>7072.3200000000006</v>
      </c>
      <c r="V10" s="118">
        <f t="shared" si="0"/>
        <v>800</v>
      </c>
      <c r="W10" s="118"/>
      <c r="X10" s="118">
        <f t="shared" si="0"/>
        <v>2917.6415999999999</v>
      </c>
      <c r="Y10" s="118">
        <f t="shared" si="0"/>
        <v>800</v>
      </c>
      <c r="Z10" s="118">
        <f t="shared" si="0"/>
        <v>6.7960000000000003</v>
      </c>
      <c r="AA10" s="118">
        <f t="shared" si="0"/>
        <v>2718.4</v>
      </c>
      <c r="AB10" s="118">
        <f t="shared" si="0"/>
        <v>1750</v>
      </c>
      <c r="AC10" s="118"/>
      <c r="AD10" s="118">
        <f t="shared" si="0"/>
        <v>5535.9500000000007</v>
      </c>
      <c r="AE10" s="118">
        <f t="shared" si="0"/>
        <v>0</v>
      </c>
      <c r="AF10" s="118"/>
      <c r="AG10" s="118">
        <f t="shared" si="0"/>
        <v>0</v>
      </c>
      <c r="AH10" s="118">
        <f t="shared" si="0"/>
        <v>0</v>
      </c>
      <c r="AI10" s="118"/>
      <c r="AJ10" s="118">
        <f t="shared" si="0"/>
        <v>0</v>
      </c>
      <c r="AK10" s="118">
        <f t="shared" si="0"/>
        <v>0</v>
      </c>
      <c r="AL10" s="118"/>
      <c r="AM10" s="118">
        <f t="shared" si="0"/>
        <v>0</v>
      </c>
      <c r="AN10" s="118">
        <f t="shared" si="0"/>
        <v>13199</v>
      </c>
      <c r="AO10" s="118">
        <f>AO13+AO14+AO12+AO11</f>
        <v>40124.532009999995</v>
      </c>
    </row>
    <row r="11" spans="1:41" s="27" customFormat="1" ht="37.5" customHeight="1">
      <c r="A11" s="168" t="s">
        <v>103</v>
      </c>
      <c r="B11" s="46" t="s">
        <v>23</v>
      </c>
      <c r="C11" s="14">
        <v>1</v>
      </c>
      <c r="D11" s="117">
        <v>280</v>
      </c>
      <c r="E11" s="240">
        <f>'Багринівська   ЗОШ'!E11</f>
        <v>2.9260899999999999</v>
      </c>
      <c r="F11" s="92">
        <f>E11*D11*C11</f>
        <v>819.30520000000001</v>
      </c>
      <c r="G11" s="117">
        <v>960</v>
      </c>
      <c r="H11" s="93">
        <f>'Димківський  НВК'!H11</f>
        <v>2.9260899999999999</v>
      </c>
      <c r="I11" s="92">
        <f>H11*G11*C11</f>
        <v>2809.0463999999997</v>
      </c>
      <c r="J11" s="117">
        <v>960</v>
      </c>
      <c r="K11" s="93">
        <f>'Димківський  НВК'!K11</f>
        <v>2.9260899999999999</v>
      </c>
      <c r="L11" s="92">
        <f>K11*J11*C11</f>
        <v>2809.0463999999997</v>
      </c>
      <c r="M11" s="117">
        <v>1400</v>
      </c>
      <c r="N11" s="93">
        <f>'Димківський  НВК'!N11</f>
        <v>2.946828</v>
      </c>
      <c r="O11" s="92">
        <f>N11*M11*C11</f>
        <v>4125.5591999999997</v>
      </c>
      <c r="P11" s="117">
        <v>1800</v>
      </c>
      <c r="Q11" s="93">
        <f>'Димківський  НВК'!Q11</f>
        <v>2.9468000000000001</v>
      </c>
      <c r="R11" s="92">
        <f>Q11*P11*C11</f>
        <v>5304.24</v>
      </c>
      <c r="S11" s="117">
        <v>1700</v>
      </c>
      <c r="T11" s="93">
        <f>'Димківський  НВК'!T11</f>
        <v>2.9468000000000001</v>
      </c>
      <c r="U11" s="92">
        <f>T11*S11*C11</f>
        <v>5009.5600000000004</v>
      </c>
      <c r="V11" s="117">
        <v>500</v>
      </c>
      <c r="W11" s="93">
        <f>'Димківський  НВК'!W11</f>
        <v>3.647052</v>
      </c>
      <c r="X11" s="92">
        <f>W11*V11*C11</f>
        <v>1823.5260000000001</v>
      </c>
      <c r="Y11" s="117">
        <v>600</v>
      </c>
      <c r="Z11" s="93">
        <f>'Димківський  НВК'!Z11</f>
        <v>3.3980000000000001</v>
      </c>
      <c r="AA11" s="92">
        <f>Z11*Y11*C11</f>
        <v>2038.8000000000002</v>
      </c>
      <c r="AB11" s="117">
        <v>900</v>
      </c>
      <c r="AC11" s="93">
        <f>'Димківський  НВК'!AC11</f>
        <v>3.1634000000000002</v>
      </c>
      <c r="AD11" s="92">
        <f>AC11*AB11*C11</f>
        <v>2847.0600000000004</v>
      </c>
      <c r="AE11" s="161"/>
      <c r="AF11" s="164">
        <f>'Димківський  НВК'!AF11</f>
        <v>0</v>
      </c>
      <c r="AG11" s="159">
        <f>AF11*AE11*C11</f>
        <v>0</v>
      </c>
      <c r="AH11" s="161"/>
      <c r="AI11" s="164">
        <f>'Димківський  НВК'!AI11</f>
        <v>0</v>
      </c>
      <c r="AJ11" s="92">
        <f>AI11*AH11*C11</f>
        <v>0</v>
      </c>
      <c r="AK11" s="117"/>
      <c r="AL11" s="164">
        <f>'Димківський  НВК'!AL11</f>
        <v>0</v>
      </c>
      <c r="AM11" s="92">
        <f>AL11*AK11*C11</f>
        <v>0</v>
      </c>
      <c r="AN11" s="118">
        <f>D11+G11+J11+M11+P11+S11+V11+Y11+AB11+AE11+AH11+AK11</f>
        <v>9100</v>
      </c>
      <c r="AO11" s="95">
        <f>AM11+AJ11+AG11+AD11+AA11+X11+U11+R11+O11+L11+F11+I11</f>
        <v>27586.143199999999</v>
      </c>
    </row>
    <row r="12" spans="1:41" s="29" customFormat="1">
      <c r="A12" s="173" t="s">
        <v>104</v>
      </c>
      <c r="B12" s="46" t="s">
        <v>23</v>
      </c>
      <c r="C12" s="106">
        <v>1</v>
      </c>
      <c r="D12" s="126">
        <v>51</v>
      </c>
      <c r="E12" s="240">
        <f>'Багринівська   ЗОШ'!E11</f>
        <v>2.9260899999999999</v>
      </c>
      <c r="F12" s="92">
        <f>E12*D12*C12</f>
        <v>149.23059000000001</v>
      </c>
      <c r="G12" s="126">
        <v>638</v>
      </c>
      <c r="H12" s="93">
        <f>'Димківський  НВК'!H12</f>
        <v>2.9260899999999999</v>
      </c>
      <c r="I12" s="92">
        <f>H12*G12*C12+0.88</f>
        <v>1867.72542</v>
      </c>
      <c r="J12" s="126">
        <v>560</v>
      </c>
      <c r="K12" s="93">
        <f>'Димківський  НВК'!K12</f>
        <v>2.9260899999999999</v>
      </c>
      <c r="L12" s="92">
        <f>K12*J12*C12</f>
        <v>1638.6104</v>
      </c>
      <c r="M12" s="126">
        <v>600</v>
      </c>
      <c r="N12" s="93">
        <f>'Димківський  НВК'!N12</f>
        <v>2.946828</v>
      </c>
      <c r="O12" s="92">
        <f>N12*M12*C12</f>
        <v>1768.0968</v>
      </c>
      <c r="P12" s="117">
        <v>200</v>
      </c>
      <c r="Q12" s="93">
        <f>'Димківський  НВК'!Q12</f>
        <v>2.9468000000000001</v>
      </c>
      <c r="R12" s="92">
        <f>Q12*P12*C12</f>
        <v>589.36</v>
      </c>
      <c r="S12" s="126">
        <v>700</v>
      </c>
      <c r="T12" s="93">
        <f>'Димківський  НВК'!T12</f>
        <v>2.9468000000000001</v>
      </c>
      <c r="U12" s="92">
        <f>T12*S12*C12</f>
        <v>2062.7600000000002</v>
      </c>
      <c r="V12" s="126">
        <v>300</v>
      </c>
      <c r="W12" s="93">
        <f>'Димківський  НВК'!W12</f>
        <v>3.647052</v>
      </c>
      <c r="X12" s="92">
        <f>W12*V12*C12</f>
        <v>1094.1156000000001</v>
      </c>
      <c r="Y12" s="126">
        <v>200</v>
      </c>
      <c r="Z12" s="93">
        <f>'Димківський  НВК'!Z12</f>
        <v>3.3980000000000001</v>
      </c>
      <c r="AA12" s="92">
        <f>Z12*Y12*C12</f>
        <v>679.6</v>
      </c>
      <c r="AB12" s="126">
        <v>850</v>
      </c>
      <c r="AC12" s="93">
        <f>'Димківський  НВК'!AC12</f>
        <v>3.1634000000000002</v>
      </c>
      <c r="AD12" s="92">
        <f>AC12*AB12*C12</f>
        <v>2688.8900000000003</v>
      </c>
      <c r="AE12" s="154"/>
      <c r="AF12" s="164">
        <f>'Димківський  НВК'!AF12</f>
        <v>0</v>
      </c>
      <c r="AG12" s="159">
        <f>AF12*AE12*C12</f>
        <v>0</v>
      </c>
      <c r="AH12" s="154"/>
      <c r="AI12" s="164">
        <f>'Димківський  НВК'!AI12</f>
        <v>0</v>
      </c>
      <c r="AJ12" s="92">
        <f>AI12*AH12*C12</f>
        <v>0</v>
      </c>
      <c r="AK12" s="126"/>
      <c r="AL12" s="164">
        <f>'Димківський  НВК'!AL12</f>
        <v>0</v>
      </c>
      <c r="AM12" s="92">
        <f>AL12*AK12*C12</f>
        <v>0</v>
      </c>
      <c r="AN12" s="118">
        <f>D12+G12+J12+M12+P12+S12+V12+Y12+AB12+AE12+AH12+AK12</f>
        <v>4099</v>
      </c>
      <c r="AO12" s="95">
        <f>AM12+AJ12+AG12+AD12+AA12+X12+U12+R12+O12+L12+F12+I12</f>
        <v>12538.38881</v>
      </c>
    </row>
    <row r="13" spans="1:41" s="29" customFormat="1">
      <c r="A13" s="73"/>
      <c r="B13" s="73"/>
      <c r="C13" s="54"/>
      <c r="D13" s="130"/>
      <c r="E13" s="241"/>
      <c r="F13" s="94"/>
      <c r="G13" s="130"/>
      <c r="H13" s="47"/>
      <c r="I13" s="94"/>
      <c r="J13" s="130"/>
      <c r="K13" s="47"/>
      <c r="L13" s="94"/>
      <c r="M13" s="130"/>
      <c r="N13" s="47"/>
      <c r="O13" s="94"/>
      <c r="P13" s="117"/>
      <c r="Q13" s="48"/>
      <c r="R13" s="92"/>
      <c r="S13" s="130"/>
      <c r="T13" s="47"/>
      <c r="U13" s="94"/>
      <c r="V13" s="130"/>
      <c r="W13" s="47"/>
      <c r="X13" s="94"/>
      <c r="Y13" s="130"/>
      <c r="Z13" s="47"/>
      <c r="AA13" s="94"/>
      <c r="AB13" s="130"/>
      <c r="AC13" s="47"/>
      <c r="AD13" s="94"/>
      <c r="AE13" s="94"/>
      <c r="AF13" s="47"/>
      <c r="AG13" s="94"/>
      <c r="AH13" s="130"/>
      <c r="AI13" s="47"/>
      <c r="AJ13" s="94"/>
      <c r="AK13" s="130"/>
      <c r="AL13" s="47"/>
      <c r="AM13" s="94"/>
      <c r="AN13" s="118">
        <f>D13+G13+J13+M13+P13+S13+V13+Y13+AB13+AE13+AH13+AK13</f>
        <v>0</v>
      </c>
      <c r="AO13" s="95">
        <f>AM13+AJ13+AG13+AD13+AA13+X13+U13+R13+O13+L13+F13+I13</f>
        <v>0</v>
      </c>
    </row>
    <row r="14" spans="1:41">
      <c r="A14" s="17"/>
      <c r="B14" s="17"/>
      <c r="C14" s="16"/>
      <c r="D14" s="123"/>
      <c r="E14" s="43"/>
      <c r="F14" s="32"/>
      <c r="G14" s="123"/>
      <c r="H14" s="43"/>
      <c r="I14" s="32"/>
      <c r="J14" s="123"/>
      <c r="K14" s="43"/>
      <c r="L14" s="32"/>
      <c r="M14" s="123"/>
      <c r="N14" s="43"/>
      <c r="O14" s="32"/>
      <c r="P14" s="125"/>
      <c r="Q14" s="42"/>
      <c r="R14" s="31"/>
      <c r="S14" s="123"/>
      <c r="T14" s="43"/>
      <c r="U14" s="32"/>
      <c r="V14" s="123"/>
      <c r="W14" s="43"/>
      <c r="X14" s="32"/>
      <c r="Y14" s="123"/>
      <c r="Z14" s="43"/>
      <c r="AA14" s="32"/>
      <c r="AB14" s="123"/>
      <c r="AC14" s="43"/>
      <c r="AD14" s="32"/>
      <c r="AE14" s="32"/>
      <c r="AF14" s="43"/>
      <c r="AG14" s="32"/>
      <c r="AH14" s="123"/>
      <c r="AI14" s="43"/>
      <c r="AJ14" s="32"/>
      <c r="AK14" s="123"/>
      <c r="AL14" s="43"/>
      <c r="AM14" s="32"/>
      <c r="AN14" s="118">
        <f>D14+G14+J14+M14+P14+S14+V14+Y14+AB14+AE14+AH14+AK14</f>
        <v>0</v>
      </c>
      <c r="AO14" s="95">
        <f>AM14+AJ14+AG14+AD14+AA14+X14+U14+R14+O14+L14+F14+I14</f>
        <v>0</v>
      </c>
    </row>
    <row r="15" spans="1:41">
      <c r="A15" s="19"/>
      <c r="B15" s="19"/>
      <c r="C15" s="78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"/>
      <c r="Q15" s="2"/>
      <c r="R15" s="2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0"/>
      <c r="AI15" s="20"/>
      <c r="AJ15" s="20"/>
    </row>
    <row r="16" spans="1:41" s="4" customFormat="1">
      <c r="A16" s="21"/>
      <c r="B16" s="21"/>
      <c r="C16" s="78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2"/>
      <c r="Q16" s="22"/>
      <c r="R16" s="22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 spans="1:36">
      <c r="A17" s="21"/>
      <c r="B17" s="21"/>
      <c r="C17" s="78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20"/>
      <c r="O17" s="20"/>
      <c r="P17" s="22"/>
      <c r="Q17" s="22"/>
      <c r="R17" s="2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</row>
    <row r="18" spans="1:36">
      <c r="A18" s="21"/>
      <c r="B18" s="21"/>
      <c r="C18" s="2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20"/>
      <c r="O18" s="20"/>
      <c r="P18" s="22"/>
      <c r="Q18" s="22"/>
      <c r="R18" s="2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"/>
      <c r="AI18" s="2"/>
      <c r="AJ18" s="2"/>
    </row>
    <row r="19" spans="1:36">
      <c r="A19" s="23"/>
      <c r="B19" s="23"/>
      <c r="C19" s="2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20"/>
      <c r="O19" s="20"/>
      <c r="P19" s="22"/>
      <c r="Q19" s="22"/>
      <c r="R19" s="2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10"/>
      <c r="AI19" s="10"/>
      <c r="AJ19" s="10"/>
    </row>
    <row r="20" spans="1:36">
      <c r="A20" s="23"/>
      <c r="B20" s="23"/>
      <c r="C20" s="2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20"/>
      <c r="O20" s="20"/>
      <c r="P20" s="22"/>
      <c r="Q20" s="22"/>
      <c r="R20" s="2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pans="1:36">
      <c r="A21" s="23"/>
      <c r="B21" s="23"/>
    </row>
    <row r="23" spans="1:36">
      <c r="A23" s="24"/>
      <c r="B23" s="24"/>
    </row>
    <row r="24" spans="1:36">
      <c r="A24" s="21"/>
      <c r="B24" s="21"/>
    </row>
    <row r="25" spans="1:36">
      <c r="A25" s="21"/>
      <c r="B25" s="21"/>
    </row>
    <row r="26" spans="1:36">
      <c r="A26" s="21"/>
      <c r="B26" s="21"/>
    </row>
    <row r="27" spans="1:36">
      <c r="A27" s="23"/>
      <c r="B27" s="23"/>
    </row>
    <row r="28" spans="1:36">
      <c r="A28" s="23"/>
      <c r="B28" s="23"/>
    </row>
    <row r="29" spans="1:36">
      <c r="A29" s="23"/>
      <c r="B29" s="23"/>
    </row>
  </sheetData>
  <mergeCells count="24">
    <mergeCell ref="AB2:AN2"/>
    <mergeCell ref="AK3:AN3"/>
    <mergeCell ref="F6:AB6"/>
    <mergeCell ref="G7:Y7"/>
    <mergeCell ref="AN8:AO8"/>
    <mergeCell ref="A10:B10"/>
    <mergeCell ref="C8:C9"/>
    <mergeCell ref="AK8:AM8"/>
    <mergeCell ref="AH8:AJ8"/>
    <mergeCell ref="A8:B9"/>
    <mergeCell ref="V8:X8"/>
    <mergeCell ref="S8:U8"/>
    <mergeCell ref="P8:R8"/>
    <mergeCell ref="AE8:AG8"/>
    <mergeCell ref="Y8:AA8"/>
    <mergeCell ref="AB8:AD8"/>
    <mergeCell ref="D20:M20"/>
    <mergeCell ref="D19:M19"/>
    <mergeCell ref="D8:F8"/>
    <mergeCell ref="G8:I8"/>
    <mergeCell ref="J8:L8"/>
    <mergeCell ref="D18:M18"/>
    <mergeCell ref="M8:O8"/>
    <mergeCell ref="D17:M17"/>
  </mergeCells>
  <phoneticPr fontId="16" type="noConversion"/>
  <pageMargins left="0.25" right="0.25" top="0.75" bottom="0.75" header="0.3" footer="0.3"/>
  <pageSetup paperSize="9" scale="90" orientation="landscape" horizontalDpi="180" verticalDpi="18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K64"/>
  <sheetViews>
    <sheetView tabSelected="1" workbookViewId="0">
      <pane xSplit="2" ySplit="10" topLeftCell="HM15" activePane="bottomRight" state="frozen"/>
      <selection pane="topRight" activeCell="C1" sqref="C1"/>
      <selection pane="bottomLeft" activeCell="A6" sqref="A6"/>
      <selection pane="bottomRight" activeCell="IL9" sqref="IL9"/>
    </sheetView>
  </sheetViews>
  <sheetFormatPr defaultRowHeight="15"/>
  <cols>
    <col min="1" max="1" width="4.140625" style="195" customWidth="1"/>
    <col min="2" max="2" width="26.5703125" style="177" customWidth="1"/>
    <col min="3" max="3" width="10.85546875" style="178" hidden="1" customWidth="1"/>
    <col min="4" max="4" width="13.5703125" style="178" hidden="1" customWidth="1"/>
    <col min="5" max="5" width="0" style="179" hidden="1" customWidth="1"/>
    <col min="6" max="6" width="9.140625" style="179" hidden="1" customWidth="1"/>
    <col min="7" max="7" width="12.140625" style="179" hidden="1" customWidth="1"/>
    <col min="8" max="8" width="11" style="179" hidden="1" customWidth="1"/>
    <col min="9" max="9" width="7.28515625" style="179" hidden="1" customWidth="1"/>
    <col min="10" max="10" width="12" style="179" hidden="1" customWidth="1"/>
    <col min="11" max="11" width="10.28515625" style="179" hidden="1" customWidth="1"/>
    <col min="12" max="12" width="9.28515625" style="179" hidden="1" customWidth="1"/>
    <col min="13" max="13" width="12.140625" style="179" hidden="1" customWidth="1"/>
    <col min="14" max="14" width="10.42578125" style="179" hidden="1" customWidth="1"/>
    <col min="15" max="15" width="8.7109375" style="179" hidden="1" customWidth="1"/>
    <col min="16" max="16" width="12.5703125" style="179" hidden="1" customWidth="1"/>
    <col min="17" max="18" width="10" style="179" hidden="1" customWidth="1"/>
    <col min="19" max="19" width="12.85546875" style="179" hidden="1" customWidth="1"/>
    <col min="20" max="20" width="10.28515625" style="179" hidden="1" customWidth="1"/>
    <col min="21" max="21" width="11.85546875" style="22" hidden="1" customWidth="1"/>
    <col min="22" max="22" width="10.42578125" style="178" hidden="1" customWidth="1"/>
    <col min="23" max="23" width="13.5703125" style="178" hidden="1" customWidth="1"/>
    <col min="24" max="24" width="0" style="179" hidden="1" customWidth="1"/>
    <col min="25" max="25" width="9.140625" style="179" hidden="1" customWidth="1"/>
    <col min="26" max="26" width="13.42578125" style="179" hidden="1" customWidth="1"/>
    <col min="27" max="28" width="11" style="179" hidden="1" customWidth="1"/>
    <col min="29" max="29" width="12" style="179" hidden="1" customWidth="1"/>
    <col min="30" max="30" width="10.42578125" style="179" hidden="1" customWidth="1"/>
    <col min="31" max="31" width="9.28515625" style="179" hidden="1" customWidth="1"/>
    <col min="32" max="32" width="13.5703125" style="179" hidden="1" customWidth="1"/>
    <col min="33" max="33" width="11" style="179" hidden="1" customWidth="1"/>
    <col min="34" max="34" width="8.7109375" style="179" hidden="1" customWidth="1"/>
    <col min="35" max="35" width="12.5703125" style="179" hidden="1" customWidth="1"/>
    <col min="36" max="37" width="10" style="179" hidden="1" customWidth="1"/>
    <col min="38" max="38" width="12.85546875" style="179" hidden="1" customWidth="1"/>
    <col min="39" max="39" width="10.28515625" style="179" hidden="1" customWidth="1"/>
    <col min="40" max="40" width="11.85546875" style="22" hidden="1" customWidth="1"/>
    <col min="41" max="41" width="10.42578125" style="178" hidden="1" customWidth="1"/>
    <col min="42" max="42" width="14.28515625" style="178" hidden="1" customWidth="1"/>
    <col min="43" max="43" width="0" style="179" hidden="1" customWidth="1"/>
    <col min="44" max="44" width="9.140625" style="179" hidden="1" customWidth="1"/>
    <col min="45" max="45" width="13.42578125" style="179" hidden="1" customWidth="1"/>
    <col min="46" max="47" width="11" style="179" hidden="1" customWidth="1"/>
    <col min="48" max="48" width="12" style="179" hidden="1" customWidth="1"/>
    <col min="49" max="49" width="10.42578125" style="179" hidden="1" customWidth="1"/>
    <col min="50" max="50" width="9.28515625" style="179" hidden="1" customWidth="1"/>
    <col min="51" max="51" width="13.5703125" style="179" hidden="1" customWidth="1"/>
    <col min="52" max="52" width="11" style="179" hidden="1" customWidth="1"/>
    <col min="53" max="53" width="8.7109375" style="179" hidden="1" customWidth="1"/>
    <col min="54" max="54" width="12.5703125" style="179" hidden="1" customWidth="1"/>
    <col min="55" max="56" width="10" style="179" hidden="1" customWidth="1"/>
    <col min="57" max="57" width="12.85546875" style="179" hidden="1" customWidth="1"/>
    <col min="58" max="58" width="10.28515625" style="179" hidden="1" customWidth="1"/>
    <col min="59" max="59" width="11.85546875" style="22" hidden="1" customWidth="1"/>
    <col min="60" max="60" width="10.42578125" style="178" hidden="1" customWidth="1"/>
    <col min="61" max="61" width="13.5703125" style="178" hidden="1" customWidth="1"/>
    <col min="62" max="62" width="0" style="179" hidden="1" customWidth="1"/>
    <col min="63" max="63" width="9.140625" style="179" hidden="1" customWidth="1"/>
    <col min="64" max="64" width="13.42578125" style="179" hidden="1" customWidth="1"/>
    <col min="65" max="66" width="11" style="179" hidden="1" customWidth="1"/>
    <col min="67" max="67" width="12" style="179" hidden="1" customWidth="1"/>
    <col min="68" max="68" width="10.42578125" style="179" hidden="1" customWidth="1"/>
    <col min="69" max="69" width="9.28515625" style="179" hidden="1" customWidth="1"/>
    <col min="70" max="70" width="13.5703125" style="179" hidden="1" customWidth="1"/>
    <col min="71" max="71" width="11" style="179" hidden="1" customWidth="1"/>
    <col min="72" max="72" width="8.7109375" style="179" hidden="1" customWidth="1"/>
    <col min="73" max="73" width="12.5703125" style="179" hidden="1" customWidth="1"/>
    <col min="74" max="75" width="10" style="179" hidden="1" customWidth="1"/>
    <col min="76" max="76" width="12.85546875" style="179" hidden="1" customWidth="1"/>
    <col min="77" max="77" width="10.28515625" style="179" hidden="1" customWidth="1"/>
    <col min="78" max="78" width="11.85546875" style="22" hidden="1" customWidth="1"/>
    <col min="79" max="79" width="10.42578125" style="178" hidden="1" customWidth="1"/>
    <col min="80" max="80" width="13.5703125" style="178" hidden="1" customWidth="1"/>
    <col min="81" max="81" width="0" style="179" hidden="1" customWidth="1"/>
    <col min="82" max="82" width="9.140625" style="179" hidden="1" customWidth="1"/>
    <col min="83" max="83" width="13.42578125" style="179" hidden="1" customWidth="1"/>
    <col min="84" max="84" width="11" style="179" hidden="1" customWidth="1"/>
    <col min="85" max="85" width="9.5703125" style="179" hidden="1" customWidth="1"/>
    <col min="86" max="86" width="10.28515625" style="179" hidden="1" customWidth="1"/>
    <col min="87" max="87" width="10.42578125" style="179" hidden="1" customWidth="1"/>
    <col min="88" max="88" width="9.28515625" style="179" hidden="1" customWidth="1"/>
    <col min="89" max="89" width="10.5703125" style="179" hidden="1" customWidth="1"/>
    <col min="90" max="90" width="11" style="179" hidden="1" customWidth="1"/>
    <col min="91" max="91" width="8.7109375" style="179" hidden="1" customWidth="1"/>
    <col min="92" max="92" width="12.5703125" style="179" hidden="1" customWidth="1"/>
    <col min="93" max="93" width="10.140625" style="179" hidden="1" customWidth="1"/>
    <col min="94" max="94" width="10" style="179" hidden="1" customWidth="1"/>
    <col min="95" max="95" width="12.85546875" style="179" hidden="1" customWidth="1"/>
    <col min="96" max="96" width="7.7109375" style="179" hidden="1" customWidth="1"/>
    <col min="97" max="97" width="11.85546875" style="22" hidden="1" customWidth="1"/>
    <col min="98" max="98" width="10.42578125" style="178" hidden="1" customWidth="1"/>
    <col min="99" max="99" width="13.5703125" style="178" hidden="1" customWidth="1"/>
    <col min="100" max="100" width="0" style="179" hidden="1" customWidth="1"/>
    <col min="101" max="101" width="9.140625" style="179" hidden="1" customWidth="1"/>
    <col min="102" max="102" width="13.42578125" style="179" hidden="1" customWidth="1"/>
    <col min="103" max="104" width="11" style="179" hidden="1" customWidth="1"/>
    <col min="105" max="105" width="12" style="179" hidden="1" customWidth="1"/>
    <col min="106" max="106" width="10.42578125" style="179" hidden="1" customWidth="1"/>
    <col min="107" max="107" width="9.28515625" style="179" hidden="1" customWidth="1"/>
    <col min="108" max="108" width="10.85546875" style="179" hidden="1" customWidth="1"/>
    <col min="109" max="109" width="11" style="179" hidden="1" customWidth="1"/>
    <col min="110" max="110" width="8.7109375" style="179" hidden="1" customWidth="1"/>
    <col min="111" max="111" width="10.5703125" style="179" hidden="1" customWidth="1"/>
    <col min="112" max="113" width="10" style="179" hidden="1" customWidth="1"/>
    <col min="114" max="114" width="12.85546875" style="179" hidden="1" customWidth="1"/>
    <col min="115" max="115" width="10.28515625" style="179" hidden="1" customWidth="1"/>
    <col min="116" max="116" width="11.85546875" style="22" hidden="1" customWidth="1"/>
    <col min="117" max="117" width="10.42578125" style="178" hidden="1" customWidth="1"/>
    <col min="118" max="118" width="10.85546875" style="178" hidden="1" customWidth="1"/>
    <col min="119" max="120" width="0" style="179" hidden="1" customWidth="1"/>
    <col min="121" max="121" width="13.42578125" style="179" hidden="1" customWidth="1"/>
    <col min="122" max="123" width="11" style="179" hidden="1" customWidth="1"/>
    <col min="124" max="124" width="12" style="179" hidden="1" customWidth="1"/>
    <col min="125" max="125" width="10.42578125" style="179" hidden="1" customWidth="1"/>
    <col min="126" max="126" width="9.28515625" style="179" hidden="1" customWidth="1"/>
    <col min="127" max="127" width="13.5703125" style="179" hidden="1" customWidth="1"/>
    <col min="128" max="128" width="9.5703125" style="179" hidden="1" customWidth="1"/>
    <col min="129" max="129" width="8.7109375" style="179" hidden="1" customWidth="1"/>
    <col min="130" max="130" width="12.5703125" style="179" hidden="1" customWidth="1"/>
    <col min="131" max="132" width="10" style="179" hidden="1" customWidth="1"/>
    <col min="133" max="133" width="12.85546875" style="179" hidden="1" customWidth="1"/>
    <col min="134" max="134" width="10.28515625" style="179" hidden="1" customWidth="1"/>
    <col min="135" max="135" width="11.85546875" style="22" hidden="1" customWidth="1"/>
    <col min="136" max="136" width="10.42578125" style="178" hidden="1" customWidth="1"/>
    <col min="137" max="137" width="13.5703125" style="178" hidden="1" customWidth="1"/>
    <col min="138" max="138" width="0" style="179" hidden="1" customWidth="1"/>
    <col min="139" max="139" width="5.28515625" style="179" hidden="1" customWidth="1"/>
    <col min="140" max="140" width="13.42578125" style="179" hidden="1" customWidth="1"/>
    <col min="141" max="142" width="11" style="179" hidden="1" customWidth="1"/>
    <col min="143" max="143" width="12" style="179" hidden="1" customWidth="1"/>
    <col min="144" max="144" width="10.42578125" style="179" hidden="1" customWidth="1"/>
    <col min="145" max="145" width="9.28515625" style="179" hidden="1" customWidth="1"/>
    <col min="146" max="146" width="13.5703125" style="179" hidden="1" customWidth="1"/>
    <col min="147" max="147" width="11" style="179" hidden="1" customWidth="1"/>
    <col min="148" max="148" width="8.7109375" style="179" hidden="1" customWidth="1"/>
    <col min="149" max="149" width="12.5703125" style="179" hidden="1" customWidth="1"/>
    <col min="150" max="150" width="10" style="179" hidden="1" customWidth="1"/>
    <col min="151" max="151" width="2.42578125" style="179" hidden="1" customWidth="1"/>
    <col min="152" max="152" width="12.85546875" style="179" hidden="1" customWidth="1"/>
    <col min="153" max="153" width="10.28515625" style="179" hidden="1" customWidth="1"/>
    <col min="154" max="154" width="11.85546875" style="22" hidden="1" customWidth="1"/>
    <col min="155" max="155" width="10.42578125" style="178" hidden="1" customWidth="1"/>
    <col min="156" max="156" width="13.5703125" style="178" hidden="1" customWidth="1"/>
    <col min="157" max="158" width="0" style="179" hidden="1" customWidth="1"/>
    <col min="159" max="159" width="13.42578125" style="179" hidden="1" customWidth="1"/>
    <col min="160" max="161" width="11" style="179" hidden="1" customWidth="1"/>
    <col min="162" max="162" width="6.85546875" style="179" hidden="1" customWidth="1"/>
    <col min="163" max="163" width="10.42578125" style="179" hidden="1" customWidth="1"/>
    <col min="164" max="164" width="9.28515625" style="179" hidden="1" customWidth="1"/>
    <col min="165" max="165" width="13.5703125" style="179" hidden="1" customWidth="1"/>
    <col min="166" max="166" width="11" style="179" hidden="1" customWidth="1"/>
    <col min="167" max="167" width="8.7109375" style="179" hidden="1" customWidth="1"/>
    <col min="168" max="168" width="12.5703125" style="179" hidden="1" customWidth="1"/>
    <col min="169" max="170" width="10" style="179" hidden="1" customWidth="1"/>
    <col min="171" max="171" width="12.85546875" style="179" hidden="1" customWidth="1"/>
    <col min="172" max="172" width="10.28515625" style="179" hidden="1" customWidth="1"/>
    <col min="173" max="173" width="11.85546875" style="22" hidden="1" customWidth="1"/>
    <col min="174" max="174" width="4.140625" style="178" hidden="1" customWidth="1"/>
    <col min="175" max="175" width="13.5703125" style="178" hidden="1" customWidth="1"/>
    <col min="176" max="177" width="0" style="179" hidden="1" customWidth="1"/>
    <col min="178" max="178" width="13.42578125" style="179" hidden="1" customWidth="1"/>
    <col min="179" max="180" width="11" style="179" hidden="1" customWidth="1"/>
    <col min="181" max="181" width="12" style="179" hidden="1" customWidth="1"/>
    <col min="182" max="182" width="10.42578125" style="179" hidden="1" customWidth="1"/>
    <col min="183" max="183" width="9.28515625" style="179" hidden="1" customWidth="1"/>
    <col min="184" max="184" width="13.5703125" style="179" hidden="1" customWidth="1"/>
    <col min="185" max="185" width="11" style="179" hidden="1" customWidth="1"/>
    <col min="186" max="186" width="8.7109375" style="179" hidden="1" customWidth="1"/>
    <col min="187" max="187" width="12.5703125" style="179" hidden="1" customWidth="1"/>
    <col min="188" max="188" width="0.140625" style="179" hidden="1" customWidth="1"/>
    <col min="189" max="189" width="10" style="179" hidden="1" customWidth="1"/>
    <col min="190" max="190" width="12.85546875" style="179" hidden="1" customWidth="1"/>
    <col min="191" max="191" width="10.28515625" style="179" hidden="1" customWidth="1"/>
    <col min="192" max="192" width="11.85546875" style="22" hidden="1" customWidth="1"/>
    <col min="193" max="193" width="10.42578125" style="178" hidden="1" customWidth="1"/>
    <col min="194" max="194" width="13.5703125" style="178" hidden="1" customWidth="1"/>
    <col min="195" max="195" width="0" style="179" hidden="1" customWidth="1"/>
    <col min="196" max="196" width="9.5703125" style="179" hidden="1" customWidth="1"/>
    <col min="197" max="197" width="6.42578125" style="179" hidden="1" customWidth="1"/>
    <col min="198" max="198" width="11.140625" style="179" hidden="1" customWidth="1"/>
    <col min="199" max="199" width="10.5703125" style="179" hidden="1" customWidth="1"/>
    <col min="200" max="200" width="10" style="179" hidden="1" customWidth="1"/>
    <col min="201" max="201" width="8.28515625" style="179" hidden="1" customWidth="1"/>
    <col min="202" max="202" width="9.42578125" style="179" hidden="1" customWidth="1"/>
    <col min="203" max="203" width="8.85546875" style="179" hidden="1" customWidth="1"/>
    <col min="204" max="204" width="8.7109375" style="179" hidden="1" customWidth="1"/>
    <col min="205" max="205" width="9.28515625" style="179" hidden="1" customWidth="1"/>
    <col min="206" max="206" width="7.5703125" style="179" hidden="1" customWidth="1"/>
    <col min="207" max="207" width="8.140625" style="179" hidden="1" customWidth="1"/>
    <col min="208" max="208" width="6" style="179" hidden="1" customWidth="1"/>
    <col min="209" max="209" width="4" style="179" hidden="1" customWidth="1"/>
    <col min="210" max="210" width="6.42578125" style="179" hidden="1" customWidth="1"/>
    <col min="211" max="211" width="5.28515625" style="22" hidden="1" customWidth="1"/>
    <col min="212" max="212" width="7.28515625" style="178" hidden="1" customWidth="1"/>
    <col min="213" max="213" width="9" style="178" hidden="1" customWidth="1"/>
    <col min="214" max="214" width="0.28515625" style="179" hidden="1" customWidth="1"/>
    <col min="215" max="215" width="9.5703125" style="179" hidden="1" customWidth="1"/>
    <col min="216" max="216" width="10.42578125" style="179" hidden="1" customWidth="1"/>
    <col min="217" max="217" width="10.28515625" style="179" hidden="1" customWidth="1"/>
    <col min="218" max="218" width="10.7109375" style="179" hidden="1" customWidth="1"/>
    <col min="219" max="219" width="13.85546875" style="179" hidden="1" customWidth="1"/>
    <col min="220" max="220" width="12.28515625" style="179" hidden="1" customWidth="1"/>
    <col min="221" max="221" width="13" style="179" hidden="1" customWidth="1"/>
    <col min="222" max="222" width="12.140625" style="179" hidden="1" customWidth="1"/>
    <col min="223" max="223" width="13.42578125" style="179" hidden="1" customWidth="1"/>
    <col min="224" max="224" width="14.140625" style="179" hidden="1" customWidth="1"/>
    <col min="225" max="225" width="10.7109375" style="179" hidden="1" customWidth="1"/>
    <col min="226" max="226" width="4.5703125" style="179" hidden="1" customWidth="1"/>
    <col min="227" max="227" width="14" style="179" hidden="1" customWidth="1"/>
    <col min="228" max="228" width="13.7109375" style="179" hidden="1" customWidth="1"/>
    <col min="229" max="229" width="5.5703125" style="179" hidden="1" customWidth="1"/>
    <col min="230" max="230" width="16.28515625" style="22" hidden="1" customWidth="1"/>
    <col min="231" max="231" width="11.42578125" style="178" customWidth="1"/>
    <col min="232" max="232" width="13.5703125" style="178" customWidth="1"/>
    <col min="233" max="233" width="10" style="179" customWidth="1"/>
    <col min="234" max="234" width="9.140625" style="179" hidden="1" customWidth="1"/>
    <col min="235" max="235" width="13.42578125" style="179" customWidth="1"/>
    <col min="236" max="236" width="11" style="179" customWidth="1"/>
    <col min="237" max="237" width="11" style="179" hidden="1" customWidth="1"/>
    <col min="238" max="238" width="14.28515625" style="179" customWidth="1"/>
    <col min="239" max="239" width="10.42578125" style="179" customWidth="1"/>
    <col min="240" max="240" width="9.28515625" style="179" hidden="1" customWidth="1"/>
    <col min="241" max="241" width="13.5703125" style="179" customWidth="1"/>
    <col min="242" max="242" width="9" style="179" customWidth="1"/>
    <col min="243" max="243" width="8.7109375" style="179" hidden="1" customWidth="1"/>
    <col min="244" max="244" width="11.42578125" style="179" customWidth="1"/>
    <col min="245" max="245" width="11.28515625" style="141" hidden="1" customWidth="1"/>
    <col min="246" max="16384" width="9.140625" style="141"/>
  </cols>
  <sheetData>
    <row r="1" spans="1:244" ht="15.75" hidden="1" thickBot="1"/>
    <row r="2" spans="1:244">
      <c r="IG2" s="468" t="s">
        <v>150</v>
      </c>
      <c r="IH2" s="468"/>
      <c r="II2" s="468"/>
      <c r="IJ2" s="468"/>
    </row>
    <row r="3" spans="1:244" ht="15.75" thickBot="1">
      <c r="IG3" s="469" t="s">
        <v>151</v>
      </c>
      <c r="IH3" s="469"/>
      <c r="II3" s="469"/>
      <c r="IJ3" s="469"/>
    </row>
    <row r="4" spans="1:244">
      <c r="IG4" s="392"/>
      <c r="IH4" s="392"/>
      <c r="II4" s="392"/>
      <c r="IJ4" s="392"/>
    </row>
    <row r="5" spans="1:244" ht="38.25" customHeight="1">
      <c r="A5" s="470" t="s">
        <v>154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470"/>
      <c r="AL5" s="470"/>
      <c r="AM5" s="470"/>
      <c r="AN5" s="470"/>
      <c r="AO5" s="470"/>
      <c r="AP5" s="470"/>
      <c r="AQ5" s="470"/>
      <c r="AR5" s="470"/>
      <c r="AS5" s="470"/>
      <c r="AT5" s="470"/>
      <c r="AU5" s="470"/>
      <c r="AV5" s="470"/>
      <c r="AW5" s="470"/>
      <c r="AX5" s="470"/>
      <c r="AY5" s="470"/>
      <c r="AZ5" s="470"/>
      <c r="BA5" s="470"/>
      <c r="BB5" s="470"/>
      <c r="BC5" s="470"/>
      <c r="BD5" s="470"/>
      <c r="BE5" s="470"/>
      <c r="BF5" s="470"/>
      <c r="BG5" s="470"/>
      <c r="BH5" s="470"/>
      <c r="BI5" s="470"/>
      <c r="BJ5" s="470"/>
      <c r="BK5" s="470"/>
      <c r="BL5" s="470"/>
      <c r="BM5" s="470"/>
      <c r="BN5" s="470"/>
      <c r="BO5" s="470"/>
      <c r="BP5" s="470"/>
      <c r="BQ5" s="470"/>
      <c r="BR5" s="470"/>
      <c r="BS5" s="470"/>
      <c r="BT5" s="470"/>
      <c r="BU5" s="470"/>
      <c r="BV5" s="470"/>
      <c r="BW5" s="470"/>
      <c r="BX5" s="470"/>
      <c r="BY5" s="470"/>
      <c r="BZ5" s="470"/>
      <c r="CA5" s="470"/>
      <c r="CB5" s="470"/>
      <c r="CC5" s="470"/>
      <c r="CD5" s="470"/>
      <c r="CE5" s="470"/>
      <c r="CF5" s="470"/>
      <c r="CG5" s="470"/>
      <c r="CH5" s="470"/>
      <c r="CI5" s="470"/>
      <c r="CJ5" s="470"/>
      <c r="CK5" s="470"/>
      <c r="CL5" s="470"/>
      <c r="CM5" s="470"/>
      <c r="CN5" s="470"/>
      <c r="CO5" s="470"/>
      <c r="CP5" s="470"/>
      <c r="CQ5" s="470"/>
      <c r="CR5" s="470"/>
      <c r="CS5" s="470"/>
      <c r="CT5" s="470"/>
      <c r="CU5" s="470"/>
      <c r="CV5" s="470"/>
      <c r="CW5" s="470"/>
      <c r="CX5" s="470"/>
      <c r="CY5" s="470"/>
      <c r="CZ5" s="470"/>
      <c r="DA5" s="470"/>
      <c r="DB5" s="470"/>
      <c r="DC5" s="470"/>
      <c r="DD5" s="470"/>
      <c r="DE5" s="470"/>
      <c r="DF5" s="470"/>
      <c r="DG5" s="470"/>
      <c r="DH5" s="470"/>
      <c r="DI5" s="470"/>
      <c r="DJ5" s="470"/>
      <c r="DK5" s="470"/>
      <c r="DL5" s="470"/>
      <c r="DM5" s="470"/>
      <c r="DN5" s="470"/>
      <c r="DO5" s="470"/>
      <c r="DP5" s="470"/>
      <c r="DQ5" s="470"/>
      <c r="DR5" s="470"/>
      <c r="DS5" s="470"/>
      <c r="DT5" s="470"/>
      <c r="DU5" s="470"/>
      <c r="DV5" s="470"/>
      <c r="DW5" s="470"/>
      <c r="DX5" s="470"/>
      <c r="DY5" s="470"/>
      <c r="DZ5" s="470"/>
      <c r="EA5" s="470"/>
      <c r="EB5" s="470"/>
      <c r="EC5" s="470"/>
      <c r="ED5" s="470"/>
      <c r="EE5" s="470"/>
      <c r="EF5" s="470"/>
      <c r="EG5" s="470"/>
      <c r="EH5" s="470"/>
      <c r="EI5" s="470"/>
      <c r="EJ5" s="470"/>
      <c r="EK5" s="470"/>
      <c r="EL5" s="470"/>
      <c r="EM5" s="470"/>
      <c r="EN5" s="470"/>
      <c r="EO5" s="470"/>
      <c r="EP5" s="470"/>
      <c r="EQ5" s="470"/>
      <c r="ER5" s="470"/>
      <c r="ES5" s="470"/>
      <c r="ET5" s="470"/>
      <c r="EU5" s="470"/>
      <c r="EV5" s="470"/>
      <c r="EW5" s="470"/>
      <c r="EX5" s="470"/>
      <c r="EY5" s="470"/>
      <c r="EZ5" s="470"/>
      <c r="FA5" s="470"/>
      <c r="FB5" s="470"/>
      <c r="FC5" s="470"/>
      <c r="FD5" s="470"/>
      <c r="FE5" s="470"/>
      <c r="FF5" s="470"/>
      <c r="FG5" s="470"/>
      <c r="FH5" s="470"/>
      <c r="FI5" s="470"/>
      <c r="FJ5" s="470"/>
      <c r="FK5" s="470"/>
      <c r="FL5" s="470"/>
      <c r="FM5" s="470"/>
      <c r="FN5" s="470"/>
      <c r="FO5" s="470"/>
      <c r="FP5" s="470"/>
      <c r="FQ5" s="470"/>
      <c r="FR5" s="470"/>
      <c r="FS5" s="470"/>
      <c r="FT5" s="470"/>
      <c r="FU5" s="470"/>
      <c r="FV5" s="470"/>
      <c r="FW5" s="470"/>
      <c r="FX5" s="470"/>
      <c r="FY5" s="470"/>
      <c r="FZ5" s="470"/>
      <c r="GA5" s="470"/>
      <c r="GB5" s="470"/>
      <c r="GC5" s="470"/>
      <c r="GD5" s="470"/>
      <c r="GE5" s="470"/>
      <c r="GF5" s="470"/>
      <c r="GG5" s="470"/>
      <c r="GH5" s="470"/>
      <c r="GI5" s="470"/>
      <c r="GJ5" s="470"/>
      <c r="GK5" s="470"/>
      <c r="GL5" s="470"/>
      <c r="GM5" s="470"/>
      <c r="GN5" s="470"/>
      <c r="GO5" s="470"/>
      <c r="GP5" s="470"/>
      <c r="GQ5" s="470"/>
      <c r="GR5" s="470"/>
      <c r="GS5" s="470"/>
      <c r="GT5" s="470"/>
      <c r="GU5" s="470"/>
      <c r="GV5" s="470"/>
      <c r="GW5" s="470"/>
      <c r="GX5" s="470"/>
      <c r="GY5" s="470"/>
      <c r="GZ5" s="470"/>
      <c r="HA5" s="470"/>
      <c r="HB5" s="470"/>
      <c r="HC5" s="470"/>
      <c r="HD5" s="470"/>
      <c r="HE5" s="470"/>
      <c r="HF5" s="470"/>
      <c r="HG5" s="470"/>
      <c r="HH5" s="470"/>
      <c r="HI5" s="470"/>
      <c r="HJ5" s="470"/>
      <c r="HK5" s="470"/>
      <c r="HL5" s="470"/>
      <c r="HM5" s="470"/>
      <c r="HN5" s="470"/>
      <c r="HO5" s="470"/>
      <c r="HP5" s="470"/>
      <c r="HQ5" s="470"/>
      <c r="HR5" s="470"/>
      <c r="HS5" s="470"/>
      <c r="HT5" s="470"/>
      <c r="HU5" s="470"/>
      <c r="HV5" s="470"/>
      <c r="HW5" s="470"/>
      <c r="HX5" s="470"/>
      <c r="HY5" s="470"/>
      <c r="HZ5" s="470"/>
      <c r="IA5" s="470"/>
      <c r="IB5" s="470"/>
      <c r="IC5" s="470"/>
      <c r="ID5" s="470"/>
      <c r="IE5" s="470"/>
      <c r="IF5" s="470"/>
      <c r="IG5" s="470"/>
      <c r="IH5" s="470"/>
      <c r="II5" s="470"/>
      <c r="IJ5" s="470"/>
    </row>
    <row r="6" spans="1:244" ht="15.75" thickBot="1">
      <c r="IG6" s="392"/>
      <c r="IH6" s="392"/>
      <c r="II6" s="392"/>
      <c r="IJ6" s="392"/>
    </row>
    <row r="7" spans="1:244" s="146" customFormat="1" ht="15.75" customHeight="1" thickBot="1">
      <c r="A7" s="472" t="s">
        <v>58</v>
      </c>
      <c r="B7" s="474" t="s">
        <v>59</v>
      </c>
      <c r="C7" s="476" t="s">
        <v>131</v>
      </c>
      <c r="D7" s="477"/>
      <c r="E7" s="477"/>
      <c r="F7" s="477"/>
      <c r="G7" s="477"/>
      <c r="H7" s="477"/>
      <c r="I7" s="477"/>
      <c r="J7" s="477"/>
      <c r="K7" s="477"/>
      <c r="L7" s="477"/>
      <c r="M7" s="477"/>
      <c r="N7" s="477"/>
      <c r="O7" s="477"/>
      <c r="P7" s="477"/>
      <c r="Q7" s="477"/>
      <c r="R7" s="477"/>
      <c r="S7" s="477"/>
      <c r="T7" s="477"/>
      <c r="U7" s="478"/>
      <c r="V7" s="491" t="s">
        <v>130</v>
      </c>
      <c r="W7" s="492"/>
      <c r="X7" s="492"/>
      <c r="Y7" s="492"/>
      <c r="Z7" s="492"/>
      <c r="AA7" s="492"/>
      <c r="AB7" s="492"/>
      <c r="AC7" s="492"/>
      <c r="AD7" s="492"/>
      <c r="AE7" s="492"/>
      <c r="AF7" s="492"/>
      <c r="AG7" s="492"/>
      <c r="AH7" s="492"/>
      <c r="AI7" s="492"/>
      <c r="AJ7" s="492"/>
      <c r="AK7" s="492"/>
      <c r="AL7" s="492"/>
      <c r="AM7" s="492"/>
      <c r="AN7" s="493"/>
      <c r="AO7" s="482" t="s">
        <v>132</v>
      </c>
      <c r="AP7" s="483"/>
      <c r="AQ7" s="483"/>
      <c r="AR7" s="483"/>
      <c r="AS7" s="483"/>
      <c r="AT7" s="483"/>
      <c r="AU7" s="483"/>
      <c r="AV7" s="483"/>
      <c r="AW7" s="483"/>
      <c r="AX7" s="483"/>
      <c r="AY7" s="483"/>
      <c r="AZ7" s="483"/>
      <c r="BA7" s="483"/>
      <c r="BB7" s="483"/>
      <c r="BC7" s="483"/>
      <c r="BD7" s="483"/>
      <c r="BE7" s="483"/>
      <c r="BF7" s="483"/>
      <c r="BG7" s="484"/>
      <c r="BH7" s="456" t="s">
        <v>136</v>
      </c>
      <c r="BI7" s="457"/>
      <c r="BJ7" s="457"/>
      <c r="BK7" s="457"/>
      <c r="BL7" s="457"/>
      <c r="BM7" s="457"/>
      <c r="BN7" s="457"/>
      <c r="BO7" s="457"/>
      <c r="BP7" s="457"/>
      <c r="BQ7" s="457"/>
      <c r="BR7" s="457"/>
      <c r="BS7" s="457"/>
      <c r="BT7" s="457"/>
      <c r="BU7" s="457"/>
      <c r="BV7" s="457"/>
      <c r="BW7" s="457"/>
      <c r="BX7" s="457"/>
      <c r="BY7" s="457"/>
      <c r="BZ7" s="458"/>
      <c r="CA7" s="510" t="s">
        <v>137</v>
      </c>
      <c r="CB7" s="511"/>
      <c r="CC7" s="511"/>
      <c r="CD7" s="511"/>
      <c r="CE7" s="511"/>
      <c r="CF7" s="511"/>
      <c r="CG7" s="511"/>
      <c r="CH7" s="511"/>
      <c r="CI7" s="511"/>
      <c r="CJ7" s="511"/>
      <c r="CK7" s="511"/>
      <c r="CL7" s="511"/>
      <c r="CM7" s="511"/>
      <c r="CN7" s="511"/>
      <c r="CO7" s="511"/>
      <c r="CP7" s="511"/>
      <c r="CQ7" s="511"/>
      <c r="CR7" s="511"/>
      <c r="CS7" s="512"/>
      <c r="CT7" s="499" t="s">
        <v>138</v>
      </c>
      <c r="CU7" s="500"/>
      <c r="CV7" s="500"/>
      <c r="CW7" s="500"/>
      <c r="CX7" s="500"/>
      <c r="CY7" s="500"/>
      <c r="CZ7" s="500"/>
      <c r="DA7" s="500"/>
      <c r="DB7" s="500"/>
      <c r="DC7" s="500"/>
      <c r="DD7" s="500"/>
      <c r="DE7" s="500"/>
      <c r="DF7" s="500"/>
      <c r="DG7" s="500"/>
      <c r="DH7" s="500"/>
      <c r="DI7" s="500"/>
      <c r="DJ7" s="500"/>
      <c r="DK7" s="500"/>
      <c r="DL7" s="501"/>
      <c r="DM7" s="505" t="s">
        <v>139</v>
      </c>
      <c r="DN7" s="506"/>
      <c r="DO7" s="506"/>
      <c r="DP7" s="506"/>
      <c r="DQ7" s="506"/>
      <c r="DR7" s="506"/>
      <c r="DS7" s="506"/>
      <c r="DT7" s="506"/>
      <c r="DU7" s="506"/>
      <c r="DV7" s="506"/>
      <c r="DW7" s="506"/>
      <c r="DX7" s="506"/>
      <c r="DY7" s="506"/>
      <c r="DZ7" s="506"/>
      <c r="EA7" s="506"/>
      <c r="EB7" s="506"/>
      <c r="EC7" s="506"/>
      <c r="ED7" s="506"/>
      <c r="EE7" s="507"/>
      <c r="EF7" s="517" t="s">
        <v>140</v>
      </c>
      <c r="EG7" s="518"/>
      <c r="EH7" s="518"/>
      <c r="EI7" s="518"/>
      <c r="EJ7" s="518"/>
      <c r="EK7" s="518"/>
      <c r="EL7" s="518"/>
      <c r="EM7" s="518"/>
      <c r="EN7" s="518"/>
      <c r="EO7" s="518"/>
      <c r="EP7" s="518"/>
      <c r="EQ7" s="518"/>
      <c r="ER7" s="518"/>
      <c r="ES7" s="518"/>
      <c r="ET7" s="518"/>
      <c r="EU7" s="518"/>
      <c r="EV7" s="518"/>
      <c r="EW7" s="518"/>
      <c r="EX7" s="519"/>
      <c r="EY7" s="524" t="s">
        <v>141</v>
      </c>
      <c r="EZ7" s="525"/>
      <c r="FA7" s="525"/>
      <c r="FB7" s="525"/>
      <c r="FC7" s="525"/>
      <c r="FD7" s="525"/>
      <c r="FE7" s="525"/>
      <c r="FF7" s="525"/>
      <c r="FG7" s="525"/>
      <c r="FH7" s="525"/>
      <c r="FI7" s="525"/>
      <c r="FJ7" s="525"/>
      <c r="FK7" s="525"/>
      <c r="FL7" s="525"/>
      <c r="FM7" s="525"/>
      <c r="FN7" s="525"/>
      <c r="FO7" s="525"/>
      <c r="FP7" s="525"/>
      <c r="FQ7" s="526"/>
      <c r="FR7" s="499" t="s">
        <v>142</v>
      </c>
      <c r="FS7" s="500"/>
      <c r="FT7" s="500"/>
      <c r="FU7" s="500"/>
      <c r="FV7" s="500"/>
      <c r="FW7" s="500"/>
      <c r="FX7" s="500"/>
      <c r="FY7" s="500"/>
      <c r="FZ7" s="500"/>
      <c r="GA7" s="500"/>
      <c r="GB7" s="500"/>
      <c r="GC7" s="500"/>
      <c r="GD7" s="500"/>
      <c r="GE7" s="500"/>
      <c r="GF7" s="500"/>
      <c r="GG7" s="500"/>
      <c r="GH7" s="500"/>
      <c r="GI7" s="500"/>
      <c r="GJ7" s="529"/>
      <c r="GK7" s="531" t="s">
        <v>143</v>
      </c>
      <c r="GL7" s="532"/>
      <c r="GM7" s="532"/>
      <c r="GN7" s="532"/>
      <c r="GO7" s="532"/>
      <c r="GP7" s="532"/>
      <c r="GQ7" s="532"/>
      <c r="GR7" s="532"/>
      <c r="GS7" s="532"/>
      <c r="GT7" s="532"/>
      <c r="GU7" s="532"/>
      <c r="GV7" s="532"/>
      <c r="GW7" s="532"/>
      <c r="GX7" s="532"/>
      <c r="GY7" s="532"/>
      <c r="GZ7" s="532"/>
      <c r="HA7" s="532"/>
      <c r="HB7" s="532"/>
      <c r="HC7" s="533"/>
      <c r="HD7" s="545" t="s">
        <v>144</v>
      </c>
      <c r="HE7" s="546"/>
      <c r="HF7" s="546"/>
      <c r="HG7" s="546"/>
      <c r="HH7" s="546"/>
      <c r="HI7" s="546"/>
      <c r="HJ7" s="546"/>
      <c r="HK7" s="546"/>
      <c r="HL7" s="546"/>
      <c r="HM7" s="546"/>
      <c r="HN7" s="546"/>
      <c r="HO7" s="546"/>
      <c r="HP7" s="546"/>
      <c r="HQ7" s="546"/>
      <c r="HR7" s="546"/>
      <c r="HS7" s="546"/>
      <c r="HT7" s="546"/>
      <c r="HU7" s="546"/>
      <c r="HV7" s="547"/>
      <c r="HW7" s="538" t="s">
        <v>148</v>
      </c>
      <c r="HX7" s="539"/>
      <c r="HY7" s="539"/>
      <c r="HZ7" s="539"/>
      <c r="IA7" s="539"/>
      <c r="IB7" s="539"/>
      <c r="IC7" s="539"/>
      <c r="ID7" s="539"/>
      <c r="IE7" s="539"/>
      <c r="IF7" s="539"/>
      <c r="IG7" s="539"/>
      <c r="IH7" s="539"/>
      <c r="II7" s="539"/>
      <c r="IJ7" s="539"/>
    </row>
    <row r="8" spans="1:244" s="146" customFormat="1" ht="15.75" customHeight="1">
      <c r="A8" s="473"/>
      <c r="B8" s="475"/>
      <c r="C8" s="480" t="s">
        <v>113</v>
      </c>
      <c r="D8" s="481"/>
      <c r="E8" s="479" t="s">
        <v>56</v>
      </c>
      <c r="F8" s="479"/>
      <c r="G8" s="479"/>
      <c r="H8" s="463" t="s">
        <v>57</v>
      </c>
      <c r="I8" s="463"/>
      <c r="J8" s="463"/>
      <c r="K8" s="463"/>
      <c r="L8" s="463"/>
      <c r="M8" s="463"/>
      <c r="N8" s="463"/>
      <c r="O8" s="463"/>
      <c r="P8" s="463"/>
      <c r="Q8" s="463" t="s">
        <v>114</v>
      </c>
      <c r="R8" s="463"/>
      <c r="S8" s="463"/>
      <c r="T8" s="463" t="s">
        <v>93</v>
      </c>
      <c r="U8" s="464"/>
      <c r="V8" s="494" t="s">
        <v>113</v>
      </c>
      <c r="W8" s="495"/>
      <c r="X8" s="496" t="s">
        <v>56</v>
      </c>
      <c r="Y8" s="496"/>
      <c r="Z8" s="496"/>
      <c r="AA8" s="497" t="s">
        <v>57</v>
      </c>
      <c r="AB8" s="497"/>
      <c r="AC8" s="497"/>
      <c r="AD8" s="497"/>
      <c r="AE8" s="497"/>
      <c r="AF8" s="497"/>
      <c r="AG8" s="497"/>
      <c r="AH8" s="497"/>
      <c r="AI8" s="497"/>
      <c r="AJ8" s="497" t="s">
        <v>114</v>
      </c>
      <c r="AK8" s="497"/>
      <c r="AL8" s="497"/>
      <c r="AM8" s="497" t="s">
        <v>93</v>
      </c>
      <c r="AN8" s="498"/>
      <c r="AO8" s="485" t="s">
        <v>135</v>
      </c>
      <c r="AP8" s="486"/>
      <c r="AQ8" s="487" t="s">
        <v>56</v>
      </c>
      <c r="AR8" s="487"/>
      <c r="AS8" s="487"/>
      <c r="AT8" s="488" t="s">
        <v>57</v>
      </c>
      <c r="AU8" s="488"/>
      <c r="AV8" s="488"/>
      <c r="AW8" s="488"/>
      <c r="AX8" s="488"/>
      <c r="AY8" s="488"/>
      <c r="AZ8" s="488"/>
      <c r="BA8" s="488"/>
      <c r="BB8" s="488"/>
      <c r="BC8" s="488" t="s">
        <v>114</v>
      </c>
      <c r="BD8" s="488"/>
      <c r="BE8" s="488"/>
      <c r="BF8" s="488" t="s">
        <v>93</v>
      </c>
      <c r="BG8" s="489"/>
      <c r="BH8" s="459" t="s">
        <v>135</v>
      </c>
      <c r="BI8" s="460"/>
      <c r="BJ8" s="461" t="s">
        <v>56</v>
      </c>
      <c r="BK8" s="461"/>
      <c r="BL8" s="461"/>
      <c r="BM8" s="462" t="s">
        <v>57</v>
      </c>
      <c r="BN8" s="462"/>
      <c r="BO8" s="462"/>
      <c r="BP8" s="462"/>
      <c r="BQ8" s="462"/>
      <c r="BR8" s="462"/>
      <c r="BS8" s="462"/>
      <c r="BT8" s="462"/>
      <c r="BU8" s="462"/>
      <c r="BV8" s="462" t="s">
        <v>114</v>
      </c>
      <c r="BW8" s="462"/>
      <c r="BX8" s="462"/>
      <c r="BY8" s="462" t="s">
        <v>93</v>
      </c>
      <c r="BZ8" s="471"/>
      <c r="CA8" s="513" t="s">
        <v>135</v>
      </c>
      <c r="CB8" s="514"/>
      <c r="CC8" s="514" t="s">
        <v>56</v>
      </c>
      <c r="CD8" s="514"/>
      <c r="CE8" s="514"/>
      <c r="CF8" s="515" t="s">
        <v>57</v>
      </c>
      <c r="CG8" s="515"/>
      <c r="CH8" s="515"/>
      <c r="CI8" s="515"/>
      <c r="CJ8" s="515"/>
      <c r="CK8" s="515"/>
      <c r="CL8" s="515"/>
      <c r="CM8" s="515"/>
      <c r="CN8" s="515"/>
      <c r="CO8" s="515" t="s">
        <v>114</v>
      </c>
      <c r="CP8" s="515"/>
      <c r="CQ8" s="515"/>
      <c r="CR8" s="515" t="s">
        <v>93</v>
      </c>
      <c r="CS8" s="516"/>
      <c r="CT8" s="502" t="s">
        <v>135</v>
      </c>
      <c r="CU8" s="490"/>
      <c r="CV8" s="490" t="s">
        <v>56</v>
      </c>
      <c r="CW8" s="490"/>
      <c r="CX8" s="490"/>
      <c r="CY8" s="503" t="s">
        <v>57</v>
      </c>
      <c r="CZ8" s="503"/>
      <c r="DA8" s="503"/>
      <c r="DB8" s="503"/>
      <c r="DC8" s="503"/>
      <c r="DD8" s="503"/>
      <c r="DE8" s="503"/>
      <c r="DF8" s="503"/>
      <c r="DG8" s="503"/>
      <c r="DH8" s="503" t="s">
        <v>114</v>
      </c>
      <c r="DI8" s="503"/>
      <c r="DJ8" s="503"/>
      <c r="DK8" s="503" t="s">
        <v>93</v>
      </c>
      <c r="DL8" s="504"/>
      <c r="DM8" s="494" t="s">
        <v>135</v>
      </c>
      <c r="DN8" s="495"/>
      <c r="DO8" s="495" t="s">
        <v>56</v>
      </c>
      <c r="DP8" s="495"/>
      <c r="DQ8" s="495"/>
      <c r="DR8" s="508" t="s">
        <v>57</v>
      </c>
      <c r="DS8" s="508"/>
      <c r="DT8" s="508"/>
      <c r="DU8" s="508"/>
      <c r="DV8" s="508"/>
      <c r="DW8" s="508"/>
      <c r="DX8" s="508"/>
      <c r="DY8" s="508"/>
      <c r="DZ8" s="508"/>
      <c r="EA8" s="508" t="s">
        <v>114</v>
      </c>
      <c r="EB8" s="508"/>
      <c r="EC8" s="508"/>
      <c r="ED8" s="508" t="s">
        <v>93</v>
      </c>
      <c r="EE8" s="509"/>
      <c r="EF8" s="520" t="s">
        <v>135</v>
      </c>
      <c r="EG8" s="521"/>
      <c r="EH8" s="521" t="s">
        <v>56</v>
      </c>
      <c r="EI8" s="521"/>
      <c r="EJ8" s="521"/>
      <c r="EK8" s="522" t="s">
        <v>57</v>
      </c>
      <c r="EL8" s="522"/>
      <c r="EM8" s="522"/>
      <c r="EN8" s="522"/>
      <c r="EO8" s="522"/>
      <c r="EP8" s="522"/>
      <c r="EQ8" s="522"/>
      <c r="ER8" s="522"/>
      <c r="ES8" s="522"/>
      <c r="ET8" s="522" t="s">
        <v>114</v>
      </c>
      <c r="EU8" s="522"/>
      <c r="EV8" s="522"/>
      <c r="EW8" s="522" t="s">
        <v>93</v>
      </c>
      <c r="EX8" s="523"/>
      <c r="EY8" s="485" t="s">
        <v>135</v>
      </c>
      <c r="EZ8" s="486"/>
      <c r="FA8" s="486" t="s">
        <v>56</v>
      </c>
      <c r="FB8" s="486"/>
      <c r="FC8" s="486"/>
      <c r="FD8" s="527" t="s">
        <v>57</v>
      </c>
      <c r="FE8" s="527"/>
      <c r="FF8" s="527"/>
      <c r="FG8" s="527"/>
      <c r="FH8" s="527"/>
      <c r="FI8" s="527"/>
      <c r="FJ8" s="527"/>
      <c r="FK8" s="527"/>
      <c r="FL8" s="527"/>
      <c r="FM8" s="527" t="s">
        <v>114</v>
      </c>
      <c r="FN8" s="527"/>
      <c r="FO8" s="527"/>
      <c r="FP8" s="527" t="s">
        <v>93</v>
      </c>
      <c r="FQ8" s="528"/>
      <c r="FR8" s="502" t="s">
        <v>135</v>
      </c>
      <c r="FS8" s="490"/>
      <c r="FT8" s="490" t="s">
        <v>56</v>
      </c>
      <c r="FU8" s="490"/>
      <c r="FV8" s="490"/>
      <c r="FW8" s="503" t="s">
        <v>57</v>
      </c>
      <c r="FX8" s="503"/>
      <c r="FY8" s="503"/>
      <c r="FZ8" s="503"/>
      <c r="GA8" s="503"/>
      <c r="GB8" s="503"/>
      <c r="GC8" s="503"/>
      <c r="GD8" s="503"/>
      <c r="GE8" s="503"/>
      <c r="GF8" s="503" t="s">
        <v>114</v>
      </c>
      <c r="GG8" s="503"/>
      <c r="GH8" s="503"/>
      <c r="GI8" s="503" t="s">
        <v>93</v>
      </c>
      <c r="GJ8" s="530"/>
      <c r="GK8" s="534" t="s">
        <v>135</v>
      </c>
      <c r="GL8" s="535"/>
      <c r="GM8" s="535" t="s">
        <v>56</v>
      </c>
      <c r="GN8" s="535"/>
      <c r="GO8" s="535"/>
      <c r="GP8" s="536" t="s">
        <v>57</v>
      </c>
      <c r="GQ8" s="536"/>
      <c r="GR8" s="536"/>
      <c r="GS8" s="536"/>
      <c r="GT8" s="536"/>
      <c r="GU8" s="536"/>
      <c r="GV8" s="536"/>
      <c r="GW8" s="536"/>
      <c r="GX8" s="536"/>
      <c r="GY8" s="536" t="s">
        <v>114</v>
      </c>
      <c r="GZ8" s="536"/>
      <c r="HA8" s="536"/>
      <c r="HB8" s="536" t="s">
        <v>93</v>
      </c>
      <c r="HC8" s="537"/>
      <c r="HD8" s="548" t="s">
        <v>135</v>
      </c>
      <c r="HE8" s="549"/>
      <c r="HF8" s="549" t="s">
        <v>56</v>
      </c>
      <c r="HG8" s="549"/>
      <c r="HH8" s="549"/>
      <c r="HI8" s="550" t="s">
        <v>57</v>
      </c>
      <c r="HJ8" s="550"/>
      <c r="HK8" s="550"/>
      <c r="HL8" s="550"/>
      <c r="HM8" s="550"/>
      <c r="HN8" s="550"/>
      <c r="HO8" s="550"/>
      <c r="HP8" s="550"/>
      <c r="HQ8" s="550"/>
      <c r="HR8" s="550" t="s">
        <v>114</v>
      </c>
      <c r="HS8" s="550"/>
      <c r="HT8" s="550"/>
      <c r="HU8" s="550" t="s">
        <v>93</v>
      </c>
      <c r="HV8" s="551"/>
      <c r="HW8" s="472" t="s">
        <v>145</v>
      </c>
      <c r="HX8" s="540"/>
      <c r="HY8" s="540" t="s">
        <v>56</v>
      </c>
      <c r="HZ8" s="540"/>
      <c r="IA8" s="540"/>
      <c r="IB8" s="542" t="s">
        <v>57</v>
      </c>
      <c r="IC8" s="542"/>
      <c r="ID8" s="542"/>
      <c r="IE8" s="542"/>
      <c r="IF8" s="542"/>
      <c r="IG8" s="542"/>
      <c r="IH8" s="542"/>
      <c r="II8" s="542"/>
      <c r="IJ8" s="543"/>
    </row>
    <row r="9" spans="1:244" s="184" customFormat="1" ht="36.75" customHeight="1">
      <c r="A9" s="473"/>
      <c r="B9" s="475"/>
      <c r="C9" s="480"/>
      <c r="D9" s="481"/>
      <c r="E9" s="479"/>
      <c r="F9" s="479"/>
      <c r="G9" s="479"/>
      <c r="H9" s="467" t="s">
        <v>72</v>
      </c>
      <c r="I9" s="467"/>
      <c r="J9" s="467"/>
      <c r="K9" s="467" t="s">
        <v>21</v>
      </c>
      <c r="L9" s="467"/>
      <c r="M9" s="467"/>
      <c r="N9" s="490" t="s">
        <v>73</v>
      </c>
      <c r="O9" s="490"/>
      <c r="P9" s="490"/>
      <c r="Q9" s="465"/>
      <c r="R9" s="465"/>
      <c r="S9" s="465"/>
      <c r="T9" s="465"/>
      <c r="U9" s="466"/>
      <c r="V9" s="494"/>
      <c r="W9" s="495"/>
      <c r="X9" s="496"/>
      <c r="Y9" s="496"/>
      <c r="Z9" s="496"/>
      <c r="AA9" s="496" t="s">
        <v>72</v>
      </c>
      <c r="AB9" s="496"/>
      <c r="AC9" s="496"/>
      <c r="AD9" s="496" t="s">
        <v>21</v>
      </c>
      <c r="AE9" s="496"/>
      <c r="AF9" s="496"/>
      <c r="AG9" s="495" t="s">
        <v>73</v>
      </c>
      <c r="AH9" s="495"/>
      <c r="AI9" s="495"/>
      <c r="AJ9" s="497"/>
      <c r="AK9" s="497"/>
      <c r="AL9" s="497"/>
      <c r="AM9" s="497"/>
      <c r="AN9" s="498"/>
      <c r="AO9" s="485"/>
      <c r="AP9" s="486"/>
      <c r="AQ9" s="487"/>
      <c r="AR9" s="487"/>
      <c r="AS9" s="487"/>
      <c r="AT9" s="487" t="s">
        <v>72</v>
      </c>
      <c r="AU9" s="487"/>
      <c r="AV9" s="487"/>
      <c r="AW9" s="487" t="s">
        <v>21</v>
      </c>
      <c r="AX9" s="487"/>
      <c r="AY9" s="487"/>
      <c r="AZ9" s="486" t="s">
        <v>73</v>
      </c>
      <c r="BA9" s="486"/>
      <c r="BB9" s="486"/>
      <c r="BC9" s="488"/>
      <c r="BD9" s="488"/>
      <c r="BE9" s="488"/>
      <c r="BF9" s="488"/>
      <c r="BG9" s="489"/>
      <c r="BH9" s="459"/>
      <c r="BI9" s="460"/>
      <c r="BJ9" s="461"/>
      <c r="BK9" s="461"/>
      <c r="BL9" s="461"/>
      <c r="BM9" s="461" t="s">
        <v>72</v>
      </c>
      <c r="BN9" s="461"/>
      <c r="BO9" s="461"/>
      <c r="BP9" s="461" t="s">
        <v>21</v>
      </c>
      <c r="BQ9" s="461"/>
      <c r="BR9" s="461"/>
      <c r="BS9" s="460" t="s">
        <v>73</v>
      </c>
      <c r="BT9" s="460"/>
      <c r="BU9" s="460"/>
      <c r="BV9" s="462"/>
      <c r="BW9" s="462"/>
      <c r="BX9" s="462"/>
      <c r="BY9" s="462"/>
      <c r="BZ9" s="471"/>
      <c r="CA9" s="513"/>
      <c r="CB9" s="514"/>
      <c r="CC9" s="514"/>
      <c r="CD9" s="514"/>
      <c r="CE9" s="514"/>
      <c r="CF9" s="514" t="s">
        <v>72</v>
      </c>
      <c r="CG9" s="514"/>
      <c r="CH9" s="514"/>
      <c r="CI9" s="514" t="s">
        <v>21</v>
      </c>
      <c r="CJ9" s="514"/>
      <c r="CK9" s="514"/>
      <c r="CL9" s="514" t="s">
        <v>73</v>
      </c>
      <c r="CM9" s="514"/>
      <c r="CN9" s="514"/>
      <c r="CO9" s="515"/>
      <c r="CP9" s="515"/>
      <c r="CQ9" s="515"/>
      <c r="CR9" s="515"/>
      <c r="CS9" s="516"/>
      <c r="CT9" s="502"/>
      <c r="CU9" s="490"/>
      <c r="CV9" s="490"/>
      <c r="CW9" s="490"/>
      <c r="CX9" s="490"/>
      <c r="CY9" s="490" t="s">
        <v>72</v>
      </c>
      <c r="CZ9" s="490"/>
      <c r="DA9" s="490"/>
      <c r="DB9" s="490" t="s">
        <v>21</v>
      </c>
      <c r="DC9" s="490"/>
      <c r="DD9" s="490"/>
      <c r="DE9" s="490" t="s">
        <v>73</v>
      </c>
      <c r="DF9" s="490"/>
      <c r="DG9" s="490"/>
      <c r="DH9" s="503"/>
      <c r="DI9" s="503"/>
      <c r="DJ9" s="503"/>
      <c r="DK9" s="503"/>
      <c r="DL9" s="504"/>
      <c r="DM9" s="494"/>
      <c r="DN9" s="495"/>
      <c r="DO9" s="495"/>
      <c r="DP9" s="495"/>
      <c r="DQ9" s="495"/>
      <c r="DR9" s="495" t="s">
        <v>72</v>
      </c>
      <c r="DS9" s="495"/>
      <c r="DT9" s="495"/>
      <c r="DU9" s="495" t="s">
        <v>21</v>
      </c>
      <c r="DV9" s="495"/>
      <c r="DW9" s="495"/>
      <c r="DX9" s="495" t="s">
        <v>73</v>
      </c>
      <c r="DY9" s="495"/>
      <c r="DZ9" s="495"/>
      <c r="EA9" s="508"/>
      <c r="EB9" s="508"/>
      <c r="EC9" s="508"/>
      <c r="ED9" s="508"/>
      <c r="EE9" s="509"/>
      <c r="EF9" s="520"/>
      <c r="EG9" s="521"/>
      <c r="EH9" s="521"/>
      <c r="EI9" s="521"/>
      <c r="EJ9" s="521"/>
      <c r="EK9" s="521" t="s">
        <v>72</v>
      </c>
      <c r="EL9" s="521"/>
      <c r="EM9" s="521"/>
      <c r="EN9" s="521" t="s">
        <v>21</v>
      </c>
      <c r="EO9" s="521"/>
      <c r="EP9" s="521"/>
      <c r="EQ9" s="521" t="s">
        <v>73</v>
      </c>
      <c r="ER9" s="521"/>
      <c r="ES9" s="521"/>
      <c r="ET9" s="522"/>
      <c r="EU9" s="522"/>
      <c r="EV9" s="522"/>
      <c r="EW9" s="522"/>
      <c r="EX9" s="523"/>
      <c r="EY9" s="485"/>
      <c r="EZ9" s="486"/>
      <c r="FA9" s="486"/>
      <c r="FB9" s="486"/>
      <c r="FC9" s="486"/>
      <c r="FD9" s="486" t="s">
        <v>72</v>
      </c>
      <c r="FE9" s="486"/>
      <c r="FF9" s="486"/>
      <c r="FG9" s="486" t="s">
        <v>21</v>
      </c>
      <c r="FH9" s="486"/>
      <c r="FI9" s="486"/>
      <c r="FJ9" s="486" t="s">
        <v>73</v>
      </c>
      <c r="FK9" s="486"/>
      <c r="FL9" s="486"/>
      <c r="FM9" s="527"/>
      <c r="FN9" s="527"/>
      <c r="FO9" s="527"/>
      <c r="FP9" s="527"/>
      <c r="FQ9" s="528"/>
      <c r="FR9" s="502"/>
      <c r="FS9" s="490"/>
      <c r="FT9" s="490"/>
      <c r="FU9" s="490"/>
      <c r="FV9" s="490"/>
      <c r="FW9" s="490" t="s">
        <v>72</v>
      </c>
      <c r="FX9" s="490"/>
      <c r="FY9" s="490"/>
      <c r="FZ9" s="490" t="s">
        <v>21</v>
      </c>
      <c r="GA9" s="490"/>
      <c r="GB9" s="490"/>
      <c r="GC9" s="490" t="s">
        <v>73</v>
      </c>
      <c r="GD9" s="490"/>
      <c r="GE9" s="490"/>
      <c r="GF9" s="503"/>
      <c r="GG9" s="503"/>
      <c r="GH9" s="503"/>
      <c r="GI9" s="503"/>
      <c r="GJ9" s="530"/>
      <c r="GK9" s="534"/>
      <c r="GL9" s="535"/>
      <c r="GM9" s="535"/>
      <c r="GN9" s="535"/>
      <c r="GO9" s="535"/>
      <c r="GP9" s="535" t="s">
        <v>72</v>
      </c>
      <c r="GQ9" s="535"/>
      <c r="GR9" s="535"/>
      <c r="GS9" s="535" t="s">
        <v>21</v>
      </c>
      <c r="GT9" s="535"/>
      <c r="GU9" s="535"/>
      <c r="GV9" s="535" t="s">
        <v>73</v>
      </c>
      <c r="GW9" s="535"/>
      <c r="GX9" s="535"/>
      <c r="GY9" s="536"/>
      <c r="GZ9" s="536"/>
      <c r="HA9" s="536"/>
      <c r="HB9" s="536"/>
      <c r="HC9" s="537"/>
      <c r="HD9" s="548"/>
      <c r="HE9" s="549"/>
      <c r="HF9" s="549"/>
      <c r="HG9" s="549"/>
      <c r="HH9" s="549"/>
      <c r="HI9" s="549" t="s">
        <v>72</v>
      </c>
      <c r="HJ9" s="549"/>
      <c r="HK9" s="549"/>
      <c r="HL9" s="549" t="s">
        <v>21</v>
      </c>
      <c r="HM9" s="549"/>
      <c r="HN9" s="549"/>
      <c r="HO9" s="549" t="s">
        <v>73</v>
      </c>
      <c r="HP9" s="549"/>
      <c r="HQ9" s="549"/>
      <c r="HR9" s="550"/>
      <c r="HS9" s="550"/>
      <c r="HT9" s="550"/>
      <c r="HU9" s="550"/>
      <c r="HV9" s="551"/>
      <c r="HW9" s="473"/>
      <c r="HX9" s="541"/>
      <c r="HY9" s="541"/>
      <c r="HZ9" s="541"/>
      <c r="IA9" s="541"/>
      <c r="IB9" s="541" t="s">
        <v>72</v>
      </c>
      <c r="IC9" s="541"/>
      <c r="ID9" s="541"/>
      <c r="IE9" s="541" t="s">
        <v>21</v>
      </c>
      <c r="IF9" s="541"/>
      <c r="IG9" s="541"/>
      <c r="IH9" s="541" t="s">
        <v>73</v>
      </c>
      <c r="II9" s="541"/>
      <c r="IJ9" s="544"/>
    </row>
    <row r="10" spans="1:244" s="146" customFormat="1" ht="38.25" customHeight="1">
      <c r="A10" s="473"/>
      <c r="B10" s="475"/>
      <c r="C10" s="196" t="s">
        <v>61</v>
      </c>
      <c r="D10" s="197" t="s">
        <v>115</v>
      </c>
      <c r="E10" s="197" t="s">
        <v>61</v>
      </c>
      <c r="F10" s="197"/>
      <c r="G10" s="197" t="s">
        <v>115</v>
      </c>
      <c r="H10" s="182" t="s">
        <v>61</v>
      </c>
      <c r="I10" s="182"/>
      <c r="J10" s="182" t="s">
        <v>115</v>
      </c>
      <c r="K10" s="182" t="s">
        <v>61</v>
      </c>
      <c r="L10" s="182"/>
      <c r="M10" s="182" t="s">
        <v>115</v>
      </c>
      <c r="N10" s="182" t="s">
        <v>61</v>
      </c>
      <c r="O10" s="182"/>
      <c r="P10" s="182" t="s">
        <v>115</v>
      </c>
      <c r="Q10" s="181" t="s">
        <v>116</v>
      </c>
      <c r="R10" s="181"/>
      <c r="S10" s="181" t="s">
        <v>115</v>
      </c>
      <c r="T10" s="181" t="s">
        <v>116</v>
      </c>
      <c r="U10" s="191" t="s">
        <v>115</v>
      </c>
      <c r="V10" s="185" t="s">
        <v>61</v>
      </c>
      <c r="W10" s="183" t="s">
        <v>115</v>
      </c>
      <c r="X10" s="183" t="s">
        <v>61</v>
      </c>
      <c r="Y10" s="183"/>
      <c r="Z10" s="183" t="s">
        <v>115</v>
      </c>
      <c r="AA10" s="183" t="s">
        <v>61</v>
      </c>
      <c r="AB10" s="183"/>
      <c r="AC10" s="183" t="s">
        <v>115</v>
      </c>
      <c r="AD10" s="183" t="s">
        <v>61</v>
      </c>
      <c r="AE10" s="183"/>
      <c r="AF10" s="183" t="s">
        <v>115</v>
      </c>
      <c r="AG10" s="183" t="s">
        <v>61</v>
      </c>
      <c r="AH10" s="183"/>
      <c r="AI10" s="183" t="s">
        <v>115</v>
      </c>
      <c r="AJ10" s="192" t="s">
        <v>116</v>
      </c>
      <c r="AK10" s="192"/>
      <c r="AL10" s="192" t="s">
        <v>115</v>
      </c>
      <c r="AM10" s="192" t="s">
        <v>116</v>
      </c>
      <c r="AN10" s="193" t="s">
        <v>115</v>
      </c>
      <c r="AO10" s="225" t="s">
        <v>61</v>
      </c>
      <c r="AP10" s="222" t="s">
        <v>115</v>
      </c>
      <c r="AQ10" s="222" t="s">
        <v>61</v>
      </c>
      <c r="AR10" s="222"/>
      <c r="AS10" s="222" t="s">
        <v>115</v>
      </c>
      <c r="AT10" s="222" t="s">
        <v>61</v>
      </c>
      <c r="AU10" s="222"/>
      <c r="AV10" s="222" t="s">
        <v>115</v>
      </c>
      <c r="AW10" s="222" t="s">
        <v>61</v>
      </c>
      <c r="AX10" s="222"/>
      <c r="AY10" s="222" t="s">
        <v>115</v>
      </c>
      <c r="AZ10" s="222" t="s">
        <v>61</v>
      </c>
      <c r="BA10" s="222"/>
      <c r="BB10" s="222" t="s">
        <v>115</v>
      </c>
      <c r="BC10" s="223" t="s">
        <v>116</v>
      </c>
      <c r="BD10" s="223"/>
      <c r="BE10" s="223" t="s">
        <v>115</v>
      </c>
      <c r="BF10" s="223" t="s">
        <v>116</v>
      </c>
      <c r="BG10" s="224" t="s">
        <v>115</v>
      </c>
      <c r="BH10" s="261" t="s">
        <v>61</v>
      </c>
      <c r="BI10" s="258" t="s">
        <v>115</v>
      </c>
      <c r="BJ10" s="258" t="s">
        <v>61</v>
      </c>
      <c r="BK10" s="258"/>
      <c r="BL10" s="258" t="s">
        <v>115</v>
      </c>
      <c r="BM10" s="258" t="s">
        <v>61</v>
      </c>
      <c r="BN10" s="258"/>
      <c r="BO10" s="258" t="s">
        <v>115</v>
      </c>
      <c r="BP10" s="258" t="s">
        <v>61</v>
      </c>
      <c r="BQ10" s="258"/>
      <c r="BR10" s="258" t="s">
        <v>115</v>
      </c>
      <c r="BS10" s="258" t="s">
        <v>61</v>
      </c>
      <c r="BT10" s="258"/>
      <c r="BU10" s="258" t="s">
        <v>115</v>
      </c>
      <c r="BV10" s="259" t="s">
        <v>116</v>
      </c>
      <c r="BW10" s="259"/>
      <c r="BX10" s="259" t="s">
        <v>115</v>
      </c>
      <c r="BY10" s="259" t="s">
        <v>116</v>
      </c>
      <c r="BZ10" s="260" t="s">
        <v>115</v>
      </c>
      <c r="CA10" s="282" t="s">
        <v>61</v>
      </c>
      <c r="CB10" s="283" t="s">
        <v>115</v>
      </c>
      <c r="CC10" s="283" t="s">
        <v>61</v>
      </c>
      <c r="CD10" s="283"/>
      <c r="CE10" s="283" t="s">
        <v>115</v>
      </c>
      <c r="CF10" s="283" t="s">
        <v>61</v>
      </c>
      <c r="CG10" s="283"/>
      <c r="CH10" s="283" t="s">
        <v>115</v>
      </c>
      <c r="CI10" s="283" t="s">
        <v>61</v>
      </c>
      <c r="CJ10" s="283"/>
      <c r="CK10" s="283" t="s">
        <v>115</v>
      </c>
      <c r="CL10" s="283" t="s">
        <v>61</v>
      </c>
      <c r="CM10" s="283"/>
      <c r="CN10" s="283" t="s">
        <v>115</v>
      </c>
      <c r="CO10" s="284" t="s">
        <v>116</v>
      </c>
      <c r="CP10" s="284"/>
      <c r="CQ10" s="284" t="s">
        <v>115</v>
      </c>
      <c r="CR10" s="284" t="s">
        <v>116</v>
      </c>
      <c r="CS10" s="285" t="s">
        <v>115</v>
      </c>
      <c r="CT10" s="298" t="s">
        <v>61</v>
      </c>
      <c r="CU10" s="277" t="s">
        <v>115</v>
      </c>
      <c r="CV10" s="277" t="s">
        <v>61</v>
      </c>
      <c r="CW10" s="277"/>
      <c r="CX10" s="277" t="s">
        <v>115</v>
      </c>
      <c r="CY10" s="277" t="s">
        <v>61</v>
      </c>
      <c r="CZ10" s="277"/>
      <c r="DA10" s="277" t="s">
        <v>115</v>
      </c>
      <c r="DB10" s="277" t="s">
        <v>61</v>
      </c>
      <c r="DC10" s="277"/>
      <c r="DD10" s="277" t="s">
        <v>115</v>
      </c>
      <c r="DE10" s="277" t="s">
        <v>61</v>
      </c>
      <c r="DF10" s="277"/>
      <c r="DG10" s="277" t="s">
        <v>115</v>
      </c>
      <c r="DH10" s="299" t="s">
        <v>116</v>
      </c>
      <c r="DI10" s="299"/>
      <c r="DJ10" s="299" t="s">
        <v>115</v>
      </c>
      <c r="DK10" s="299" t="s">
        <v>116</v>
      </c>
      <c r="DL10" s="312" t="s">
        <v>115</v>
      </c>
      <c r="DM10" s="275" t="s">
        <v>61</v>
      </c>
      <c r="DN10" s="276" t="s">
        <v>115</v>
      </c>
      <c r="DO10" s="276" t="s">
        <v>61</v>
      </c>
      <c r="DP10" s="276"/>
      <c r="DQ10" s="276" t="s">
        <v>115</v>
      </c>
      <c r="DR10" s="276" t="s">
        <v>61</v>
      </c>
      <c r="DS10" s="276"/>
      <c r="DT10" s="276" t="s">
        <v>115</v>
      </c>
      <c r="DU10" s="276" t="s">
        <v>61</v>
      </c>
      <c r="DV10" s="276"/>
      <c r="DW10" s="276" t="s">
        <v>115</v>
      </c>
      <c r="DX10" s="276" t="s">
        <v>61</v>
      </c>
      <c r="DY10" s="276"/>
      <c r="DZ10" s="276" t="s">
        <v>115</v>
      </c>
      <c r="EA10" s="307" t="s">
        <v>116</v>
      </c>
      <c r="EB10" s="307"/>
      <c r="EC10" s="307" t="s">
        <v>115</v>
      </c>
      <c r="ED10" s="307" t="s">
        <v>116</v>
      </c>
      <c r="EE10" s="308" t="s">
        <v>115</v>
      </c>
      <c r="EF10" s="320" t="s">
        <v>61</v>
      </c>
      <c r="EG10" s="321" t="s">
        <v>115</v>
      </c>
      <c r="EH10" s="321" t="s">
        <v>61</v>
      </c>
      <c r="EI10" s="321"/>
      <c r="EJ10" s="321" t="s">
        <v>115</v>
      </c>
      <c r="EK10" s="321" t="s">
        <v>61</v>
      </c>
      <c r="EL10" s="321"/>
      <c r="EM10" s="321" t="s">
        <v>115</v>
      </c>
      <c r="EN10" s="321" t="s">
        <v>61</v>
      </c>
      <c r="EO10" s="321"/>
      <c r="EP10" s="321" t="s">
        <v>115</v>
      </c>
      <c r="EQ10" s="321" t="s">
        <v>61</v>
      </c>
      <c r="ER10" s="321"/>
      <c r="ES10" s="321" t="s">
        <v>115</v>
      </c>
      <c r="ET10" s="322" t="s">
        <v>116</v>
      </c>
      <c r="EU10" s="322"/>
      <c r="EV10" s="322" t="s">
        <v>115</v>
      </c>
      <c r="EW10" s="322" t="s">
        <v>116</v>
      </c>
      <c r="EX10" s="323" t="s">
        <v>115</v>
      </c>
      <c r="EY10" s="278" t="s">
        <v>61</v>
      </c>
      <c r="EZ10" s="279" t="s">
        <v>115</v>
      </c>
      <c r="FA10" s="279" t="s">
        <v>61</v>
      </c>
      <c r="FB10" s="279"/>
      <c r="FC10" s="279" t="s">
        <v>115</v>
      </c>
      <c r="FD10" s="279" t="s">
        <v>61</v>
      </c>
      <c r="FE10" s="279"/>
      <c r="FF10" s="279" t="s">
        <v>115</v>
      </c>
      <c r="FG10" s="279" t="s">
        <v>61</v>
      </c>
      <c r="FH10" s="279"/>
      <c r="FI10" s="279" t="s">
        <v>115</v>
      </c>
      <c r="FJ10" s="279" t="s">
        <v>61</v>
      </c>
      <c r="FK10" s="279"/>
      <c r="FL10" s="279" t="s">
        <v>115</v>
      </c>
      <c r="FM10" s="336" t="s">
        <v>116</v>
      </c>
      <c r="FN10" s="336"/>
      <c r="FO10" s="336" t="s">
        <v>115</v>
      </c>
      <c r="FP10" s="336" t="s">
        <v>116</v>
      </c>
      <c r="FQ10" s="337" t="s">
        <v>115</v>
      </c>
      <c r="FR10" s="298" t="s">
        <v>61</v>
      </c>
      <c r="FS10" s="277" t="s">
        <v>115</v>
      </c>
      <c r="FT10" s="277" t="s">
        <v>61</v>
      </c>
      <c r="FU10" s="277"/>
      <c r="FV10" s="277" t="s">
        <v>115</v>
      </c>
      <c r="FW10" s="277" t="s">
        <v>61</v>
      </c>
      <c r="FX10" s="277"/>
      <c r="FY10" s="277" t="s">
        <v>115</v>
      </c>
      <c r="FZ10" s="277" t="s">
        <v>61</v>
      </c>
      <c r="GA10" s="277"/>
      <c r="GB10" s="277" t="s">
        <v>115</v>
      </c>
      <c r="GC10" s="277" t="s">
        <v>61</v>
      </c>
      <c r="GD10" s="277"/>
      <c r="GE10" s="277" t="s">
        <v>115</v>
      </c>
      <c r="GF10" s="299" t="s">
        <v>116</v>
      </c>
      <c r="GG10" s="299"/>
      <c r="GH10" s="299" t="s">
        <v>115</v>
      </c>
      <c r="GI10" s="299" t="s">
        <v>116</v>
      </c>
      <c r="GJ10" s="300" t="s">
        <v>115</v>
      </c>
      <c r="GK10" s="344" t="s">
        <v>61</v>
      </c>
      <c r="GL10" s="345" t="s">
        <v>115</v>
      </c>
      <c r="GM10" s="345" t="s">
        <v>61</v>
      </c>
      <c r="GN10" s="345"/>
      <c r="GO10" s="345" t="s">
        <v>115</v>
      </c>
      <c r="GP10" s="345" t="s">
        <v>61</v>
      </c>
      <c r="GQ10" s="345"/>
      <c r="GR10" s="345" t="s">
        <v>115</v>
      </c>
      <c r="GS10" s="345" t="s">
        <v>61</v>
      </c>
      <c r="GT10" s="345"/>
      <c r="GU10" s="345" t="s">
        <v>115</v>
      </c>
      <c r="GV10" s="345" t="s">
        <v>61</v>
      </c>
      <c r="GW10" s="345"/>
      <c r="GX10" s="345" t="s">
        <v>115</v>
      </c>
      <c r="GY10" s="346" t="s">
        <v>116</v>
      </c>
      <c r="GZ10" s="346"/>
      <c r="HA10" s="346" t="s">
        <v>115</v>
      </c>
      <c r="HB10" s="346" t="s">
        <v>116</v>
      </c>
      <c r="HC10" s="347" t="s">
        <v>115</v>
      </c>
      <c r="HD10" s="360" t="s">
        <v>61</v>
      </c>
      <c r="HE10" s="361" t="s">
        <v>115</v>
      </c>
      <c r="HF10" s="361" t="s">
        <v>61</v>
      </c>
      <c r="HG10" s="361"/>
      <c r="HH10" s="361" t="s">
        <v>115</v>
      </c>
      <c r="HI10" s="361" t="s">
        <v>61</v>
      </c>
      <c r="HJ10" s="361"/>
      <c r="HK10" s="361" t="s">
        <v>115</v>
      </c>
      <c r="HL10" s="361" t="s">
        <v>61</v>
      </c>
      <c r="HM10" s="361"/>
      <c r="HN10" s="361" t="s">
        <v>115</v>
      </c>
      <c r="HO10" s="361" t="s">
        <v>61</v>
      </c>
      <c r="HP10" s="361"/>
      <c r="HQ10" s="361" t="s">
        <v>115</v>
      </c>
      <c r="HR10" s="362" t="s">
        <v>116</v>
      </c>
      <c r="HS10" s="362"/>
      <c r="HT10" s="362" t="s">
        <v>115</v>
      </c>
      <c r="HU10" s="362" t="s">
        <v>116</v>
      </c>
      <c r="HV10" s="382" t="s">
        <v>115</v>
      </c>
      <c r="HW10" s="194" t="s">
        <v>146</v>
      </c>
      <c r="HX10" s="374" t="s">
        <v>149</v>
      </c>
      <c r="HY10" s="374" t="s">
        <v>146</v>
      </c>
      <c r="HZ10" s="374"/>
      <c r="IA10" s="374" t="s">
        <v>115</v>
      </c>
      <c r="IB10" s="374" t="s">
        <v>146</v>
      </c>
      <c r="IC10" s="374"/>
      <c r="ID10" s="374" t="s">
        <v>115</v>
      </c>
      <c r="IE10" s="374" t="s">
        <v>146</v>
      </c>
      <c r="IF10" s="374"/>
      <c r="IG10" s="374" t="s">
        <v>115</v>
      </c>
      <c r="IH10" s="374" t="s">
        <v>146</v>
      </c>
      <c r="II10" s="374"/>
      <c r="IJ10" s="386" t="s">
        <v>115</v>
      </c>
    </row>
    <row r="11" spans="1:244" s="67" customFormat="1" ht="14.25" customHeight="1">
      <c r="A11" s="194">
        <v>1</v>
      </c>
      <c r="B11" s="207" t="s">
        <v>3</v>
      </c>
      <c r="C11" s="186">
        <f>E11+H11+K11+N11</f>
        <v>8519</v>
      </c>
      <c r="D11" s="198">
        <f>G11+J11+M11+P11</f>
        <v>24927.360709999997</v>
      </c>
      <c r="E11" s="187">
        <f>'Багринівська   ЗОШ'!D11</f>
        <v>8519</v>
      </c>
      <c r="F11" s="187"/>
      <c r="G11" s="188">
        <f>'Багринівська   ЗОШ'!F11</f>
        <v>24927.360709999997</v>
      </c>
      <c r="H11" s="187"/>
      <c r="I11" s="187"/>
      <c r="J11" s="188"/>
      <c r="K11" s="187"/>
      <c r="L11" s="187"/>
      <c r="M11" s="188"/>
      <c r="N11" s="187"/>
      <c r="O11" s="187"/>
      <c r="P11" s="188"/>
      <c r="Q11" s="187">
        <f>'Багринівська   ЗОШ'!D10</f>
        <v>8519</v>
      </c>
      <c r="R11" s="187"/>
      <c r="S11" s="188">
        <f>'Багринівська   ЗОШ'!F10</f>
        <v>24927.360709999997</v>
      </c>
      <c r="T11" s="187">
        <f>Q11-C11</f>
        <v>0</v>
      </c>
      <c r="U11" s="190">
        <f>S11-D11</f>
        <v>0</v>
      </c>
      <c r="V11" s="212">
        <f>X11+AA11+AD11+AG11</f>
        <v>5509</v>
      </c>
      <c r="W11" s="213">
        <f>Z11+AC11+AF11+AI11</f>
        <v>16119.829809999999</v>
      </c>
      <c r="X11" s="189">
        <f>'Багринівська   ЗОШ'!G11</f>
        <v>5509</v>
      </c>
      <c r="Y11" s="189">
        <f>'Багринівська   ЗОШ'!H11</f>
        <v>2.9260899999999999</v>
      </c>
      <c r="Z11" s="214">
        <f>'Багринівська   ЗОШ'!I11</f>
        <v>16119.829809999999</v>
      </c>
      <c r="AA11" s="189"/>
      <c r="AB11" s="189"/>
      <c r="AC11" s="214"/>
      <c r="AD11" s="189"/>
      <c r="AE11" s="189"/>
      <c r="AF11" s="214"/>
      <c r="AG11" s="189"/>
      <c r="AH11" s="189"/>
      <c r="AI11" s="214"/>
      <c r="AJ11" s="189">
        <f>'Багринівська   ЗОШ'!G10</f>
        <v>5509</v>
      </c>
      <c r="AK11" s="189">
        <f>'Багринівська   ЗОШ'!H10</f>
        <v>0</v>
      </c>
      <c r="AL11" s="214">
        <f>'Багринівська   ЗОШ'!I10</f>
        <v>16119.829809999999</v>
      </c>
      <c r="AM11" s="189">
        <f>AJ11-V11</f>
        <v>0</v>
      </c>
      <c r="AN11" s="215">
        <f>AL11-W11</f>
        <v>0</v>
      </c>
      <c r="AO11" s="226">
        <f>AQ11+AT11+AW11+AZ11</f>
        <v>5058</v>
      </c>
      <c r="AP11" s="227">
        <f>AS11+AV11+AY11+BB11</f>
        <v>14800.163219999999</v>
      </c>
      <c r="AQ11" s="228">
        <f>'Багринівська   ЗОШ'!J11</f>
        <v>5058</v>
      </c>
      <c r="AR11" s="228">
        <f>'Багринівська   ЗОШ'!K11</f>
        <v>2.9260899999999999</v>
      </c>
      <c r="AS11" s="228">
        <f>'Багринівська   ЗОШ'!L11</f>
        <v>14800.163219999999</v>
      </c>
      <c r="AT11" s="228"/>
      <c r="AU11" s="228"/>
      <c r="AV11" s="229"/>
      <c r="AW11" s="228"/>
      <c r="AX11" s="228"/>
      <c r="AY11" s="229"/>
      <c r="AZ11" s="228"/>
      <c r="BA11" s="228"/>
      <c r="BB11" s="229"/>
      <c r="BC11" s="228">
        <f>'Багринівська   ЗОШ'!J10</f>
        <v>5058</v>
      </c>
      <c r="BD11" s="228">
        <f>'Багринівська   ЗОШ'!K10</f>
        <v>0</v>
      </c>
      <c r="BE11" s="228">
        <f>'Багринівська   ЗОШ'!L10</f>
        <v>14800.163219999999</v>
      </c>
      <c r="BF11" s="228">
        <f>BC11-AO11</f>
        <v>0</v>
      </c>
      <c r="BG11" s="230">
        <f>BE11-AP11</f>
        <v>0</v>
      </c>
      <c r="BH11" s="262">
        <f>BJ11+BM11+BP11+BS11</f>
        <v>2001</v>
      </c>
      <c r="BI11" s="263">
        <f>BL11+BO11+BR11+BU11</f>
        <v>5896.602828</v>
      </c>
      <c r="BJ11" s="264">
        <f>'Багринівська   ЗОШ'!M10</f>
        <v>2001</v>
      </c>
      <c r="BK11" s="264">
        <f>'Багринівська   ЗОШ'!K11</f>
        <v>2.9260899999999999</v>
      </c>
      <c r="BL11" s="265">
        <f>'Багринівська   ЗОШ'!O10</f>
        <v>5896.602828</v>
      </c>
      <c r="BM11" s="264"/>
      <c r="BN11" s="264"/>
      <c r="BO11" s="265"/>
      <c r="BP11" s="265"/>
      <c r="BQ11" s="264"/>
      <c r="BR11" s="265"/>
      <c r="BS11" s="264"/>
      <c r="BT11" s="264"/>
      <c r="BU11" s="265"/>
      <c r="BV11" s="264">
        <f>'Багринівська   ЗОШ'!M10</f>
        <v>2001</v>
      </c>
      <c r="BW11" s="264">
        <f>'Багринівська   ЗОШ'!N10</f>
        <v>0</v>
      </c>
      <c r="BX11" s="265">
        <f>'Багринівська   ЗОШ'!O10</f>
        <v>5896.602828</v>
      </c>
      <c r="BY11" s="264">
        <f>BV11-BH11</f>
        <v>0</v>
      </c>
      <c r="BZ11" s="266">
        <f>BX11-BI11</f>
        <v>0</v>
      </c>
      <c r="CA11" s="286">
        <f>CC11+CF11+CI11+CL11</f>
        <v>1493</v>
      </c>
      <c r="CB11" s="287">
        <f>CE11+CH11+CK11+CN11</f>
        <v>4399.5724</v>
      </c>
      <c r="CC11" s="288">
        <f>'Багринівська   ЗОШ'!P11</f>
        <v>1493</v>
      </c>
      <c r="CD11" s="288">
        <f>'Багринівська   ЗОШ'!Q11</f>
        <v>2.9468000000000001</v>
      </c>
      <c r="CE11" s="288">
        <f>'Багринівська   ЗОШ'!R11</f>
        <v>4399.5724</v>
      </c>
      <c r="CF11" s="288"/>
      <c r="CG11" s="288"/>
      <c r="CH11" s="287"/>
      <c r="CI11" s="288"/>
      <c r="CJ11" s="288"/>
      <c r="CK11" s="287"/>
      <c r="CL11" s="288"/>
      <c r="CM11" s="288"/>
      <c r="CN11" s="287"/>
      <c r="CO11" s="288">
        <f>'Багринівська   ЗОШ'!P10</f>
        <v>1493</v>
      </c>
      <c r="CP11" s="288">
        <f>'Багринівська   ЗОШ'!Q10</f>
        <v>0</v>
      </c>
      <c r="CQ11" s="288">
        <f>'Багринівська   ЗОШ'!R10</f>
        <v>4399.5724</v>
      </c>
      <c r="CR11" s="288">
        <f>CO11-CA11</f>
        <v>0</v>
      </c>
      <c r="CS11" s="289">
        <f>CQ11-CB11</f>
        <v>0</v>
      </c>
      <c r="CT11" s="186">
        <f>CV11+CY11+DB11+DE11</f>
        <v>700</v>
      </c>
      <c r="CU11" s="311">
        <f>CX11+DA11+DD11+DG11</f>
        <v>2062.7600000000002</v>
      </c>
      <c r="CV11" s="301">
        <f>'Багринівська   ЗОШ'!S11</f>
        <v>700</v>
      </c>
      <c r="CW11" s="301">
        <f>'Багринівська   ЗОШ'!T11</f>
        <v>2.9468000000000001</v>
      </c>
      <c r="CX11" s="198">
        <f>'Багринівська   ЗОШ'!U11</f>
        <v>2062.7600000000002</v>
      </c>
      <c r="CY11" s="301"/>
      <c r="CZ11" s="301"/>
      <c r="DA11" s="198"/>
      <c r="DB11" s="301"/>
      <c r="DC11" s="301"/>
      <c r="DD11" s="198"/>
      <c r="DE11" s="301"/>
      <c r="DF11" s="301"/>
      <c r="DG11" s="198"/>
      <c r="DH11" s="301">
        <f>'Багринівська   ЗОШ'!S10</f>
        <v>700</v>
      </c>
      <c r="DI11" s="301">
        <f>'Багринівська   ЗОШ'!T10</f>
        <v>0</v>
      </c>
      <c r="DJ11" s="301">
        <f>'Багринівська   ЗОШ'!U10</f>
        <v>2062.7600000000002</v>
      </c>
      <c r="DK11" s="301">
        <f>DH11-CT11</f>
        <v>0</v>
      </c>
      <c r="DL11" s="313">
        <f>DJ11-CU11</f>
        <v>0</v>
      </c>
      <c r="DM11" s="212">
        <f>DO11+DR11+DU11+DX11</f>
        <v>500</v>
      </c>
      <c r="DN11" s="309">
        <f>DQ11+DT11+DW11+DZ11</f>
        <v>1823.5260000000001</v>
      </c>
      <c r="DO11" s="309">
        <f>'Багринівська   ЗОШ'!V11</f>
        <v>500</v>
      </c>
      <c r="DP11" s="309"/>
      <c r="DQ11" s="309">
        <f>'Багринівська   ЗОШ'!X11</f>
        <v>1823.5260000000001</v>
      </c>
      <c r="DR11" s="309"/>
      <c r="DS11" s="309"/>
      <c r="DT11" s="213"/>
      <c r="DU11" s="309"/>
      <c r="DV11" s="309"/>
      <c r="DW11" s="213"/>
      <c r="DX11" s="309"/>
      <c r="DY11" s="309"/>
      <c r="DZ11" s="213"/>
      <c r="EA11" s="309">
        <f>'Багринівська   ЗОШ'!V10</f>
        <v>500</v>
      </c>
      <c r="EB11" s="309">
        <f>'Багринівська   ЗОШ'!W10</f>
        <v>3.647052</v>
      </c>
      <c r="EC11" s="309">
        <f>'Багринівська   ЗОШ'!X10</f>
        <v>1823.5260000000001</v>
      </c>
      <c r="ED11" s="309">
        <f>EA11-DM11</f>
        <v>0</v>
      </c>
      <c r="EE11" s="310">
        <f>EC11-DN11</f>
        <v>0</v>
      </c>
      <c r="EF11" s="324">
        <f>EH11+EK11+EN11+EQ11</f>
        <v>500</v>
      </c>
      <c r="EG11" s="326">
        <f>EJ11+EM11+EP11+ES11</f>
        <v>1699</v>
      </c>
      <c r="EH11" s="325">
        <f>'Багринівська   ЗОШ'!Y11</f>
        <v>500</v>
      </c>
      <c r="EI11" s="325">
        <f>'Багринівська   ЗОШ'!Z11</f>
        <v>3.3980000000000001</v>
      </c>
      <c r="EJ11" s="326">
        <f>'Багринівська   ЗОШ'!AA11</f>
        <v>1699</v>
      </c>
      <c r="EK11" s="325"/>
      <c r="EL11" s="325"/>
      <c r="EM11" s="326"/>
      <c r="EN11" s="325"/>
      <c r="EO11" s="325"/>
      <c r="EP11" s="326"/>
      <c r="EQ11" s="325"/>
      <c r="ER11" s="325"/>
      <c r="ES11" s="326"/>
      <c r="ET11" s="325">
        <f>'Багринівська   ЗОШ'!Y10</f>
        <v>500</v>
      </c>
      <c r="EU11" s="325">
        <f>'Багринівська   ЗОШ'!Z10</f>
        <v>0</v>
      </c>
      <c r="EV11" s="326">
        <f>'Багринівська   ЗОШ'!AA10</f>
        <v>1699</v>
      </c>
      <c r="EW11" s="325">
        <f>ET11-EF11</f>
        <v>0</v>
      </c>
      <c r="EX11" s="327">
        <f>EV11-EG11</f>
        <v>0</v>
      </c>
      <c r="EY11" s="226">
        <f>FA11+FD11+FG11+FJ11</f>
        <v>500</v>
      </c>
      <c r="EZ11" s="227">
        <f>FC11+FF11+FI11+FL11</f>
        <v>1581.7</v>
      </c>
      <c r="FA11" s="338">
        <f>'Багринівська   ЗОШ'!AB11</f>
        <v>500</v>
      </c>
      <c r="FB11" s="338">
        <f>'Багринівська   ЗОШ'!AC11</f>
        <v>3.1634000000000002</v>
      </c>
      <c r="FC11" s="227">
        <f>'Багринівська   ЗОШ'!AD11</f>
        <v>1581.7</v>
      </c>
      <c r="FD11" s="338"/>
      <c r="FE11" s="338"/>
      <c r="FF11" s="227"/>
      <c r="FG11" s="338"/>
      <c r="FH11" s="338"/>
      <c r="FI11" s="227"/>
      <c r="FJ11" s="338"/>
      <c r="FK11" s="338"/>
      <c r="FL11" s="227"/>
      <c r="FM11" s="338">
        <f>'Багринівська   ЗОШ'!AB10</f>
        <v>500</v>
      </c>
      <c r="FN11" s="338">
        <f>'Багринівська   ЗОШ'!AC10</f>
        <v>0</v>
      </c>
      <c r="FO11" s="227">
        <f>'Багринівська   ЗОШ'!AD10</f>
        <v>1581.7</v>
      </c>
      <c r="FP11" s="338">
        <f>FM11-EY11</f>
        <v>0</v>
      </c>
      <c r="FQ11" s="339">
        <f>FO11-EZ11</f>
        <v>0</v>
      </c>
      <c r="FR11" s="186">
        <f t="shared" ref="FR11:FR32" si="0">FT11+FW11+FZ11+GC11</f>
        <v>0</v>
      </c>
      <c r="FS11" s="198">
        <f>FV11+FY11+GB11+GE11</f>
        <v>0</v>
      </c>
      <c r="FT11" s="301">
        <f>'Багринівська   ЗОШ'!AE11</f>
        <v>0</v>
      </c>
      <c r="FU11" s="301">
        <f>'Багринівська   ЗОШ'!AF11</f>
        <v>0</v>
      </c>
      <c r="FV11" s="301">
        <f>'Багринівська   ЗОШ'!AG11</f>
        <v>0</v>
      </c>
      <c r="FW11" s="301"/>
      <c r="FX11" s="301"/>
      <c r="FY11" s="198"/>
      <c r="FZ11" s="301"/>
      <c r="GA11" s="301"/>
      <c r="GB11" s="198"/>
      <c r="GC11" s="301"/>
      <c r="GD11" s="301"/>
      <c r="GE11" s="198"/>
      <c r="GF11" s="301">
        <f>'Багринівська   ЗОШ'!AE10</f>
        <v>0</v>
      </c>
      <c r="GG11" s="301">
        <f>'Багринівська   ЗОШ'!AF10</f>
        <v>0</v>
      </c>
      <c r="GH11" s="301">
        <f>'Багринівська   ЗОШ'!AG10</f>
        <v>0</v>
      </c>
      <c r="GI11" s="301">
        <f>GF11-FR11</f>
        <v>0</v>
      </c>
      <c r="GJ11" s="302">
        <f>GH11-FS11</f>
        <v>0</v>
      </c>
      <c r="GK11" s="348">
        <f t="shared" ref="GK11:GK32" si="1">GM11+GP11+GS11+GV11</f>
        <v>0</v>
      </c>
      <c r="GL11" s="349">
        <f>GO11+GR11+GU11+GX11</f>
        <v>0</v>
      </c>
      <c r="GM11" s="350">
        <f>'Багринівська   ЗОШ'!AH11</f>
        <v>0</v>
      </c>
      <c r="GN11" s="350">
        <f>'Багринівська   ЗОШ'!AI11</f>
        <v>0</v>
      </c>
      <c r="GO11" s="350">
        <f>'Багринівська   ЗОШ'!AJ11</f>
        <v>0</v>
      </c>
      <c r="GP11" s="350"/>
      <c r="GQ11" s="350"/>
      <c r="GR11" s="349"/>
      <c r="GS11" s="350"/>
      <c r="GT11" s="350"/>
      <c r="GU11" s="349"/>
      <c r="GV11" s="350"/>
      <c r="GW11" s="350"/>
      <c r="GX11" s="349"/>
      <c r="GY11" s="350">
        <f>'Багринівська   ЗОШ'!AH10</f>
        <v>0</v>
      </c>
      <c r="GZ11" s="350">
        <f>'Багринівська   ЗОШ'!AI10</f>
        <v>0</v>
      </c>
      <c r="HA11" s="350">
        <f>'Багринівська   ЗОШ'!AJ10</f>
        <v>0</v>
      </c>
      <c r="HB11" s="350">
        <f>GY11-GK11</f>
        <v>0</v>
      </c>
      <c r="HC11" s="351">
        <f>HA11-GL11</f>
        <v>0</v>
      </c>
      <c r="HD11" s="363">
        <f>HF11+HI11+HL11+HO11</f>
        <v>0</v>
      </c>
      <c r="HE11" s="364">
        <f>HH11+HK11+HN11+HQ11</f>
        <v>0</v>
      </c>
      <c r="HF11" s="365">
        <f>'Багринівська   ЗОШ'!AK11</f>
        <v>0</v>
      </c>
      <c r="HG11" s="365">
        <f>'Багринівська   ЗОШ'!AL11</f>
        <v>0</v>
      </c>
      <c r="HH11" s="364">
        <f>'Багринівська   ЗОШ'!AM11</f>
        <v>0</v>
      </c>
      <c r="HI11" s="365"/>
      <c r="HJ11" s="365"/>
      <c r="HK11" s="364"/>
      <c r="HL11" s="365"/>
      <c r="HM11" s="365"/>
      <c r="HN11" s="364"/>
      <c r="HO11" s="365"/>
      <c r="HP11" s="365"/>
      <c r="HQ11" s="364"/>
      <c r="HR11" s="365">
        <f>'Багринівська   ЗОШ'!AK10</f>
        <v>0</v>
      </c>
      <c r="HS11" s="365">
        <f>'Багринівська   ЗОШ'!AL10</f>
        <v>0</v>
      </c>
      <c r="HT11" s="364">
        <f>'Багринівська   ЗОШ'!AM10</f>
        <v>0</v>
      </c>
      <c r="HU11" s="365">
        <f>HR11-HD11</f>
        <v>0</v>
      </c>
      <c r="HV11" s="383">
        <f>HT11-HE11</f>
        <v>0</v>
      </c>
      <c r="HW11" s="375">
        <f>HY11+IB11+IE11+IH11</f>
        <v>24780</v>
      </c>
      <c r="HX11" s="249">
        <f>IA11+ID11+IG11+IJ11</f>
        <v>73310.514967999989</v>
      </c>
      <c r="HY11" s="254">
        <f t="shared" ref="HY11:IJ11" si="2">E11+X11+AQ11+BJ11+CC11+CV11+DO11+EH11+FA11+FT11+GM11+HF11</f>
        <v>24780</v>
      </c>
      <c r="HZ11" s="254"/>
      <c r="IA11" s="249">
        <f t="shared" si="2"/>
        <v>73310.514967999989</v>
      </c>
      <c r="IB11" s="254">
        <f t="shared" si="2"/>
        <v>0</v>
      </c>
      <c r="IC11" s="254"/>
      <c r="ID11" s="249">
        <f t="shared" si="2"/>
        <v>0</v>
      </c>
      <c r="IE11" s="254">
        <f t="shared" si="2"/>
        <v>0</v>
      </c>
      <c r="IF11" s="254"/>
      <c r="IG11" s="249">
        <f t="shared" si="2"/>
        <v>0</v>
      </c>
      <c r="IH11" s="254">
        <f t="shared" si="2"/>
        <v>0</v>
      </c>
      <c r="II11" s="254"/>
      <c r="IJ11" s="387">
        <f t="shared" si="2"/>
        <v>0</v>
      </c>
    </row>
    <row r="12" spans="1:244" s="65" customFormat="1">
      <c r="A12" s="194">
        <v>2</v>
      </c>
      <c r="B12" s="207" t="s">
        <v>37</v>
      </c>
      <c r="C12" s="186">
        <f>E12+H12+K12+N12</f>
        <v>48733</v>
      </c>
      <c r="D12" s="198">
        <f t="shared" ref="D12:D45" si="3">G12+J12+M12+P12</f>
        <v>142597.61397000001</v>
      </c>
      <c r="E12" s="187">
        <f>'Димківський  НВК'!D14+'Димківський  НВК'!D18</f>
        <v>0</v>
      </c>
      <c r="F12" s="187"/>
      <c r="G12" s="188">
        <f>'Димківський  НВК'!F14+'Димківський  НВК'!F18</f>
        <v>0</v>
      </c>
      <c r="H12" s="187">
        <f>'Димківський  НВК'!D11+'Димківський  НВК'!D15+'Димківський  НВК'!D19</f>
        <v>32801</v>
      </c>
      <c r="I12" s="187"/>
      <c r="J12" s="188">
        <f>'Димківський  НВК'!F11+'Димківський  НВК'!F15+'Димківський  НВК'!F19</f>
        <v>95979.148090000002</v>
      </c>
      <c r="K12" s="187">
        <f>'Димківський  НВК'!D12+'Димківський  НВК'!D20</f>
        <v>13932</v>
      </c>
      <c r="L12" s="187">
        <f>'Димківський  НВК'!E12+'Димківський  НВК'!E20</f>
        <v>5.8521799999999997</v>
      </c>
      <c r="M12" s="188">
        <f>'Димківський  НВК'!F12+'Димківський  НВК'!F20</f>
        <v>40766.285879999996</v>
      </c>
      <c r="N12" s="187">
        <f>'Димківський  НВК'!D13+'Димківський  НВК'!D17+'Димківський  НВК'!D21</f>
        <v>2000</v>
      </c>
      <c r="O12" s="187"/>
      <c r="P12" s="188">
        <f>'Димківський  НВК'!F13+'Димківський  НВК'!F17+'Димківський  НВК'!F21</f>
        <v>5852.1799999999994</v>
      </c>
      <c r="Q12" s="187">
        <f>'Димківський  НВК'!D10</f>
        <v>48733</v>
      </c>
      <c r="R12" s="187"/>
      <c r="S12" s="188">
        <f>'Димківський  НВК'!F10</f>
        <v>142597.61396999998</v>
      </c>
      <c r="T12" s="187">
        <f t="shared" ref="T12:T45" si="4">Q12-C12</f>
        <v>0</v>
      </c>
      <c r="U12" s="190">
        <f>S12-D12</f>
        <v>0</v>
      </c>
      <c r="V12" s="212">
        <f>X12+AA12+AD12+AG12</f>
        <v>26464</v>
      </c>
      <c r="W12" s="213">
        <f t="shared" ref="W12:W32" si="5">Z12+AC12+AF12+AI12</f>
        <v>77436.045759999994</v>
      </c>
      <c r="X12" s="189">
        <f>'Димківський  НВК'!G14+'Димківський  НВК'!G18</f>
        <v>580</v>
      </c>
      <c r="Y12" s="189">
        <f>'Димківський  НВК'!H14+'Димківський  НВК'!H18</f>
        <v>5.8521799999999997</v>
      </c>
      <c r="Z12" s="214">
        <f>'Димківський  НВК'!I14+'Димківський  НВК'!I18</f>
        <v>1697.1321999999998</v>
      </c>
      <c r="AA12" s="189">
        <f>'Димківський  НВК'!G11+'Димківський  НВК'!G15+'Димківський  НВК'!G19</f>
        <v>15950</v>
      </c>
      <c r="AB12" s="189">
        <f>'Димківський  НВК'!H11+'Димківський  НВК'!H15+'Димківський  НВК'!H19</f>
        <v>8.7782699999999991</v>
      </c>
      <c r="AC12" s="214">
        <f>'Димківський  НВК'!I11+'Димківський  НВК'!I15+'Димківський  НВК'!I19</f>
        <v>46671.135499999997</v>
      </c>
      <c r="AD12" s="189">
        <f>'Димківський  НВК'!G12+'Димківський  НВК'!G16+'Димківський  НВК'!G20</f>
        <v>9934</v>
      </c>
      <c r="AE12" s="189">
        <f>'Димківський  НВК'!H12+'Димківський  НВК'!H16+'Димківський  НВК'!H20</f>
        <v>8.7782699999999991</v>
      </c>
      <c r="AF12" s="214">
        <f>'Димківський  НВК'!I12+'Димківський  НВК'!I16+'Димківський  НВК'!I20</f>
        <v>29067.778059999997</v>
      </c>
      <c r="AG12" s="189">
        <f>'Димківський  НВК'!G13+'Димківський  НВК'!G17+'Димківський  НВК'!G21</f>
        <v>0</v>
      </c>
      <c r="AH12" s="189">
        <f>'Димківський  НВК'!H13+'Димківський  НВК'!H17+'Димківський  НВК'!H21</f>
        <v>8.7782699999999991</v>
      </c>
      <c r="AI12" s="214">
        <f>'Димківський  НВК'!I13+'Димківський  НВК'!I17+'Димківський  НВК'!I21</f>
        <v>0</v>
      </c>
      <c r="AJ12" s="189">
        <f>'Димківський  НВК'!G10</f>
        <v>26464</v>
      </c>
      <c r="AK12" s="189">
        <f>'Димківський  НВК'!H10</f>
        <v>0</v>
      </c>
      <c r="AL12" s="214">
        <f>'Димківський  НВК'!I10</f>
        <v>77436.045759999979</v>
      </c>
      <c r="AM12" s="189">
        <f t="shared" ref="AM12:AM32" si="6">AJ12-V12</f>
        <v>0</v>
      </c>
      <c r="AN12" s="215">
        <f>AL12-W12</f>
        <v>0</v>
      </c>
      <c r="AO12" s="226">
        <f>AQ12+AT12+AW12+AZ12</f>
        <v>27629</v>
      </c>
      <c r="AP12" s="227">
        <f t="shared" ref="AP12:AP32" si="7">AS12+AV12+AY12+BB12</f>
        <v>80844.940610000005</v>
      </c>
      <c r="AQ12" s="228">
        <f>'Димківський  НВК'!J14+'Димківський  НВК'!J18</f>
        <v>2800</v>
      </c>
      <c r="AR12" s="228">
        <f>'Димківський  НВК'!K14+'Димківський  НВК'!K18</f>
        <v>5.8521799999999997</v>
      </c>
      <c r="AS12" s="228">
        <f>'Димківський  НВК'!L14+'Димківський  НВК'!L18</f>
        <v>8193.0519999999997</v>
      </c>
      <c r="AT12" s="228">
        <f>'Димківський  НВК'!J11+'Димківський  НВК'!J15+'Димківський  НВК'!J19</f>
        <v>9061</v>
      </c>
      <c r="AU12" s="228">
        <f>'Димківський  НВК'!K11+'Димківський  НВК'!K15+'Димківський  НВК'!K19</f>
        <v>8.7782699999999991</v>
      </c>
      <c r="AV12" s="228">
        <f>'Димківський  НВК'!L11+'Димківський  НВК'!L15+'Димківський  НВК'!L19</f>
        <v>26513.301490000002</v>
      </c>
      <c r="AW12" s="228">
        <f>'Димківський  НВК'!J12+'Димківський  НВК'!J16+'Димківський  НВК'!J20</f>
        <v>13268</v>
      </c>
      <c r="AX12" s="228">
        <f>'Димківський  НВК'!K12+'Димківський  НВК'!K16+'Димківський  НВК'!K20</f>
        <v>8.7782699999999991</v>
      </c>
      <c r="AY12" s="228">
        <f>'Димківський  НВК'!L12+'Димківський  НВК'!L16+'Димківський  НВК'!L20</f>
        <v>38823.362119999998</v>
      </c>
      <c r="AZ12" s="228">
        <f>'Димківський  НВК'!J13+'Димківський  НВК'!J17+'Димківський  НВК'!J21</f>
        <v>2500</v>
      </c>
      <c r="BA12" s="228">
        <f>'Димківський  НВК'!K13+'Димківський  НВК'!K17+'Димківський  НВК'!K21</f>
        <v>8.7782699999999991</v>
      </c>
      <c r="BB12" s="228">
        <f>'Димківський  НВК'!L13+'Димківський  НВК'!L17+'Димківський  НВК'!L21</f>
        <v>7315.2249999999995</v>
      </c>
      <c r="BC12" s="228">
        <f>'Димківський  НВК'!J10</f>
        <v>27629</v>
      </c>
      <c r="BD12" s="228">
        <f>'Димківський  НВК'!K10</f>
        <v>0</v>
      </c>
      <c r="BE12" s="228">
        <f>'Димківський  НВК'!L10</f>
        <v>80844.940609999991</v>
      </c>
      <c r="BF12" s="228">
        <f t="shared" ref="BF12:BF32" si="8">BC12-AO12</f>
        <v>0</v>
      </c>
      <c r="BG12" s="230">
        <f>BE12-AP12</f>
        <v>0</v>
      </c>
      <c r="BH12" s="262">
        <f>BJ12+BM12+BP12+BS12</f>
        <v>13360</v>
      </c>
      <c r="BI12" s="263">
        <f t="shared" ref="BI12:BI32" si="9">BL12+BO12+BR12+BU12</f>
        <v>39369.622080000001</v>
      </c>
      <c r="BJ12" s="264">
        <f>'Димківський  НВК'!M14+'Димківський  НВК'!M18</f>
        <v>5000</v>
      </c>
      <c r="BK12" s="264">
        <f>'Димківський  НВК'!N14+'Димківський  НВК'!N18</f>
        <v>5.893656</v>
      </c>
      <c r="BL12" s="265">
        <f>'Димківський  НВК'!O14+'Димківський  НВК'!O18</f>
        <v>14734.140000000001</v>
      </c>
      <c r="BM12" s="264">
        <f>'Димківський  НВК'!M11+'Димківський  НВК'!M15+'Димківський  НВК'!M19</f>
        <v>6960</v>
      </c>
      <c r="BN12" s="264">
        <f>'Димківський  НВК'!N11+'Димківський  НВК'!N15+'Димківський  НВК'!N19</f>
        <v>8.840484</v>
      </c>
      <c r="BO12" s="265">
        <f>'Димківський  НВК'!O11+'Димківський  НВК'!O15+'Димківський  НВК'!O19</f>
        <v>20509.922879999998</v>
      </c>
      <c r="BP12" s="265">
        <f>'Димківський  НВК'!M12+'Димківський  НВК'!M16+'Димківський  НВК'!M20</f>
        <v>1400</v>
      </c>
      <c r="BQ12" s="264">
        <f>'Димківський  НВК'!N12+'Димківський  НВК'!N16+'Димківський  НВК'!N20</f>
        <v>8.840484</v>
      </c>
      <c r="BR12" s="265">
        <f>'Димківський  НВК'!O12+'Димківський  НВК'!O16+'Димківський  НВК'!O20</f>
        <v>4125.5591999999997</v>
      </c>
      <c r="BS12" s="264">
        <f>'Димківський  НВК'!M13+'Димківський  НВК'!M17+'Димківський  НВК'!M21</f>
        <v>0</v>
      </c>
      <c r="BT12" s="264">
        <f>'Димківський  НВК'!N13+'Димківський  НВК'!N17+'Димківський  НВК'!N21</f>
        <v>8.840484</v>
      </c>
      <c r="BU12" s="265">
        <f>'Димківський  НВК'!O13+'Димківський  НВК'!O17+'Димківський  НВК'!O21</f>
        <v>0</v>
      </c>
      <c r="BV12" s="264">
        <f>'Димківський  НВК'!M10</f>
        <v>13360</v>
      </c>
      <c r="BW12" s="264">
        <f>'Димківський  НВК'!N10</f>
        <v>0</v>
      </c>
      <c r="BX12" s="265">
        <f>'Димківський  НВК'!O10</f>
        <v>39369.622080000001</v>
      </c>
      <c r="BY12" s="264">
        <f t="shared" ref="BY12:BY32" si="10">BV12-BH12</f>
        <v>0</v>
      </c>
      <c r="BZ12" s="266">
        <f>BX12-BI12</f>
        <v>0</v>
      </c>
      <c r="CA12" s="286">
        <f>CC12+CF12+CI12+CL12</f>
        <v>906</v>
      </c>
      <c r="CB12" s="287">
        <f t="shared" ref="CB12:CB32" si="11">CE12+CH12+CK12+CN12</f>
        <v>2669.8008</v>
      </c>
      <c r="CC12" s="288">
        <f>'Димківський  НВК'!P14+'Димківський  НВК'!P18</f>
        <v>500</v>
      </c>
      <c r="CD12" s="288">
        <f>'Димківський  НВК'!Q14+'Димківський  НВК'!Q18</f>
        <v>5.8936000000000002</v>
      </c>
      <c r="CE12" s="288">
        <f>'Димківський  НВК'!R14+'Димківський  НВК'!R18</f>
        <v>1473.4</v>
      </c>
      <c r="CF12" s="288">
        <f>'Димківський  НВК'!P11+'Димківський  НВК'!P15+'Димківський  НВК'!P19</f>
        <v>136</v>
      </c>
      <c r="CG12" s="288">
        <f>'Димківський  НВК'!Q11+'Димківський  НВК'!Q15+'Димківський  НВК'!Q19</f>
        <v>8.8404000000000007</v>
      </c>
      <c r="CH12" s="288">
        <f>'Димківський  НВК'!R11+'Димківський  НВК'!R15+'Димківський  НВК'!R19</f>
        <v>400.76480000000004</v>
      </c>
      <c r="CI12" s="288">
        <f>'Димківський  НВК'!P12+'Димківський  НВК'!P16+'Димківський  НВК'!P20</f>
        <v>135</v>
      </c>
      <c r="CJ12" s="287">
        <f>'Димківський  НВК'!Q12+'Димківський  НВК'!Q16+'Димківський  НВК'!Q20</f>
        <v>8.8404000000000007</v>
      </c>
      <c r="CK12" s="287">
        <f>'Димківський  НВК'!R12+'Димківський  НВК'!R16+'Димківський  НВК'!R20</f>
        <v>397.81799999999998</v>
      </c>
      <c r="CL12" s="288">
        <f>'Димківський  НВК'!P13+'Димківський  НВК'!P17+'Димківський  НВК'!P21</f>
        <v>135</v>
      </c>
      <c r="CM12" s="288">
        <f>'Димківський  НВК'!Q13+'Димківський  НВК'!Q17+'Димківський  НВК'!Q21</f>
        <v>8.8404000000000007</v>
      </c>
      <c r="CN12" s="288">
        <f>'Димківський  НВК'!R13+'Димківський  НВК'!R17+'Димківський  НВК'!R21</f>
        <v>397.81799999999998</v>
      </c>
      <c r="CO12" s="288">
        <f>'Димківський  НВК'!P10</f>
        <v>906</v>
      </c>
      <c r="CP12" s="288">
        <f>'Димківський  НВК'!Q10</f>
        <v>0</v>
      </c>
      <c r="CQ12" s="288">
        <f>'Димківський  НВК'!R10</f>
        <v>2669.8008</v>
      </c>
      <c r="CR12" s="288">
        <f t="shared" ref="CR12:CR32" si="12">CO12-CA12</f>
        <v>0</v>
      </c>
      <c r="CS12" s="289">
        <f>CQ12-CB12</f>
        <v>0</v>
      </c>
      <c r="CT12" s="186">
        <f t="shared" ref="CT12:CT45" si="13">CV12+CY12+DB12+DE12</f>
        <v>970</v>
      </c>
      <c r="CU12" s="311">
        <f t="shared" ref="CU12:CU45" si="14">CX12+DA12+DD12+DG12</f>
        <v>2858.3960000000002</v>
      </c>
      <c r="CV12" s="301">
        <f>'Димківський  НВК'!S14+'Димківський  НВК'!S18</f>
        <v>550</v>
      </c>
      <c r="CW12" s="301">
        <f>'Димківський  НВК'!T14+'Димківський  НВК'!T18</f>
        <v>5.8936000000000002</v>
      </c>
      <c r="CX12" s="198">
        <f>'Димківський  НВК'!U14+'Димківський  НВК'!U18</f>
        <v>1620.74</v>
      </c>
      <c r="CY12" s="301">
        <f>'Димківський  НВК'!S11+'Димківський  НВК'!S15+'Димківський  НВК'!S19</f>
        <v>140</v>
      </c>
      <c r="CZ12" s="301"/>
      <c r="DA12" s="198">
        <f>'Димківський  НВК'!U11+'Димківський  НВК'!U15+'Димківський  НВК'!U19</f>
        <v>412.55200000000002</v>
      </c>
      <c r="DB12" s="301">
        <f>'Димківський  НВК'!S12+'Димківський  НВК'!S16+'Димківський  НВК'!S20</f>
        <v>140</v>
      </c>
      <c r="DC12" s="301"/>
      <c r="DD12" s="198">
        <f>'Димківський  НВК'!U12+'Димківський  НВК'!U16+'Димківський  НВК'!U20</f>
        <v>412.55200000000002</v>
      </c>
      <c r="DE12" s="301">
        <f>'Димківський  НВК'!S13+'Димківський  НВК'!S17+'Димківський  НВК'!S21</f>
        <v>140</v>
      </c>
      <c r="DF12" s="301"/>
      <c r="DG12" s="198">
        <f>'Димківський  НВК'!U13+'Димківський  НВК'!U17+'Димківський  НВК'!U21</f>
        <v>412.55200000000002</v>
      </c>
      <c r="DH12" s="301">
        <f>'Димківський  НВК'!S10</f>
        <v>970</v>
      </c>
      <c r="DI12" s="301">
        <f>'Димківський  НВК'!T10</f>
        <v>0</v>
      </c>
      <c r="DJ12" s="301">
        <f>'Димківський  НВК'!U10</f>
        <v>2858.3960000000002</v>
      </c>
      <c r="DK12" s="301">
        <f t="shared" ref="DK12:DK32" si="15">DH12-CT12</f>
        <v>0</v>
      </c>
      <c r="DL12" s="313">
        <f>DJ12-CU12</f>
        <v>0</v>
      </c>
      <c r="DM12" s="212">
        <f t="shared" ref="DM12:DM32" si="16">DO12+DR12+DU12+DX12</f>
        <v>6207</v>
      </c>
      <c r="DN12" s="309">
        <f t="shared" ref="DN12:DN32" si="17">DQ12+DT12+DW12+DZ12</f>
        <v>22637.251764000001</v>
      </c>
      <c r="DO12" s="309">
        <f>'Димківський  НВК'!V14+'Димківський  НВК'!V18</f>
        <v>4840</v>
      </c>
      <c r="DP12" s="309"/>
      <c r="DQ12" s="309">
        <f>'Димківський  НВК'!X14+'Димківський  НВК'!X18</f>
        <v>17651.731680000001</v>
      </c>
      <c r="DR12" s="309">
        <f>'Димківський  НВК'!V11+'Димківський  НВК'!V15+'Димківський  НВК'!V19</f>
        <v>136</v>
      </c>
      <c r="DS12" s="309"/>
      <c r="DT12" s="309">
        <f>'Димківський  НВК'!X11+'Димківський  НВК'!X15+'Димківський  НВК'!X19</f>
        <v>495.99907200000001</v>
      </c>
      <c r="DU12" s="309">
        <f>'Димківський  НВК'!V12+'Димківський  НВК'!V16+'Димківський  НВК'!V20</f>
        <v>895</v>
      </c>
      <c r="DV12" s="309"/>
      <c r="DW12" s="309">
        <f>'Димківський  НВК'!X12+'Димківський  НВК'!X16+'Димківський  НВК'!X20</f>
        <v>3264.1115399999999</v>
      </c>
      <c r="DX12" s="309">
        <f>'Димківський  НВК'!V13+'Димківський  НВК'!V17+'Димківський  НВК'!V21</f>
        <v>336</v>
      </c>
      <c r="DY12" s="309">
        <f>'Димківський  НВК'!W13+'Димківський  НВК'!W17+'Димківський  НВК'!W21</f>
        <v>10.941155999999999</v>
      </c>
      <c r="DZ12" s="309">
        <f>'Димківський  НВК'!X13+'Димківський  НВК'!X17+'Димківський  НВК'!X21</f>
        <v>1225.4094720000001</v>
      </c>
      <c r="EA12" s="309">
        <f>'Димківський  НВК'!V10</f>
        <v>6207</v>
      </c>
      <c r="EB12" s="309">
        <f>'Димківський  НВК'!W10</f>
        <v>0</v>
      </c>
      <c r="EC12" s="309">
        <f>'Димківський  НВК'!X10</f>
        <v>22637.251763999997</v>
      </c>
      <c r="ED12" s="309">
        <f t="shared" ref="ED12:ED32" si="18">EA12-DM12</f>
        <v>0</v>
      </c>
      <c r="EE12" s="310">
        <f>EC12-DN12</f>
        <v>0</v>
      </c>
      <c r="EF12" s="324">
        <f t="shared" ref="EF12:EF27" si="19">EH12+EK12+EN12+EQ12</f>
        <v>7420</v>
      </c>
      <c r="EG12" s="326">
        <f t="shared" ref="EG12:EG27" si="20">EJ12+EM12+EP12+ES12</f>
        <v>25213.16</v>
      </c>
      <c r="EH12" s="325">
        <f>'Димківський  НВК'!Y14+'Димківський  НВК'!Y18</f>
        <v>200</v>
      </c>
      <c r="EI12" s="325">
        <f>'Димківський  НВК'!Z14+'Димківський  НВК'!Z18</f>
        <v>6.7960000000000003</v>
      </c>
      <c r="EJ12" s="326">
        <f>'Димківський  НВК'!AA14+'Димківський  НВК'!AA18</f>
        <v>679.6</v>
      </c>
      <c r="EK12" s="325">
        <f>'Димківський  НВК'!Y11+'Димківський  НВК'!Y15+'Димківський  НВК'!Y19</f>
        <v>2940</v>
      </c>
      <c r="EL12" s="325">
        <f>'Димківський  НВК'!Z11+'Димківський  НВК'!Z15+'Димківський  НВК'!Z19</f>
        <v>10.194000000000001</v>
      </c>
      <c r="EM12" s="326">
        <f>'Димківський  НВК'!AA11+'Димківський  НВК'!AA15+'Димківський  НВК'!AA19</f>
        <v>9990.119999999999</v>
      </c>
      <c r="EN12" s="325">
        <f>'Димківський  НВК'!Y12+'Димківський  НВК'!Y16+'Димківський  НВК'!Y20</f>
        <v>4140</v>
      </c>
      <c r="EO12" s="325">
        <f>'Димківський  НВК'!Z12+'Димківський  НВК'!Z16+'Димківський  НВК'!Z20</f>
        <v>10.194000000000001</v>
      </c>
      <c r="EP12" s="326">
        <f>'Димківський  НВК'!AA12+'Димківський  НВК'!AA16+'Димківський  НВК'!AA20</f>
        <v>14067.72</v>
      </c>
      <c r="EQ12" s="325">
        <f>'Димківський  НВК'!Y13+'Димківський  НВК'!Y17+'Димківський  НВК'!Y21</f>
        <v>140</v>
      </c>
      <c r="ER12" s="325">
        <f>'Димківський  НВК'!Z13+'Димківський  НВК'!Z17+'Димківський  НВК'!Z21</f>
        <v>10.194000000000001</v>
      </c>
      <c r="ES12" s="326">
        <f>'Димківський  НВК'!AA13+'Димківський  НВК'!AA17+'Димківський  НВК'!AA21</f>
        <v>475.72</v>
      </c>
      <c r="ET12" s="325">
        <f>'Димківський  НВК'!Y10</f>
        <v>7420</v>
      </c>
      <c r="EU12" s="325">
        <f>'Димківський  НВК'!Z10</f>
        <v>0</v>
      </c>
      <c r="EV12" s="326">
        <f>'Димківський  НВК'!AA10</f>
        <v>25213.160000000003</v>
      </c>
      <c r="EW12" s="325">
        <f t="shared" ref="EW12:EW32" si="21">ET12-EF12</f>
        <v>0</v>
      </c>
      <c r="EX12" s="327">
        <f>EV12-EG12</f>
        <v>0</v>
      </c>
      <c r="EY12" s="226">
        <f t="shared" ref="EY12:EY27" si="22">FA12+FD12+FG12+FJ12</f>
        <v>4100</v>
      </c>
      <c r="EZ12" s="227">
        <f t="shared" ref="EZ12:EZ27" si="23">FC12+FF12+FI12+FL12</f>
        <v>12969.94</v>
      </c>
      <c r="FA12" s="338">
        <f>'Димківський  НВК'!AB14+'Димківський  НВК'!AB18</f>
        <v>200</v>
      </c>
      <c r="FB12" s="338">
        <f>'Димківський  НВК'!AC14+'Димківський  НВК'!AC18</f>
        <v>6.3268000000000004</v>
      </c>
      <c r="FC12" s="227">
        <f>'Димківський  НВК'!AD14+'Димківський  НВК'!AD18</f>
        <v>632.68000000000006</v>
      </c>
      <c r="FD12" s="338">
        <f>'Димківський  НВК'!AB11+'Димківський  НВК'!AB15+'Димківський  НВК'!AB19</f>
        <v>1140</v>
      </c>
      <c r="FE12" s="338">
        <f>'Димківський  НВК'!AC11+'Димківський  НВК'!AC15+'Димківський  НВК'!AC19</f>
        <v>9.4902000000000015</v>
      </c>
      <c r="FF12" s="227">
        <f>'Димківський  НВК'!AD11+'Димківський  НВК'!AD15+'Димківський  НВК'!AD19</f>
        <v>3606.2760000000003</v>
      </c>
      <c r="FG12" s="338">
        <f>'Димківський  НВК'!AB12+'Димківський  НВК'!AB16+'Димківський  НВК'!AB20</f>
        <v>1140</v>
      </c>
      <c r="FH12" s="338">
        <f>'Димківський  НВК'!AC12+'Димківський  НВК'!AC16+'Димківський  НВК'!AC20</f>
        <v>9.4902000000000015</v>
      </c>
      <c r="FI12" s="227">
        <f>'Димківський  НВК'!AD12+'Димківський  НВК'!AD16+'Димківський  НВК'!AD20</f>
        <v>3606.2760000000003</v>
      </c>
      <c r="FJ12" s="338">
        <f>'Димківський  НВК'!AB13+'Димківський  НВК'!AB17+'Димківський  НВК'!AB21</f>
        <v>1620</v>
      </c>
      <c r="FK12" s="338">
        <f>'Димківський  НВК'!AC13+'Димківський  НВК'!AC17+'Димківський  НВК'!AC21</f>
        <v>9.4902000000000015</v>
      </c>
      <c r="FL12" s="227">
        <f>'Димківський  НВК'!AD13+'Димківський  НВК'!AD17+'Димківський  НВК'!AD21</f>
        <v>5124.7080000000005</v>
      </c>
      <c r="FM12" s="338">
        <f>'Димківський  НВК'!AB10</f>
        <v>4100</v>
      </c>
      <c r="FN12" s="338">
        <f>'Димківський  НВК'!AC10</f>
        <v>0</v>
      </c>
      <c r="FO12" s="227">
        <f>'Димківський  НВК'!AD10</f>
        <v>12969.94</v>
      </c>
      <c r="FP12" s="338">
        <f t="shared" ref="FP12:FP32" si="24">FM12-EY12</f>
        <v>0</v>
      </c>
      <c r="FQ12" s="339">
        <f>FO12-EZ12</f>
        <v>0</v>
      </c>
      <c r="FR12" s="186">
        <f t="shared" si="0"/>
        <v>0</v>
      </c>
      <c r="FS12" s="198">
        <f t="shared" ref="FS12:FS19" si="25">FV12+FY12+GB12+GE12</f>
        <v>0</v>
      </c>
      <c r="FT12" s="301">
        <f>'Димківський  НВК'!AE14+'Димківський  НВК'!AE18</f>
        <v>0</v>
      </c>
      <c r="FU12" s="301">
        <f>'Димківський  НВК'!AF14+'Димківський  НВК'!AF18</f>
        <v>0</v>
      </c>
      <c r="FV12" s="301">
        <f>'Димківський  НВК'!AG14+'Димківський  НВК'!AG18</f>
        <v>0</v>
      </c>
      <c r="FW12" s="301">
        <f>'Димківський  НВК'!AE11+'Димківський  НВК'!AE15+'Димківський  НВК'!AE19</f>
        <v>0</v>
      </c>
      <c r="FX12" s="301">
        <f>'Димківський  НВК'!AF11+'Димківський  НВК'!AF15+'Димківський  НВК'!AF19</f>
        <v>0</v>
      </c>
      <c r="FY12" s="301">
        <f>'Димківський  НВК'!AG11+'Димківський  НВК'!AG15+'Димківський  НВК'!AG19</f>
        <v>0</v>
      </c>
      <c r="FZ12" s="301">
        <f>'Димківський  НВК'!AE12+'Димківський  НВК'!AE16+'Димківський  НВК'!AE20</f>
        <v>0</v>
      </c>
      <c r="GA12" s="301">
        <f>'Димківський  НВК'!AF12+'Димківський  НВК'!AF16+'Димківський  НВК'!AF20</f>
        <v>0</v>
      </c>
      <c r="GB12" s="301">
        <f>'Димківський  НВК'!AG12+'Димківський  НВК'!AG16+'Димківський  НВК'!AG20</f>
        <v>0</v>
      </c>
      <c r="GC12" s="301">
        <f>'Димківський  НВК'!AE13+'Димківський  НВК'!AE17+'Димківський  НВК'!AE21</f>
        <v>0</v>
      </c>
      <c r="GD12" s="301">
        <f>'Димківський  НВК'!AF13+'Димківський  НВК'!AF17+'Димківський  НВК'!AF21</f>
        <v>0</v>
      </c>
      <c r="GE12" s="301">
        <f>'Димківський  НВК'!AG13+'Димківський  НВК'!AG17+'Димківський  НВК'!AG21</f>
        <v>0</v>
      </c>
      <c r="GF12" s="301">
        <f>'Димківський  НВК'!AE10</f>
        <v>0</v>
      </c>
      <c r="GG12" s="301">
        <f>'Димківський  НВК'!AF10</f>
        <v>0</v>
      </c>
      <c r="GH12" s="301">
        <f>'Димківський  НВК'!AG10</f>
        <v>0</v>
      </c>
      <c r="GI12" s="301">
        <f t="shared" ref="GI12:GI32" si="26">GF12-FR12</f>
        <v>0</v>
      </c>
      <c r="GJ12" s="302">
        <f>GH12-FS12</f>
        <v>0</v>
      </c>
      <c r="GK12" s="348">
        <f t="shared" si="1"/>
        <v>0</v>
      </c>
      <c r="GL12" s="349">
        <f t="shared" ref="GL12:GL19" si="27">GO12+GR12+GU12+GX12</f>
        <v>0</v>
      </c>
      <c r="GM12" s="350">
        <f>'Димківський  НВК'!AH14+'Димківський  НВК'!AH18</f>
        <v>0</v>
      </c>
      <c r="GN12" s="350">
        <f>'Димківський  НВК'!AI14+'Димківський  НВК'!AI18</f>
        <v>0</v>
      </c>
      <c r="GO12" s="350">
        <f>'Димківський  НВК'!AJ14+'Димківський  НВК'!AJ18</f>
        <v>0</v>
      </c>
      <c r="GP12" s="350">
        <f>'Димківський  НВК'!AH11+'Димківський  НВК'!AH15+'Димківський  НВК'!AH19</f>
        <v>0</v>
      </c>
      <c r="GQ12" s="350">
        <f>'Димківський  НВК'!AI11+'Димківський  НВК'!AI15+'Димківський  НВК'!AI19</f>
        <v>0</v>
      </c>
      <c r="GR12" s="350">
        <f>'Димківський  НВК'!AJ11+'Димківський  НВК'!AJ15+'Димківський  НВК'!AJ19</f>
        <v>0</v>
      </c>
      <c r="GS12" s="350">
        <f>'Димківський  НВК'!AH12+'Димківський  НВК'!AH16+'Димківський  НВК'!AH20</f>
        <v>0</v>
      </c>
      <c r="GT12" s="350">
        <f>'Димківський  НВК'!AI12+'Димківський  НВК'!AI16+'Димківський  НВК'!AI20</f>
        <v>0</v>
      </c>
      <c r="GU12" s="350">
        <f>'Димківський  НВК'!AJ12+'Димківський  НВК'!AJ16+'Димківський  НВК'!AJ20</f>
        <v>0</v>
      </c>
      <c r="GV12" s="350">
        <f>'Димківський  НВК'!AH13+'Димківський  НВК'!AH17+'Димківський  НВК'!AH21</f>
        <v>0</v>
      </c>
      <c r="GW12" s="350">
        <f>'Димківський  НВК'!AI13+'Димківський  НВК'!AI17+'Димківський  НВК'!AI21</f>
        <v>0</v>
      </c>
      <c r="GX12" s="350">
        <f>'Димківський  НВК'!AJ13+'Димківський  НВК'!AJ17+'Димківський  НВК'!AJ21</f>
        <v>0</v>
      </c>
      <c r="GY12" s="350">
        <f>'Димківський  НВК'!AH10</f>
        <v>0</v>
      </c>
      <c r="GZ12" s="350">
        <f>'Димківський  НВК'!AI10</f>
        <v>0</v>
      </c>
      <c r="HA12" s="350">
        <f>'Димківський  НВК'!AJ10</f>
        <v>0</v>
      </c>
      <c r="HB12" s="350">
        <f t="shared" ref="HB12:HB32" si="28">GY12-GK12</f>
        <v>0</v>
      </c>
      <c r="HC12" s="351">
        <f>HA12-GL12</f>
        <v>0</v>
      </c>
      <c r="HD12" s="363">
        <f>HF12+HI12+HL12+HO12</f>
        <v>0</v>
      </c>
      <c r="HE12" s="364">
        <f t="shared" ref="HE12:HE19" si="29">HH12+HK12+HN12+HQ12</f>
        <v>0</v>
      </c>
      <c r="HF12" s="365">
        <f>'Димківський  НВК'!AK14+'Димківський  НВК'!AK18</f>
        <v>0</v>
      </c>
      <c r="HG12" s="365">
        <f>'Димківський  НВК'!AL14+'Димківський  НВК'!AL18</f>
        <v>0</v>
      </c>
      <c r="HH12" s="364">
        <f>'Димківський  НВК'!AM14+'Димківський  НВК'!AM18</f>
        <v>0</v>
      </c>
      <c r="HI12" s="365">
        <f>'Димківський  НВК'!AK11+'Димківський  НВК'!AK15+'Димківський  НВК'!AK19</f>
        <v>0</v>
      </c>
      <c r="HJ12" s="365">
        <f>'Димківський  НВК'!AL11+'Димківський  НВК'!AL15+'Димківський  НВК'!AL19</f>
        <v>0</v>
      </c>
      <c r="HK12" s="364">
        <f>'Димківський  НВК'!AM11+'Димківський  НВК'!AM15+'Димківський  НВК'!AM19</f>
        <v>0</v>
      </c>
      <c r="HL12" s="365">
        <f>'Димківський  НВК'!AK12+'Димківський  НВК'!AK16+'Димківський  НВК'!AK20</f>
        <v>0</v>
      </c>
      <c r="HM12" s="365">
        <f>'Димківський  НВК'!AL12+'Димківський  НВК'!AL16+'Димківський  НВК'!AL20</f>
        <v>0</v>
      </c>
      <c r="HN12" s="364">
        <f>'Димківський  НВК'!AM12+'Димківський  НВК'!AM16+'Димківський  НВК'!AM20</f>
        <v>0</v>
      </c>
      <c r="HO12" s="365">
        <f>'Димківський  НВК'!AK13+'Димківський  НВК'!AK17+'Димківський  НВК'!AK21</f>
        <v>0</v>
      </c>
      <c r="HP12" s="365">
        <f>'Димківський  НВК'!AL13+'Димківський  НВК'!AL17+'Димківський  НВК'!AL21</f>
        <v>0</v>
      </c>
      <c r="HQ12" s="364">
        <f>'Димківський  НВК'!AM13+'Димківський  НВК'!AM17+'Димківський  НВК'!AM21</f>
        <v>0</v>
      </c>
      <c r="HR12" s="365">
        <f>'Димківський  НВК'!AK10</f>
        <v>0</v>
      </c>
      <c r="HS12" s="365">
        <f>'Димківський  НВК'!AL10</f>
        <v>0</v>
      </c>
      <c r="HT12" s="364">
        <f>'Димківський  НВК'!AM10</f>
        <v>0</v>
      </c>
      <c r="HU12" s="365">
        <f t="shared" ref="HU12:HU32" si="30">HR12-HD12</f>
        <v>0</v>
      </c>
      <c r="HV12" s="383">
        <f>HT12-HE12</f>
        <v>0</v>
      </c>
      <c r="HW12" s="375">
        <f>HY12+IB12+IE12+IH12</f>
        <v>135789</v>
      </c>
      <c r="HX12" s="249">
        <f>IA12+ID12+IG12+IJ12</f>
        <v>406596.77098400006</v>
      </c>
      <c r="HY12" s="254">
        <f t="shared" ref="HY12:HY32" si="31">E12+X12+AQ12+BJ12+CC12+CV12+DO12+EH12+FA12+FT12+GM12+HF12</f>
        <v>14670</v>
      </c>
      <c r="HZ12" s="254"/>
      <c r="IA12" s="249">
        <f t="shared" ref="IA12:IA32" si="32">G12+Z12+AS12+BL12+CE12+CX12+DQ12+EJ12+FC12+FV12+GO12+HH12</f>
        <v>46682.475880000005</v>
      </c>
      <c r="IB12" s="254">
        <f t="shared" ref="IB12:IB32" si="33">H12+AA12+AT12+BM12+CF12+CY12+DR12+EK12+FD12+FW12+GP12+HI12</f>
        <v>69264</v>
      </c>
      <c r="IC12" s="254"/>
      <c r="ID12" s="249">
        <f t="shared" ref="ID12:ID32" si="34">J12+AC12+AV12+BO12+CH12+DA12+DT12+EM12+FF12+FY12+GR12+HK12</f>
        <v>204579.21983200003</v>
      </c>
      <c r="IE12" s="254">
        <f t="shared" ref="IE12:IE32" si="35">K12+AD12+AW12+BP12+CI12+DB12+DU12+EN12+FG12+FZ12+GS12+HL12</f>
        <v>44984</v>
      </c>
      <c r="IF12" s="254"/>
      <c r="IG12" s="249">
        <f t="shared" ref="IG12:IG32" si="36">M12+AF12+AY12+BR12+CK12+DD12+DW12+EP12+FI12+GB12+GU12+HN12</f>
        <v>134531.46280000001</v>
      </c>
      <c r="IH12" s="254">
        <f t="shared" ref="IH12:IH32" si="37">N12+AG12+AZ12+BS12+CL12+DE12+DX12+EQ12+FJ12+GC12+GV12+HO12</f>
        <v>6871</v>
      </c>
      <c r="II12" s="254"/>
      <c r="IJ12" s="387">
        <f t="shared" ref="IJ12:IJ32" si="38">P12+AI12+BB12+BU12+CN12+DG12+DZ12+ES12+FL12+GE12+GX12+HQ12</f>
        <v>20803.612471999997</v>
      </c>
    </row>
    <row r="13" spans="1:244" s="65" customFormat="1">
      <c r="A13" s="194">
        <v>3</v>
      </c>
      <c r="B13" s="207" t="s">
        <v>38</v>
      </c>
      <c r="C13" s="186">
        <f t="shared" ref="C13:C45" si="39">E13+H13+K13+N13</f>
        <v>5640</v>
      </c>
      <c r="D13" s="198">
        <f t="shared" si="3"/>
        <v>16503.1476</v>
      </c>
      <c r="E13" s="187">
        <f>'Йорданештська ЗОШ'!D11</f>
        <v>5640</v>
      </c>
      <c r="F13" s="187"/>
      <c r="G13" s="188">
        <f>'Йорданештська ЗОШ'!F11</f>
        <v>16503.1476</v>
      </c>
      <c r="H13" s="187"/>
      <c r="I13" s="187"/>
      <c r="J13" s="188"/>
      <c r="K13" s="187"/>
      <c r="L13" s="187"/>
      <c r="M13" s="188"/>
      <c r="N13" s="187"/>
      <c r="O13" s="187"/>
      <c r="P13" s="188"/>
      <c r="Q13" s="187">
        <f>'Йорданештська ЗОШ'!D10</f>
        <v>5640</v>
      </c>
      <c r="R13" s="187"/>
      <c r="S13" s="188">
        <f>'Йорданештська ЗОШ'!F10</f>
        <v>16503.1476</v>
      </c>
      <c r="T13" s="187">
        <f t="shared" si="4"/>
        <v>0</v>
      </c>
      <c r="U13" s="190">
        <f t="shared" ref="U13:U45" si="40">S13-D13</f>
        <v>0</v>
      </c>
      <c r="V13" s="212">
        <f t="shared" ref="V13:V29" si="41">X13+AA13+AD13+AG13</f>
        <v>9681</v>
      </c>
      <c r="W13" s="213">
        <f t="shared" si="5"/>
        <v>28327.477289999999</v>
      </c>
      <c r="X13" s="189">
        <f>'Йорданештська ЗОШ'!G11</f>
        <v>9681</v>
      </c>
      <c r="Y13" s="189">
        <f>'Йорданештська ЗОШ'!H11</f>
        <v>2.9260899999999999</v>
      </c>
      <c r="Z13" s="214">
        <f>'Йорданештська ЗОШ'!I11</f>
        <v>28327.477289999999</v>
      </c>
      <c r="AA13" s="189"/>
      <c r="AB13" s="189"/>
      <c r="AC13" s="214"/>
      <c r="AD13" s="189"/>
      <c r="AE13" s="189"/>
      <c r="AF13" s="214"/>
      <c r="AG13" s="189"/>
      <c r="AH13" s="189"/>
      <c r="AI13" s="214"/>
      <c r="AJ13" s="189">
        <f>'Йорданештська ЗОШ'!G10</f>
        <v>9681</v>
      </c>
      <c r="AK13" s="189">
        <f>'Йорданештська ЗОШ'!H10</f>
        <v>0</v>
      </c>
      <c r="AL13" s="214">
        <f>'Йорданештська ЗОШ'!I10</f>
        <v>28327.477289999999</v>
      </c>
      <c r="AM13" s="189">
        <f t="shared" si="6"/>
        <v>0</v>
      </c>
      <c r="AN13" s="215">
        <f t="shared" ref="AN13:AN32" si="42">AL13-W13</f>
        <v>0</v>
      </c>
      <c r="AO13" s="226">
        <f t="shared" ref="AO13:AO29" si="43">AQ13+AT13+AW13+AZ13</f>
        <v>9657</v>
      </c>
      <c r="AP13" s="227">
        <f t="shared" si="7"/>
        <v>28257.251129999997</v>
      </c>
      <c r="AQ13" s="228">
        <f>'Йорданештська ЗОШ'!J11</f>
        <v>9657</v>
      </c>
      <c r="AR13" s="228">
        <f>'Йорданештська ЗОШ'!K11</f>
        <v>2.9260899999999999</v>
      </c>
      <c r="AS13" s="228">
        <f>'Йорданештська ЗОШ'!L11</f>
        <v>28257.251129999997</v>
      </c>
      <c r="AT13" s="228"/>
      <c r="AU13" s="228"/>
      <c r="AV13" s="229"/>
      <c r="AW13" s="228"/>
      <c r="AX13" s="228"/>
      <c r="AY13" s="229"/>
      <c r="AZ13" s="228"/>
      <c r="BA13" s="228"/>
      <c r="BB13" s="229"/>
      <c r="BC13" s="228">
        <f>'Йорданештська ЗОШ'!J10</f>
        <v>9657</v>
      </c>
      <c r="BD13" s="228">
        <f>'Йорданештська ЗОШ'!K10</f>
        <v>0</v>
      </c>
      <c r="BE13" s="228">
        <f>'Йорданештська ЗОШ'!L10</f>
        <v>28257.251129999997</v>
      </c>
      <c r="BF13" s="228">
        <f t="shared" si="8"/>
        <v>0</v>
      </c>
      <c r="BG13" s="230">
        <f t="shared" ref="BG13:BG32" si="44">BE13-AP13</f>
        <v>0</v>
      </c>
      <c r="BH13" s="262">
        <f t="shared" ref="BH13:BH29" si="45">BJ13+BM13+BP13+BS13</f>
        <v>10367</v>
      </c>
      <c r="BI13" s="263">
        <f t="shared" si="9"/>
        <v>30549.765876000001</v>
      </c>
      <c r="BJ13" s="264">
        <f>'Йорданештська ЗОШ'!M10</f>
        <v>10367</v>
      </c>
      <c r="BK13" s="264">
        <f>'Йорданештська ЗОШ'!N10</f>
        <v>0</v>
      </c>
      <c r="BL13" s="265">
        <f>'Йорданештська ЗОШ'!O10</f>
        <v>30549.765876000001</v>
      </c>
      <c r="BM13" s="264"/>
      <c r="BN13" s="264"/>
      <c r="BO13" s="265"/>
      <c r="BP13" s="265"/>
      <c r="BQ13" s="264"/>
      <c r="BR13" s="265"/>
      <c r="BS13" s="264"/>
      <c r="BT13" s="264"/>
      <c r="BU13" s="265"/>
      <c r="BV13" s="264">
        <f>'Йорданештська ЗОШ'!M10</f>
        <v>10367</v>
      </c>
      <c r="BW13" s="264">
        <f>'Йорданештська ЗОШ'!N10</f>
        <v>0</v>
      </c>
      <c r="BX13" s="265">
        <f>'Йорданештська ЗОШ'!O10</f>
        <v>30549.765876000001</v>
      </c>
      <c r="BY13" s="264">
        <f t="shared" si="10"/>
        <v>0</v>
      </c>
      <c r="BZ13" s="266">
        <f t="shared" ref="BZ13:BZ32" si="46">BX13-BI13</f>
        <v>0</v>
      </c>
      <c r="CA13" s="286">
        <f t="shared" ref="CA13:CA29" si="47">CC13+CF13+CI13+CL13</f>
        <v>6307</v>
      </c>
      <c r="CB13" s="287">
        <f t="shared" si="11"/>
        <v>18585.4676</v>
      </c>
      <c r="CC13" s="288">
        <f>'Йорданештська ЗОШ'!P11</f>
        <v>6307</v>
      </c>
      <c r="CD13" s="288">
        <f>'Йорданештська ЗОШ'!Q11</f>
        <v>2.9468000000000001</v>
      </c>
      <c r="CE13" s="288">
        <f>'Йорданештська ЗОШ'!R11</f>
        <v>18585.4676</v>
      </c>
      <c r="CF13" s="288"/>
      <c r="CG13" s="288"/>
      <c r="CH13" s="287"/>
      <c r="CI13" s="288"/>
      <c r="CJ13" s="288"/>
      <c r="CK13" s="287"/>
      <c r="CL13" s="288"/>
      <c r="CM13" s="288"/>
      <c r="CN13" s="287"/>
      <c r="CO13" s="288">
        <f>'Йорданештська ЗОШ'!P10</f>
        <v>6307</v>
      </c>
      <c r="CP13" s="288">
        <f>'Йорданештська ЗОШ'!Q10</f>
        <v>0</v>
      </c>
      <c r="CQ13" s="288">
        <f>'Йорданештська ЗОШ'!R10</f>
        <v>18585.4676</v>
      </c>
      <c r="CR13" s="288">
        <f t="shared" si="12"/>
        <v>0</v>
      </c>
      <c r="CS13" s="289">
        <f t="shared" ref="CS13:CS32" si="48">CQ13-CB13</f>
        <v>0</v>
      </c>
      <c r="CT13" s="186">
        <f t="shared" si="13"/>
        <v>2466</v>
      </c>
      <c r="CU13" s="311">
        <f t="shared" si="14"/>
        <v>7266.8087999999998</v>
      </c>
      <c r="CV13" s="301">
        <f>'Йорданештська ЗОШ'!S11</f>
        <v>2466</v>
      </c>
      <c r="CW13" s="301">
        <f>'Йорданештська ЗОШ'!T11</f>
        <v>2.9468000000000001</v>
      </c>
      <c r="CX13" s="198">
        <f>'Йорданештська ЗОШ'!U11</f>
        <v>7266.8087999999998</v>
      </c>
      <c r="CY13" s="301"/>
      <c r="CZ13" s="301"/>
      <c r="DA13" s="198"/>
      <c r="DB13" s="301"/>
      <c r="DC13" s="301"/>
      <c r="DD13" s="198"/>
      <c r="DE13" s="301"/>
      <c r="DF13" s="301"/>
      <c r="DG13" s="198"/>
      <c r="DH13" s="301">
        <f>'Йорданештська ЗОШ'!S10</f>
        <v>2466</v>
      </c>
      <c r="DI13" s="301">
        <f>'Йорданештська ЗОШ'!T10</f>
        <v>0</v>
      </c>
      <c r="DJ13" s="301">
        <f>'Йорданештська ЗОШ'!U10</f>
        <v>7266.8087999999998</v>
      </c>
      <c r="DK13" s="301">
        <f t="shared" si="15"/>
        <v>0</v>
      </c>
      <c r="DL13" s="313">
        <f t="shared" ref="DL13:DL32" si="49">DJ13-CU13</f>
        <v>0</v>
      </c>
      <c r="DM13" s="212">
        <f t="shared" si="16"/>
        <v>1848</v>
      </c>
      <c r="DN13" s="309">
        <f t="shared" si="17"/>
        <v>6739.7520960000002</v>
      </c>
      <c r="DO13" s="309">
        <f>'Йорданештська ЗОШ'!V11</f>
        <v>1848</v>
      </c>
      <c r="DP13" s="309"/>
      <c r="DQ13" s="309">
        <f>'Йорданештська ЗОШ'!X11</f>
        <v>6739.7520960000002</v>
      </c>
      <c r="DR13" s="309"/>
      <c r="DS13" s="309"/>
      <c r="DT13" s="213"/>
      <c r="DU13" s="309"/>
      <c r="DV13" s="309"/>
      <c r="DW13" s="213"/>
      <c r="DX13" s="309"/>
      <c r="DY13" s="309"/>
      <c r="DZ13" s="213"/>
      <c r="EA13" s="309">
        <f>'Йорданештська ЗОШ'!V10</f>
        <v>1848</v>
      </c>
      <c r="EB13" s="309">
        <f>'Йорданештська ЗОШ'!W10</f>
        <v>0</v>
      </c>
      <c r="EC13" s="309">
        <f>'Йорданештська ЗОШ'!X10</f>
        <v>6739.7520960000002</v>
      </c>
      <c r="ED13" s="309">
        <f t="shared" si="18"/>
        <v>0</v>
      </c>
      <c r="EE13" s="310">
        <f t="shared" ref="EE13:EE32" si="50">EC13-DN13</f>
        <v>0</v>
      </c>
      <c r="EF13" s="324">
        <f t="shared" si="19"/>
        <v>2323</v>
      </c>
      <c r="EG13" s="326">
        <f t="shared" si="20"/>
        <v>7893.5540000000001</v>
      </c>
      <c r="EH13" s="325">
        <f>'Йорданештська ЗОШ'!Y11</f>
        <v>2323</v>
      </c>
      <c r="EI13" s="325">
        <f>'Йорданештська ЗОШ'!Z11</f>
        <v>3.3980000000000001</v>
      </c>
      <c r="EJ13" s="326">
        <f>'Йорданештська ЗОШ'!AA11</f>
        <v>7893.5540000000001</v>
      </c>
      <c r="EK13" s="325"/>
      <c r="EL13" s="325"/>
      <c r="EM13" s="326"/>
      <c r="EN13" s="325"/>
      <c r="EO13" s="325"/>
      <c r="EP13" s="326"/>
      <c r="EQ13" s="325"/>
      <c r="ER13" s="325"/>
      <c r="ES13" s="326"/>
      <c r="ET13" s="325">
        <f>'Йорданештська ЗОШ'!Y10</f>
        <v>2323</v>
      </c>
      <c r="EU13" s="325">
        <f>'Йорданештська ЗОШ'!Z10</f>
        <v>0</v>
      </c>
      <c r="EV13" s="326">
        <f>'Йорданештська ЗОШ'!AA10</f>
        <v>7893.5540000000001</v>
      </c>
      <c r="EW13" s="325">
        <f t="shared" si="21"/>
        <v>0</v>
      </c>
      <c r="EX13" s="327">
        <f t="shared" ref="EX13:EX32" si="51">EV13-EG13</f>
        <v>0</v>
      </c>
      <c r="EY13" s="226">
        <f t="shared" si="22"/>
        <v>2187</v>
      </c>
      <c r="EZ13" s="227">
        <f t="shared" si="23"/>
        <v>6918.3558000000003</v>
      </c>
      <c r="FA13" s="338">
        <f>'Йорданештська ЗОШ'!AB11</f>
        <v>2187</v>
      </c>
      <c r="FB13" s="338">
        <f>'Йорданештська ЗОШ'!AC11</f>
        <v>3.1634000000000002</v>
      </c>
      <c r="FC13" s="227">
        <f>'Йорданештська ЗОШ'!AD11</f>
        <v>6918.3558000000003</v>
      </c>
      <c r="FD13" s="338"/>
      <c r="FE13" s="338"/>
      <c r="FF13" s="227"/>
      <c r="FG13" s="338"/>
      <c r="FH13" s="338"/>
      <c r="FI13" s="227"/>
      <c r="FJ13" s="338"/>
      <c r="FK13" s="338"/>
      <c r="FL13" s="227"/>
      <c r="FM13" s="338">
        <f>'Йорданештська ЗОШ'!AB10</f>
        <v>2187</v>
      </c>
      <c r="FN13" s="338">
        <f>'Йорданештська ЗОШ'!AC10</f>
        <v>0</v>
      </c>
      <c r="FO13" s="227">
        <f>'Йорданештська ЗОШ'!AD10</f>
        <v>6918.3558000000003</v>
      </c>
      <c r="FP13" s="338">
        <f t="shared" si="24"/>
        <v>0</v>
      </c>
      <c r="FQ13" s="339">
        <f t="shared" ref="FQ13:FQ32" si="52">FO13-EZ13</f>
        <v>0</v>
      </c>
      <c r="FR13" s="186">
        <f t="shared" si="0"/>
        <v>0</v>
      </c>
      <c r="FS13" s="198">
        <f t="shared" si="25"/>
        <v>0</v>
      </c>
      <c r="FT13" s="301">
        <f>'Йорданештська ЗОШ'!AE11</f>
        <v>0</v>
      </c>
      <c r="FU13" s="301">
        <f>'Йорданештська ЗОШ'!AF11</f>
        <v>0</v>
      </c>
      <c r="FV13" s="301">
        <f>'Йорданештська ЗОШ'!AG11</f>
        <v>0</v>
      </c>
      <c r="FW13" s="301"/>
      <c r="FX13" s="301"/>
      <c r="FY13" s="198"/>
      <c r="FZ13" s="301"/>
      <c r="GA13" s="301"/>
      <c r="GB13" s="198"/>
      <c r="GC13" s="301"/>
      <c r="GD13" s="301"/>
      <c r="GE13" s="198"/>
      <c r="GF13" s="301">
        <f>'Йорданештська ЗОШ'!AE10</f>
        <v>0</v>
      </c>
      <c r="GG13" s="301">
        <f>'Йорданештська ЗОШ'!AF10</f>
        <v>0</v>
      </c>
      <c r="GH13" s="301">
        <f>'Йорданештська ЗОШ'!AG10</f>
        <v>0</v>
      </c>
      <c r="GI13" s="301">
        <f t="shared" si="26"/>
        <v>0</v>
      </c>
      <c r="GJ13" s="302">
        <f t="shared" ref="GJ13:GJ32" si="53">GH13-FS13</f>
        <v>0</v>
      </c>
      <c r="GK13" s="348">
        <f t="shared" si="1"/>
        <v>0</v>
      </c>
      <c r="GL13" s="349">
        <f t="shared" si="27"/>
        <v>0</v>
      </c>
      <c r="GM13" s="350">
        <f>'Йорданештська ЗОШ'!AH11</f>
        <v>0</v>
      </c>
      <c r="GN13" s="350">
        <f>'Йорданештська ЗОШ'!AI11</f>
        <v>0</v>
      </c>
      <c r="GO13" s="350">
        <f>'Йорданештська ЗОШ'!AJ11</f>
        <v>0</v>
      </c>
      <c r="GP13" s="350"/>
      <c r="GQ13" s="350"/>
      <c r="GR13" s="349"/>
      <c r="GS13" s="350"/>
      <c r="GT13" s="350"/>
      <c r="GU13" s="349"/>
      <c r="GV13" s="350"/>
      <c r="GW13" s="350"/>
      <c r="GX13" s="349"/>
      <c r="GY13" s="350">
        <f>'Йорданештська ЗОШ'!AH10</f>
        <v>0</v>
      </c>
      <c r="GZ13" s="350">
        <f>'Йорданештська ЗОШ'!AI10</f>
        <v>0</v>
      </c>
      <c r="HA13" s="350">
        <f>'Йорданештська ЗОШ'!AJ10</f>
        <v>0</v>
      </c>
      <c r="HB13" s="350">
        <f t="shared" si="28"/>
        <v>0</v>
      </c>
      <c r="HC13" s="351">
        <f t="shared" ref="HC13:HC32" si="54">HA13-GL13</f>
        <v>0</v>
      </c>
      <c r="HD13" s="363">
        <f t="shared" ref="HD13:HD19" si="55">HF13+HI13+HL13+HO13</f>
        <v>0</v>
      </c>
      <c r="HE13" s="364">
        <f>HH13+HK13+HN13+HQ13</f>
        <v>0</v>
      </c>
      <c r="HF13" s="365">
        <f>'Йорданештська ЗОШ'!AK11</f>
        <v>0</v>
      </c>
      <c r="HG13" s="365">
        <f>'Йорданештська ЗОШ'!AL11</f>
        <v>0</v>
      </c>
      <c r="HH13" s="364">
        <f>'Йорданештська ЗОШ'!AM11</f>
        <v>0</v>
      </c>
      <c r="HI13" s="365"/>
      <c r="HJ13" s="365"/>
      <c r="HK13" s="364"/>
      <c r="HL13" s="365"/>
      <c r="HM13" s="365"/>
      <c r="HN13" s="364"/>
      <c r="HO13" s="365"/>
      <c r="HP13" s="365"/>
      <c r="HQ13" s="364"/>
      <c r="HR13" s="365">
        <f>'Йорданештська ЗОШ'!AK10</f>
        <v>0</v>
      </c>
      <c r="HS13" s="365">
        <f>'Йорданештська ЗОШ'!AL10</f>
        <v>0</v>
      </c>
      <c r="HT13" s="364">
        <f>'Йорданештська ЗОШ'!AM10</f>
        <v>0</v>
      </c>
      <c r="HU13" s="365">
        <f t="shared" si="30"/>
        <v>0</v>
      </c>
      <c r="HV13" s="383">
        <f t="shared" ref="HV13:HV32" si="56">HT13-HE13</f>
        <v>0</v>
      </c>
      <c r="HW13" s="375">
        <f t="shared" ref="HW13:HW19" si="57">HY13+IB13+IE13+IH13</f>
        <v>50476</v>
      </c>
      <c r="HX13" s="249">
        <f>IA13+ID13+IG13+IJ13</f>
        <v>151041.58019199999</v>
      </c>
      <c r="HY13" s="254">
        <f t="shared" si="31"/>
        <v>50476</v>
      </c>
      <c r="HZ13" s="254"/>
      <c r="IA13" s="249">
        <f t="shared" si="32"/>
        <v>151041.58019199999</v>
      </c>
      <c r="IB13" s="254">
        <f t="shared" si="33"/>
        <v>0</v>
      </c>
      <c r="IC13" s="254"/>
      <c r="ID13" s="249">
        <f t="shared" si="34"/>
        <v>0</v>
      </c>
      <c r="IE13" s="254">
        <f t="shared" si="35"/>
        <v>0</v>
      </c>
      <c r="IF13" s="254"/>
      <c r="IG13" s="249">
        <f t="shared" si="36"/>
        <v>0</v>
      </c>
      <c r="IH13" s="254">
        <f t="shared" si="37"/>
        <v>0</v>
      </c>
      <c r="II13" s="254"/>
      <c r="IJ13" s="387">
        <f t="shared" si="38"/>
        <v>0</v>
      </c>
    </row>
    <row r="14" spans="1:244" s="65" customFormat="1">
      <c r="A14" s="194">
        <v>4</v>
      </c>
      <c r="B14" s="207" t="s">
        <v>39</v>
      </c>
      <c r="C14" s="186">
        <f t="shared" si="39"/>
        <v>17965</v>
      </c>
      <c r="D14" s="198">
        <f t="shared" si="3"/>
        <v>52567.206849999995</v>
      </c>
      <c r="E14" s="187">
        <f>'Камянська  ЗОШ'!D11+'Камянська  ЗОШ'!D15</f>
        <v>11695</v>
      </c>
      <c r="F14" s="187"/>
      <c r="G14" s="188">
        <f>'Камянська  ЗОШ'!F11+'Камянська  ЗОШ'!F15</f>
        <v>34220.62255</v>
      </c>
      <c r="H14" s="187">
        <f>'Камянська  ЗОШ'!D12</f>
        <v>2416</v>
      </c>
      <c r="I14" s="187"/>
      <c r="J14" s="188">
        <f>'Камянська  ЗОШ'!F12</f>
        <v>7069.4334399999998</v>
      </c>
      <c r="K14" s="187">
        <f>'Камянська  ЗОШ'!D13</f>
        <v>2221</v>
      </c>
      <c r="L14" s="187"/>
      <c r="M14" s="188">
        <f>'Камянська  ЗОШ'!F13</f>
        <v>6498.8458899999996</v>
      </c>
      <c r="N14" s="187">
        <f>'Камянська  ЗОШ'!D14</f>
        <v>1633</v>
      </c>
      <c r="O14" s="187"/>
      <c r="P14" s="188">
        <f>'Камянська  ЗОШ'!F14</f>
        <v>4778.3049700000001</v>
      </c>
      <c r="Q14" s="187">
        <f>'Камянська  ЗОШ'!D10</f>
        <v>17965</v>
      </c>
      <c r="R14" s="187"/>
      <c r="S14" s="188">
        <f>'Камянська  ЗОШ'!F10</f>
        <v>52567.206850000002</v>
      </c>
      <c r="T14" s="187">
        <f t="shared" si="4"/>
        <v>0</v>
      </c>
      <c r="U14" s="190">
        <f t="shared" si="40"/>
        <v>0</v>
      </c>
      <c r="V14" s="212">
        <f t="shared" si="41"/>
        <v>19875</v>
      </c>
      <c r="W14" s="213">
        <f t="shared" si="5"/>
        <v>58156.03875</v>
      </c>
      <c r="X14" s="189">
        <f>'Камянська  ЗОШ'!G11+'Камянська  ЗОШ'!G15</f>
        <v>10654</v>
      </c>
      <c r="Y14" s="189">
        <f>'Камянська  ЗОШ'!H11+'Камянська  ЗОШ'!H15</f>
        <v>5.8521799999999997</v>
      </c>
      <c r="Z14" s="214">
        <f>'Камянська  ЗОШ'!I11+'Камянська  ЗОШ'!I15</f>
        <v>31174.562859999998</v>
      </c>
      <c r="AA14" s="189">
        <f>'Камянська  ЗОШ'!G12</f>
        <v>5073</v>
      </c>
      <c r="AB14" s="189">
        <f>'Камянська  ЗОШ'!H12</f>
        <v>2.9260899999999999</v>
      </c>
      <c r="AC14" s="214">
        <f>'Камянська  ЗОШ'!I12</f>
        <v>14844.054569999998</v>
      </c>
      <c r="AD14" s="189">
        <f>'Камянська  ЗОШ'!G13</f>
        <v>2969</v>
      </c>
      <c r="AE14" s="189">
        <f>'Камянська  ЗОШ'!H13</f>
        <v>2.9260899999999999</v>
      </c>
      <c r="AF14" s="214">
        <f>'Камянська  ЗОШ'!I13</f>
        <v>8687.5612099999998</v>
      </c>
      <c r="AG14" s="189">
        <f>'Камянська  ЗОШ'!G14</f>
        <v>1179</v>
      </c>
      <c r="AH14" s="189">
        <f>'Камянська  ЗОШ'!H14</f>
        <v>2.9260899999999999</v>
      </c>
      <c r="AI14" s="214">
        <f>'Камянська  ЗОШ'!I14</f>
        <v>3449.8601099999996</v>
      </c>
      <c r="AJ14" s="189">
        <f>'Камянська  ЗОШ'!G10</f>
        <v>19875</v>
      </c>
      <c r="AK14" s="189">
        <f>'Камянська  ЗОШ'!H10</f>
        <v>0</v>
      </c>
      <c r="AL14" s="214">
        <f>'Камянська  ЗОШ'!I10</f>
        <v>58156.03875</v>
      </c>
      <c r="AM14" s="189">
        <f t="shared" si="6"/>
        <v>0</v>
      </c>
      <c r="AN14" s="215">
        <f t="shared" si="42"/>
        <v>0</v>
      </c>
      <c r="AO14" s="226">
        <f t="shared" si="43"/>
        <v>12037</v>
      </c>
      <c r="AP14" s="227">
        <f t="shared" si="7"/>
        <v>35221.345329999996</v>
      </c>
      <c r="AQ14" s="228">
        <f>'Камянська  ЗОШ'!J11+'Камянська  ЗОШ'!J15</f>
        <v>6085</v>
      </c>
      <c r="AR14" s="228">
        <f>'Камянська  ЗОШ'!K11+'Камянська  ЗОШ'!K15</f>
        <v>5.8521799999999997</v>
      </c>
      <c r="AS14" s="228">
        <f>'Камянська  ЗОШ'!L11+'Камянська  ЗОШ'!L15</f>
        <v>17805.25765</v>
      </c>
      <c r="AT14" s="228">
        <f>'Камянська  ЗОШ'!J12</f>
        <v>3440</v>
      </c>
      <c r="AU14" s="228">
        <f>'Камянська  ЗОШ'!K12</f>
        <v>2.9260899999999999</v>
      </c>
      <c r="AV14" s="228">
        <f>'Камянська  ЗОШ'!L12</f>
        <v>10065.749599999999</v>
      </c>
      <c r="AW14" s="228">
        <f>'Камянська  ЗОШ'!J13</f>
        <v>1785</v>
      </c>
      <c r="AX14" s="228">
        <f>'Камянська  ЗОШ'!K13</f>
        <v>2.9260899999999999</v>
      </c>
      <c r="AY14" s="228">
        <f>'Камянська  ЗОШ'!L13</f>
        <v>5223.0706499999997</v>
      </c>
      <c r="AZ14" s="228">
        <f>'Камянська  ЗОШ'!J14</f>
        <v>727</v>
      </c>
      <c r="BA14" s="228">
        <f>'Камянська  ЗОШ'!K14</f>
        <v>2.9260899999999999</v>
      </c>
      <c r="BB14" s="228">
        <f>'Камянська  ЗОШ'!L14</f>
        <v>2127.2674299999999</v>
      </c>
      <c r="BC14" s="228">
        <f>'Камянська  ЗОШ'!J10</f>
        <v>12037</v>
      </c>
      <c r="BD14" s="228">
        <f>'Камянська  ЗОШ'!K10</f>
        <v>0</v>
      </c>
      <c r="BE14" s="228">
        <f>'Камянська  ЗОШ'!L10</f>
        <v>35221.345329999996</v>
      </c>
      <c r="BF14" s="228">
        <f t="shared" si="8"/>
        <v>0</v>
      </c>
      <c r="BG14" s="230">
        <f t="shared" si="44"/>
        <v>0</v>
      </c>
      <c r="BH14" s="262">
        <f t="shared" si="45"/>
        <v>11299</v>
      </c>
      <c r="BI14" s="263">
        <f t="shared" si="9"/>
        <v>33296.209572</v>
      </c>
      <c r="BJ14" s="264">
        <f>'Камянська  ЗОШ'!M11+'Камянська  ЗОШ'!M15</f>
        <v>6725</v>
      </c>
      <c r="BK14" s="264">
        <f>'Камянська  ЗОШ'!N11+'Камянська  ЗОШ'!N15</f>
        <v>5.893656</v>
      </c>
      <c r="BL14" s="265">
        <f>'Камянська  ЗОШ'!O11+'Камянська  ЗОШ'!O15</f>
        <v>19817.418300000001</v>
      </c>
      <c r="BM14" s="264">
        <f>'Камянська  ЗОШ'!M12</f>
        <v>2241</v>
      </c>
      <c r="BN14" s="264">
        <f>'Камянська  ЗОШ'!N12</f>
        <v>2.946828</v>
      </c>
      <c r="BO14" s="265">
        <f>'Камянська  ЗОШ'!O12</f>
        <v>6603.8415480000003</v>
      </c>
      <c r="BP14" s="265">
        <f>'Камянська  ЗОШ'!M13</f>
        <v>1716</v>
      </c>
      <c r="BQ14" s="264">
        <f>'Камянська  ЗОШ'!N13</f>
        <v>2.946828</v>
      </c>
      <c r="BR14" s="265">
        <f>'Камянська  ЗОШ'!O13</f>
        <v>5056.756848</v>
      </c>
      <c r="BS14" s="264">
        <f>'Камянська  ЗОШ'!M14</f>
        <v>617</v>
      </c>
      <c r="BT14" s="264">
        <f>'Камянська  ЗОШ'!N14</f>
        <v>2.946828</v>
      </c>
      <c r="BU14" s="265">
        <f>'Камянська  ЗОШ'!O14</f>
        <v>1818.1928760000001</v>
      </c>
      <c r="BV14" s="264">
        <f>'Камянська  ЗОШ'!M10</f>
        <v>11299</v>
      </c>
      <c r="BW14" s="264">
        <f>'Камянська  ЗОШ'!N10</f>
        <v>0</v>
      </c>
      <c r="BX14" s="265">
        <f>'Камянська  ЗОШ'!O10</f>
        <v>33296.209572000007</v>
      </c>
      <c r="BY14" s="264">
        <f t="shared" si="10"/>
        <v>0</v>
      </c>
      <c r="BZ14" s="266">
        <f t="shared" si="46"/>
        <v>0</v>
      </c>
      <c r="CA14" s="286">
        <f t="shared" si="47"/>
        <v>8040</v>
      </c>
      <c r="CB14" s="287">
        <f t="shared" si="11"/>
        <v>23692.272000000001</v>
      </c>
      <c r="CC14" s="288">
        <f>'Камянська  ЗОШ'!P11+'Камянська  ЗОШ'!P15</f>
        <v>7567</v>
      </c>
      <c r="CD14" s="288">
        <f>'Камянська  ЗОШ'!Q11+'Камянська  ЗОШ'!Q15</f>
        <v>5.8936000000000002</v>
      </c>
      <c r="CE14" s="288">
        <f>'Камянська  ЗОШ'!R11+'Камянська  ЗОШ'!R15</f>
        <v>22298.435600000001</v>
      </c>
      <c r="CF14" s="288">
        <f>'Камянська  ЗОШ'!P12</f>
        <v>2</v>
      </c>
      <c r="CG14" s="288">
        <f>'Камянська  ЗОШ'!Q12</f>
        <v>2.9468000000000001</v>
      </c>
      <c r="CH14" s="288">
        <f>'Камянська  ЗОШ'!R12</f>
        <v>5.8936000000000002</v>
      </c>
      <c r="CI14" s="288">
        <f>'Камянська  ЗОШ'!P13</f>
        <v>304</v>
      </c>
      <c r="CJ14" s="287">
        <f>'Камянська  ЗОШ'!Q13</f>
        <v>2.9468000000000001</v>
      </c>
      <c r="CK14" s="287">
        <f>'Камянська  ЗОШ'!R13</f>
        <v>895.82720000000006</v>
      </c>
      <c r="CL14" s="288">
        <f>'Камянська  ЗОШ'!P14</f>
        <v>167</v>
      </c>
      <c r="CM14" s="288">
        <f>'Камянська  ЗОШ'!Q14</f>
        <v>2.9468000000000001</v>
      </c>
      <c r="CN14" s="288">
        <f>'Камянська  ЗОШ'!R14</f>
        <v>492.11560000000003</v>
      </c>
      <c r="CO14" s="288">
        <f>'Камянська  ЗОШ'!P10</f>
        <v>8040</v>
      </c>
      <c r="CP14" s="288">
        <f>'Камянська  ЗОШ'!Q10</f>
        <v>0</v>
      </c>
      <c r="CQ14" s="288">
        <f>'Камянська  ЗОШ'!R10</f>
        <v>23692.272000000001</v>
      </c>
      <c r="CR14" s="288">
        <f t="shared" si="12"/>
        <v>0</v>
      </c>
      <c r="CS14" s="289">
        <f t="shared" si="48"/>
        <v>0</v>
      </c>
      <c r="CT14" s="186">
        <f t="shared" si="13"/>
        <v>2315</v>
      </c>
      <c r="CU14" s="311">
        <f t="shared" si="14"/>
        <v>6821.8420000000006</v>
      </c>
      <c r="CV14" s="301">
        <f>'Камянська  ЗОШ'!S11+'Камянська  ЗОШ'!S15</f>
        <v>2161</v>
      </c>
      <c r="CW14" s="301">
        <f>'Камянська  ЗОШ'!T11+'Камянська  ЗОШ'!T15</f>
        <v>5.8936000000000002</v>
      </c>
      <c r="CX14" s="198">
        <f>'Камянська  ЗОШ'!U11+'Камянська  ЗОШ'!U15</f>
        <v>6368.0348000000004</v>
      </c>
      <c r="CY14" s="301">
        <f>'Камянська  ЗОШ'!S12</f>
        <v>12</v>
      </c>
      <c r="CZ14" s="301"/>
      <c r="DA14" s="198">
        <f>'Камянська  ЗОШ'!U12</f>
        <v>35.361600000000003</v>
      </c>
      <c r="DB14" s="301">
        <f>'Камянська  ЗОШ'!S13</f>
        <v>81</v>
      </c>
      <c r="DC14" s="301"/>
      <c r="DD14" s="198">
        <f>'Камянська  ЗОШ'!U13</f>
        <v>238.6908</v>
      </c>
      <c r="DE14" s="301">
        <f>'Камянська  ЗОШ'!S14</f>
        <v>61</v>
      </c>
      <c r="DF14" s="301"/>
      <c r="DG14" s="198">
        <f>'Камянська  ЗОШ'!U14</f>
        <v>179.75480000000002</v>
      </c>
      <c r="DH14" s="301">
        <f>'Камянська  ЗОШ'!S10</f>
        <v>2315</v>
      </c>
      <c r="DI14" s="301">
        <f>'Камянська  ЗОШ'!T10</f>
        <v>0</v>
      </c>
      <c r="DJ14" s="301">
        <f>'Камянська  ЗОШ'!U10</f>
        <v>6821.8420000000006</v>
      </c>
      <c r="DK14" s="301">
        <f t="shared" si="15"/>
        <v>0</v>
      </c>
      <c r="DL14" s="313">
        <f t="shared" si="49"/>
        <v>0</v>
      </c>
      <c r="DM14" s="212">
        <f t="shared" si="16"/>
        <v>1983</v>
      </c>
      <c r="DN14" s="309">
        <f t="shared" si="17"/>
        <v>7232.1041159999995</v>
      </c>
      <c r="DO14" s="309">
        <f>'Камянська  ЗОШ'!V11+'Камянська  ЗОШ'!V15</f>
        <v>1840</v>
      </c>
      <c r="DP14" s="309"/>
      <c r="DQ14" s="309">
        <f>'Камянська  ЗОШ'!X11+'Камянська  ЗОШ'!X15</f>
        <v>6710.5756799999999</v>
      </c>
      <c r="DR14" s="309">
        <f>'Камянська  ЗОШ'!V12</f>
        <v>10</v>
      </c>
      <c r="DS14" s="309"/>
      <c r="DT14" s="309">
        <f>'Камянська  ЗОШ'!X12</f>
        <v>36.47052</v>
      </c>
      <c r="DU14" s="309">
        <f>'Камянська  ЗОШ'!V13</f>
        <v>77</v>
      </c>
      <c r="DV14" s="309"/>
      <c r="DW14" s="309">
        <f>'Камянська  ЗОШ'!X13</f>
        <v>280.82300399999997</v>
      </c>
      <c r="DX14" s="309">
        <f>'Камянська  ЗОШ'!V14</f>
        <v>56</v>
      </c>
      <c r="DY14" s="309">
        <f>'Камянська  ЗОШ'!W14</f>
        <v>3.647052</v>
      </c>
      <c r="DZ14" s="309">
        <f>'Камянська  ЗОШ'!X14</f>
        <v>204.23491200000001</v>
      </c>
      <c r="EA14" s="309">
        <f>'Камянська  ЗОШ'!V10</f>
        <v>1983</v>
      </c>
      <c r="EB14" s="309">
        <f>'Камянська  ЗОШ'!W10</f>
        <v>0</v>
      </c>
      <c r="EC14" s="309">
        <f>'Камянська  ЗОШ'!X10</f>
        <v>7232.1041160000004</v>
      </c>
      <c r="ED14" s="309">
        <f t="shared" si="18"/>
        <v>0</v>
      </c>
      <c r="EE14" s="310">
        <f t="shared" si="50"/>
        <v>0</v>
      </c>
      <c r="EF14" s="324">
        <f t="shared" si="19"/>
        <v>1804</v>
      </c>
      <c r="EG14" s="326">
        <f t="shared" si="20"/>
        <v>6129.9920000000002</v>
      </c>
      <c r="EH14" s="325">
        <f>'Камянська  ЗОШ'!Y11+'Камянська  ЗОШ'!Y15</f>
        <v>1680</v>
      </c>
      <c r="EI14" s="325">
        <f>'Камянська  ЗОШ'!Z11+'Камянська  ЗОШ'!Z15</f>
        <v>6.7960000000000003</v>
      </c>
      <c r="EJ14" s="326">
        <f>'Камянська  ЗОШ'!AA11+'Камянська  ЗОШ'!AA15</f>
        <v>5708.64</v>
      </c>
      <c r="EK14" s="325">
        <f>'Камянська  ЗОШ'!Y12</f>
        <v>10</v>
      </c>
      <c r="EL14" s="325">
        <f>'Камянська  ЗОШ'!Z12</f>
        <v>3.3980000000000001</v>
      </c>
      <c r="EM14" s="326">
        <f>'Камянська  ЗОШ'!AA12</f>
        <v>33.980000000000004</v>
      </c>
      <c r="EN14" s="325">
        <f>'Камянська  ЗОШ'!Y13</f>
        <v>66</v>
      </c>
      <c r="EO14" s="325">
        <f>'Камянська  ЗОШ'!Z13</f>
        <v>3.3980000000000001</v>
      </c>
      <c r="EP14" s="326">
        <f>'Камянська  ЗОШ'!AA13</f>
        <v>224.268</v>
      </c>
      <c r="EQ14" s="325">
        <f>'Камянська  ЗОШ'!Y14</f>
        <v>48</v>
      </c>
      <c r="ER14" s="325">
        <f>'Камянська  ЗОШ'!Z14</f>
        <v>3.3980000000000001</v>
      </c>
      <c r="ES14" s="326">
        <f>'Камянська  ЗОШ'!AA14</f>
        <v>163.10400000000001</v>
      </c>
      <c r="ET14" s="325">
        <f>'Камянська  ЗОШ'!Y10</f>
        <v>1804</v>
      </c>
      <c r="EU14" s="325">
        <f>'Камянська  ЗОШ'!Z10</f>
        <v>0</v>
      </c>
      <c r="EV14" s="326">
        <f>'Камянська  ЗОШ'!AA10</f>
        <v>6129.9920000000002</v>
      </c>
      <c r="EW14" s="325">
        <f t="shared" si="21"/>
        <v>0</v>
      </c>
      <c r="EX14" s="327">
        <f t="shared" si="51"/>
        <v>0</v>
      </c>
      <c r="EY14" s="226">
        <f t="shared" si="22"/>
        <v>2381</v>
      </c>
      <c r="EZ14" s="227">
        <f t="shared" si="23"/>
        <v>7532.0554000000011</v>
      </c>
      <c r="FA14" s="338">
        <f>'Камянська  ЗОШ'!AB11+'Камянська  ЗОШ'!AB15</f>
        <v>2161</v>
      </c>
      <c r="FB14" s="338">
        <f>'Камянська  ЗОШ'!AC11+'Камянська  ЗОШ'!AC15</f>
        <v>6.3268000000000004</v>
      </c>
      <c r="FC14" s="227">
        <f>'Камянська  ЗОШ'!AD11+'Камянська  ЗОШ'!AD15</f>
        <v>6836.1074000000008</v>
      </c>
      <c r="FD14" s="338">
        <f>'Камянська  ЗОШ'!AB12</f>
        <v>10</v>
      </c>
      <c r="FE14" s="338">
        <f>'Камянська  ЗОШ'!AC12</f>
        <v>3.1634000000000002</v>
      </c>
      <c r="FF14" s="227">
        <f>'Камянська  ЗОШ'!AD12</f>
        <v>31.634</v>
      </c>
      <c r="FG14" s="338">
        <f>'Камянська  ЗОШ'!AB13</f>
        <v>128</v>
      </c>
      <c r="FH14" s="338">
        <f>'Камянська  ЗОШ'!AC13</f>
        <v>3.1634000000000002</v>
      </c>
      <c r="FI14" s="227">
        <f>'Камянська  ЗОШ'!AD13</f>
        <v>404.91520000000003</v>
      </c>
      <c r="FJ14" s="338">
        <f>'Камянська  ЗОШ'!AB14</f>
        <v>82</v>
      </c>
      <c r="FK14" s="338">
        <f>'Камянська  ЗОШ'!AC14</f>
        <v>3.1634000000000002</v>
      </c>
      <c r="FL14" s="227">
        <f>'Камянська  ЗОШ'!AD14</f>
        <v>259.39879999999999</v>
      </c>
      <c r="FM14" s="338">
        <f>'Камянська  ЗОШ'!AB10</f>
        <v>2381</v>
      </c>
      <c r="FN14" s="338">
        <f>'Камянська  ЗОШ'!AC10</f>
        <v>0</v>
      </c>
      <c r="FO14" s="227">
        <f>'Камянська  ЗОШ'!AD10</f>
        <v>7532.0554000000011</v>
      </c>
      <c r="FP14" s="338">
        <f t="shared" si="24"/>
        <v>0</v>
      </c>
      <c r="FQ14" s="339">
        <f t="shared" si="52"/>
        <v>0</v>
      </c>
      <c r="FR14" s="186">
        <f t="shared" si="0"/>
        <v>0</v>
      </c>
      <c r="FS14" s="198">
        <f t="shared" si="25"/>
        <v>0</v>
      </c>
      <c r="FT14" s="301">
        <f>'Камянська  ЗОШ'!AE11+'Камянська  ЗОШ'!AE15</f>
        <v>0</v>
      </c>
      <c r="FU14" s="301">
        <f>'Камянська  ЗОШ'!AF11+'Камянська  ЗОШ'!AF15</f>
        <v>0</v>
      </c>
      <c r="FV14" s="301">
        <f>'Камянська  ЗОШ'!AG11+'Камянська  ЗОШ'!AG15</f>
        <v>0</v>
      </c>
      <c r="FW14" s="301">
        <f>'Камянська  ЗОШ'!AE12</f>
        <v>0</v>
      </c>
      <c r="FX14" s="301">
        <f>'Камянська  ЗОШ'!AF12</f>
        <v>0</v>
      </c>
      <c r="FY14" s="301">
        <f>'Камянська  ЗОШ'!AG12</f>
        <v>0</v>
      </c>
      <c r="FZ14" s="301">
        <f>'Камянська  ЗОШ'!AE13</f>
        <v>0</v>
      </c>
      <c r="GA14" s="301">
        <f>'Камянська  ЗОШ'!AF13</f>
        <v>0</v>
      </c>
      <c r="GB14" s="301">
        <f>'Камянська  ЗОШ'!AG13</f>
        <v>0</v>
      </c>
      <c r="GC14" s="301">
        <f>'Камянська  ЗОШ'!AE14</f>
        <v>0</v>
      </c>
      <c r="GD14" s="301">
        <f>'Камянська  ЗОШ'!AF14</f>
        <v>0</v>
      </c>
      <c r="GE14" s="301">
        <f>'Камянська  ЗОШ'!AG14</f>
        <v>0</v>
      </c>
      <c r="GF14" s="301">
        <f>'Камянська  ЗОШ'!AE10</f>
        <v>0</v>
      </c>
      <c r="GG14" s="301">
        <f>'Камянська  ЗОШ'!AF10</f>
        <v>0</v>
      </c>
      <c r="GH14" s="301">
        <f>'Камянська  ЗОШ'!AG10</f>
        <v>0</v>
      </c>
      <c r="GI14" s="301">
        <f t="shared" si="26"/>
        <v>0</v>
      </c>
      <c r="GJ14" s="302">
        <f t="shared" si="53"/>
        <v>0</v>
      </c>
      <c r="GK14" s="348">
        <f t="shared" si="1"/>
        <v>0</v>
      </c>
      <c r="GL14" s="349">
        <f t="shared" si="27"/>
        <v>0</v>
      </c>
      <c r="GM14" s="350">
        <f>'Камянська  ЗОШ'!AH11+'Камянська  ЗОШ'!AH15</f>
        <v>0</v>
      </c>
      <c r="GN14" s="350">
        <f>'Камянська  ЗОШ'!AI11+'Камянська  ЗОШ'!AI15</f>
        <v>0</v>
      </c>
      <c r="GO14" s="350">
        <f>'Камянська  ЗОШ'!AJ11+'Камянська  ЗОШ'!AJ15</f>
        <v>0</v>
      </c>
      <c r="GP14" s="350">
        <f>'Камянська  ЗОШ'!AH12</f>
        <v>0</v>
      </c>
      <c r="GQ14" s="350">
        <f>'Камянська  ЗОШ'!AI12</f>
        <v>0</v>
      </c>
      <c r="GR14" s="350">
        <f>'Камянська  ЗОШ'!AJ12</f>
        <v>0</v>
      </c>
      <c r="GS14" s="350">
        <f>'Камянська  ЗОШ'!AH13</f>
        <v>0</v>
      </c>
      <c r="GT14" s="350">
        <f>'Камянська  ЗОШ'!AI13</f>
        <v>0</v>
      </c>
      <c r="GU14" s="350">
        <f>'Камянська  ЗОШ'!AJ13</f>
        <v>0</v>
      </c>
      <c r="GV14" s="350">
        <f>'Камянська  ЗОШ'!AH14</f>
        <v>0</v>
      </c>
      <c r="GW14" s="350">
        <f>'Камянська  ЗОШ'!AI14</f>
        <v>0</v>
      </c>
      <c r="GX14" s="350">
        <f>'Камянська  ЗОШ'!AJ14</f>
        <v>0</v>
      </c>
      <c r="GY14" s="350">
        <f>'Камянська  ЗОШ'!AH10</f>
        <v>0</v>
      </c>
      <c r="GZ14" s="350">
        <f>'Камянська  ЗОШ'!AI10</f>
        <v>0</v>
      </c>
      <c r="HA14" s="350">
        <f>'Камянська  ЗОШ'!AJ10</f>
        <v>0</v>
      </c>
      <c r="HB14" s="350">
        <f t="shared" si="28"/>
        <v>0</v>
      </c>
      <c r="HC14" s="351">
        <f t="shared" si="54"/>
        <v>0</v>
      </c>
      <c r="HD14" s="363">
        <f t="shared" si="55"/>
        <v>0</v>
      </c>
      <c r="HE14" s="364">
        <f t="shared" si="29"/>
        <v>0</v>
      </c>
      <c r="HF14" s="365">
        <f>'Камянська  ЗОШ'!AK11+'Камянська  ЗОШ'!AK15</f>
        <v>0</v>
      </c>
      <c r="HG14" s="365">
        <f>'Камянська  ЗОШ'!AL11+'Камянська  ЗОШ'!AL15</f>
        <v>0</v>
      </c>
      <c r="HH14" s="364">
        <f>'Камянська  ЗОШ'!AM11+'Камянська  ЗОШ'!AM15</f>
        <v>0</v>
      </c>
      <c r="HI14" s="365">
        <f>'Камянська  ЗОШ'!AK12</f>
        <v>0</v>
      </c>
      <c r="HJ14" s="365">
        <f>'Камянська  ЗОШ'!AL12</f>
        <v>0</v>
      </c>
      <c r="HK14" s="364">
        <f>'Камянська  ЗОШ'!AM12</f>
        <v>0</v>
      </c>
      <c r="HL14" s="365">
        <f>'Камянська  ЗОШ'!AK13</f>
        <v>0</v>
      </c>
      <c r="HM14" s="365">
        <f>'Камянська  ЗОШ'!AL13</f>
        <v>0</v>
      </c>
      <c r="HN14" s="364">
        <f>'Камянська  ЗОШ'!AM13</f>
        <v>0</v>
      </c>
      <c r="HO14" s="365">
        <f>'Камянська  ЗОШ'!AK14</f>
        <v>0</v>
      </c>
      <c r="HP14" s="365">
        <f>'Камянська  ЗОШ'!AL14</f>
        <v>0</v>
      </c>
      <c r="HQ14" s="364">
        <f>'Камянська  ЗОШ'!AM14</f>
        <v>0</v>
      </c>
      <c r="HR14" s="365">
        <f>'Камянська  ЗОШ'!AK10</f>
        <v>0</v>
      </c>
      <c r="HS14" s="365">
        <f>'Камянська  ЗОШ'!AL10</f>
        <v>0</v>
      </c>
      <c r="HT14" s="364">
        <f>'Камянська  ЗОШ'!AM10</f>
        <v>0</v>
      </c>
      <c r="HU14" s="365">
        <f t="shared" si="30"/>
        <v>0</v>
      </c>
      <c r="HV14" s="383">
        <f t="shared" si="56"/>
        <v>0</v>
      </c>
      <c r="HW14" s="375">
        <f t="shared" si="57"/>
        <v>77699</v>
      </c>
      <c r="HX14" s="249">
        <f t="shared" ref="HX14:HX19" si="58">IA14+ID14+IG14+IJ14</f>
        <v>230649.06601800001</v>
      </c>
      <c r="HY14" s="254">
        <f t="shared" si="31"/>
        <v>50568</v>
      </c>
      <c r="HZ14" s="254"/>
      <c r="IA14" s="249">
        <f t="shared" si="32"/>
        <v>150939.65484000003</v>
      </c>
      <c r="IB14" s="254">
        <f t="shared" si="33"/>
        <v>13214</v>
      </c>
      <c r="IC14" s="254"/>
      <c r="ID14" s="249">
        <f t="shared" si="34"/>
        <v>38726.418877999997</v>
      </c>
      <c r="IE14" s="254">
        <f t="shared" si="35"/>
        <v>9347</v>
      </c>
      <c r="IF14" s="254"/>
      <c r="IG14" s="249">
        <f t="shared" si="36"/>
        <v>27510.758802</v>
      </c>
      <c r="IH14" s="254">
        <f t="shared" si="37"/>
        <v>4570</v>
      </c>
      <c r="II14" s="254"/>
      <c r="IJ14" s="387">
        <f t="shared" si="38"/>
        <v>13472.233498</v>
      </c>
    </row>
    <row r="15" spans="1:244" s="65" customFormat="1">
      <c r="A15" s="194">
        <v>5</v>
      </c>
      <c r="B15" s="207" t="s">
        <v>40</v>
      </c>
      <c r="C15" s="186">
        <f t="shared" si="39"/>
        <v>43580</v>
      </c>
      <c r="D15" s="198">
        <f t="shared" si="3"/>
        <v>127519.00219999999</v>
      </c>
      <c r="E15" s="187">
        <f>'Корчівецька  ЗОШ'!D14</f>
        <v>1001</v>
      </c>
      <c r="F15" s="187"/>
      <c r="G15" s="188">
        <f>'Корчівецька  ЗОШ'!F14</f>
        <v>2929.0160900000001</v>
      </c>
      <c r="H15" s="187">
        <f>'Корчівецька  ЗОШ'!D11</f>
        <v>24825</v>
      </c>
      <c r="I15" s="187"/>
      <c r="J15" s="188">
        <f>'Корчівецька  ЗОШ'!F11</f>
        <v>72640.184249999991</v>
      </c>
      <c r="K15" s="187">
        <f>'Корчівецька  ЗОШ'!D12</f>
        <v>17618</v>
      </c>
      <c r="L15" s="187"/>
      <c r="M15" s="188">
        <f>'Корчівецька  ЗОШ'!F12</f>
        <v>51551.853619999994</v>
      </c>
      <c r="N15" s="187">
        <f>'Корчівецька  ЗОШ'!D13</f>
        <v>136</v>
      </c>
      <c r="O15" s="187"/>
      <c r="P15" s="188">
        <f>'Корчівецька  ЗОШ'!F13</f>
        <v>397.94824</v>
      </c>
      <c r="Q15" s="187">
        <f>'Корчівецька  ЗОШ'!D10</f>
        <v>43580</v>
      </c>
      <c r="R15" s="187"/>
      <c r="S15" s="188">
        <f>'Корчівецька  ЗОШ'!F10</f>
        <v>127519.00219999999</v>
      </c>
      <c r="T15" s="187">
        <f t="shared" si="4"/>
        <v>0</v>
      </c>
      <c r="U15" s="190">
        <f t="shared" si="40"/>
        <v>0</v>
      </c>
      <c r="V15" s="212">
        <f t="shared" si="41"/>
        <v>53739</v>
      </c>
      <c r="W15" s="213">
        <f t="shared" si="5"/>
        <v>157245.15050999998</v>
      </c>
      <c r="X15" s="189">
        <f>'Корчівецька  ЗОШ'!G14</f>
        <v>1099</v>
      </c>
      <c r="Y15" s="189">
        <f>'Корчівецька  ЗОШ'!H14</f>
        <v>2.9260899999999999</v>
      </c>
      <c r="Z15" s="214">
        <f>'Корчівецька  ЗОШ'!I14</f>
        <v>3215.7729099999997</v>
      </c>
      <c r="AA15" s="189">
        <f>'Корчівецька  ЗОШ'!G11</f>
        <v>38453</v>
      </c>
      <c r="AB15" s="189">
        <f>'Корчівецька  ЗОШ'!H11</f>
        <v>2.9260899999999999</v>
      </c>
      <c r="AC15" s="214">
        <f>'Корчівецька  ЗОШ'!I11</f>
        <v>112516.93876999999</v>
      </c>
      <c r="AD15" s="189">
        <f>'Корчівецька  ЗОШ'!G12</f>
        <v>14099</v>
      </c>
      <c r="AE15" s="189">
        <f>'Корчівецька  ЗОШ'!H12</f>
        <v>2.9260899999999999</v>
      </c>
      <c r="AF15" s="214">
        <f>'Корчівецька  ЗОШ'!I12</f>
        <v>41254.942909999998</v>
      </c>
      <c r="AG15" s="189">
        <f>'Корчівецька  ЗОШ'!G13</f>
        <v>88</v>
      </c>
      <c r="AH15" s="189">
        <f>'Корчівецька  ЗОШ'!H13</f>
        <v>2.9260899999999999</v>
      </c>
      <c r="AI15" s="214">
        <f>'Корчівецька  ЗОШ'!I13</f>
        <v>257.49592000000001</v>
      </c>
      <c r="AJ15" s="189">
        <f>'Корчівецька  ЗОШ'!G10</f>
        <v>53739</v>
      </c>
      <c r="AK15" s="189">
        <f>'Корчівецька  ЗОШ'!H10</f>
        <v>0</v>
      </c>
      <c r="AL15" s="214">
        <f>'Корчівецька  ЗОШ'!I10</f>
        <v>157245.15050999998</v>
      </c>
      <c r="AM15" s="189">
        <f t="shared" si="6"/>
        <v>0</v>
      </c>
      <c r="AN15" s="215">
        <f t="shared" si="42"/>
        <v>0</v>
      </c>
      <c r="AO15" s="226">
        <f t="shared" si="43"/>
        <v>38128</v>
      </c>
      <c r="AP15" s="227">
        <f t="shared" si="7"/>
        <v>111565.95952</v>
      </c>
      <c r="AQ15" s="228">
        <f>'Корчівецька  ЗОШ'!J14</f>
        <v>1660</v>
      </c>
      <c r="AR15" s="228">
        <f>'Корчівецька  ЗОШ'!K14</f>
        <v>2.9260899999999999</v>
      </c>
      <c r="AS15" s="228">
        <f>'Корчівецька  ЗОШ'!L14</f>
        <v>4857.3094000000001</v>
      </c>
      <c r="AT15" s="228">
        <f>'Корчівецька  ЗОШ'!J11</f>
        <v>29950</v>
      </c>
      <c r="AU15" s="228">
        <f>'Корчівецька  ЗОШ'!K11</f>
        <v>2.9260899999999999</v>
      </c>
      <c r="AV15" s="228">
        <f>'Корчівецька  ЗОШ'!L11</f>
        <v>87636.395499999999</v>
      </c>
      <c r="AW15" s="228">
        <f>'Корчівецька  ЗОШ'!J12</f>
        <v>6406</v>
      </c>
      <c r="AX15" s="228">
        <f>'Корчівецька  ЗОШ'!K12</f>
        <v>2.9260899999999999</v>
      </c>
      <c r="AY15" s="228">
        <f>'Корчівецька  ЗОШ'!L12</f>
        <v>18744.53254</v>
      </c>
      <c r="AZ15" s="228">
        <f>'Корчівецька  ЗОШ'!J13</f>
        <v>112</v>
      </c>
      <c r="BA15" s="228">
        <f>'Корчівецька  ЗОШ'!K13</f>
        <v>2.9260899999999999</v>
      </c>
      <c r="BB15" s="228">
        <f>'Корчівецька  ЗОШ'!L13</f>
        <v>327.72208000000001</v>
      </c>
      <c r="BC15" s="228">
        <f>'Корчівецька  ЗОШ'!J10</f>
        <v>38128</v>
      </c>
      <c r="BD15" s="228">
        <f>'Корчівецька  ЗОШ'!K10</f>
        <v>0</v>
      </c>
      <c r="BE15" s="228">
        <f>'Корчівецька  ЗОШ'!L10</f>
        <v>111565.95952</v>
      </c>
      <c r="BF15" s="228">
        <f t="shared" si="8"/>
        <v>0</v>
      </c>
      <c r="BG15" s="230">
        <f t="shared" si="44"/>
        <v>0</v>
      </c>
      <c r="BH15" s="262">
        <f t="shared" si="45"/>
        <v>17017</v>
      </c>
      <c r="BI15" s="263">
        <f t="shared" si="9"/>
        <v>50146.172076000003</v>
      </c>
      <c r="BJ15" s="264">
        <f>'Корчівецька  ЗОШ'!M14</f>
        <v>2500</v>
      </c>
      <c r="BK15" s="264">
        <f>'Корчівецька  ЗОШ'!N14</f>
        <v>2.946828</v>
      </c>
      <c r="BL15" s="265">
        <f>'Корчівецька  ЗОШ'!O14</f>
        <v>7367.07</v>
      </c>
      <c r="BM15" s="264">
        <f>'Корчівецька  ЗОШ'!M11</f>
        <v>11684</v>
      </c>
      <c r="BN15" s="264">
        <f>'Корчівецька  ЗОШ'!N11</f>
        <v>2.946828</v>
      </c>
      <c r="BO15" s="265">
        <f>'Корчівецька  ЗОШ'!O11</f>
        <v>34430.738352</v>
      </c>
      <c r="BP15" s="265">
        <f>'Корчівецька  ЗОШ'!M12</f>
        <v>2721</v>
      </c>
      <c r="BQ15" s="264">
        <f>'Корчівецька  ЗОШ'!N12</f>
        <v>2.946828</v>
      </c>
      <c r="BR15" s="265">
        <f>'Корчівецька  ЗОШ'!O12</f>
        <v>8018.318988</v>
      </c>
      <c r="BS15" s="264">
        <f>'Корчівецька  ЗОШ'!M13</f>
        <v>112</v>
      </c>
      <c r="BT15" s="264">
        <f>'Корчівецька  ЗОШ'!N13</f>
        <v>2.946828</v>
      </c>
      <c r="BU15" s="265">
        <f>'Корчівецька  ЗОШ'!O13</f>
        <v>330.044736</v>
      </c>
      <c r="BV15" s="264">
        <f>'Корчівецька  ЗОШ'!M10</f>
        <v>17017</v>
      </c>
      <c r="BW15" s="264">
        <f>'Корчівецька  ЗОШ'!N10</f>
        <v>0</v>
      </c>
      <c r="BX15" s="265">
        <f>'Корчівецька  ЗОШ'!O10</f>
        <v>50146.172076000003</v>
      </c>
      <c r="BY15" s="264">
        <f t="shared" si="10"/>
        <v>0</v>
      </c>
      <c r="BZ15" s="266">
        <f t="shared" si="46"/>
        <v>0</v>
      </c>
      <c r="CA15" s="286">
        <f>CC15+CF15+CI15+CL15</f>
        <v>1228</v>
      </c>
      <c r="CB15" s="287">
        <f>CE15+CH15+CK15+CN15</f>
        <v>3618.6704</v>
      </c>
      <c r="CC15" s="288">
        <f>'Корчівецька  ЗОШ'!P14</f>
        <v>1228</v>
      </c>
      <c r="CD15" s="288">
        <f>'Корчівецька  ЗОШ'!Q14</f>
        <v>2.9468000000000001</v>
      </c>
      <c r="CE15" s="288">
        <f>'Корчівецька  ЗОШ'!R14</f>
        <v>3618.6704</v>
      </c>
      <c r="CF15" s="288">
        <f>'Корчівецька  ЗОШ'!P11</f>
        <v>0</v>
      </c>
      <c r="CG15" s="288">
        <f>'Корчівецька  ЗОШ'!Q11</f>
        <v>2.9468000000000001</v>
      </c>
      <c r="CH15" s="288">
        <f>'Корчівецька  ЗОШ'!R11</f>
        <v>0</v>
      </c>
      <c r="CI15" s="288">
        <f>'Корчівецька  ЗОШ'!P12</f>
        <v>0</v>
      </c>
      <c r="CJ15" s="288">
        <f>'Корчівецька  ЗОШ'!Q12</f>
        <v>2.9468000000000001</v>
      </c>
      <c r="CK15" s="288">
        <f>'Корчівецька  ЗОШ'!R12</f>
        <v>0</v>
      </c>
      <c r="CL15" s="288">
        <f>'Корчівецька  ЗОШ'!P13</f>
        <v>0</v>
      </c>
      <c r="CM15" s="288">
        <f>'Корчівецька  ЗОШ'!Q13</f>
        <v>2.9468000000000001</v>
      </c>
      <c r="CN15" s="288">
        <f>'Корчівецька  ЗОШ'!R13</f>
        <v>0</v>
      </c>
      <c r="CO15" s="288">
        <f>'Корчівецька  ЗОШ'!P10</f>
        <v>1228</v>
      </c>
      <c r="CP15" s="288">
        <f>'Корчівецька  ЗОШ'!Q10</f>
        <v>0</v>
      </c>
      <c r="CQ15" s="288">
        <f>'Корчівецька  ЗОШ'!R10</f>
        <v>3618.6704</v>
      </c>
      <c r="CR15" s="288">
        <f t="shared" si="12"/>
        <v>0</v>
      </c>
      <c r="CS15" s="289">
        <f t="shared" si="48"/>
        <v>0</v>
      </c>
      <c r="CT15" s="186">
        <f t="shared" si="13"/>
        <v>700</v>
      </c>
      <c r="CU15" s="311">
        <f t="shared" si="14"/>
        <v>2062.7600000000002</v>
      </c>
      <c r="CV15" s="301">
        <f>'Корчівецька  ЗОШ'!S14</f>
        <v>700</v>
      </c>
      <c r="CW15" s="301">
        <f>'Корчівецька  ЗОШ'!T14</f>
        <v>2.9468000000000001</v>
      </c>
      <c r="CX15" s="198">
        <f>'Корчівецька  ЗОШ'!U14</f>
        <v>2062.7600000000002</v>
      </c>
      <c r="CY15" s="301">
        <f>'Корчівецька  ЗОШ'!S11</f>
        <v>0</v>
      </c>
      <c r="CZ15" s="301"/>
      <c r="DA15" s="198">
        <f>'Корчівецька  ЗОШ'!U11</f>
        <v>0</v>
      </c>
      <c r="DB15" s="301">
        <f>'Корчівецька  ЗОШ'!S12</f>
        <v>0</v>
      </c>
      <c r="DC15" s="301"/>
      <c r="DD15" s="198">
        <f>'Корчівецька  ЗОШ'!U12</f>
        <v>0</v>
      </c>
      <c r="DE15" s="301">
        <f>'Корчівецька  ЗОШ'!S13</f>
        <v>0</v>
      </c>
      <c r="DF15" s="301"/>
      <c r="DG15" s="198">
        <f>'Корчівецька  ЗОШ'!U13</f>
        <v>0</v>
      </c>
      <c r="DH15" s="301">
        <f>'Корчівецька  ЗОШ'!S10</f>
        <v>700</v>
      </c>
      <c r="DI15" s="301">
        <f>'Корчівецька  ЗОШ'!T10</f>
        <v>0</v>
      </c>
      <c r="DJ15" s="301">
        <f>'Корчівецька  ЗОШ'!U10</f>
        <v>2062.7600000000002</v>
      </c>
      <c r="DK15" s="301">
        <f t="shared" si="15"/>
        <v>0</v>
      </c>
      <c r="DL15" s="313">
        <f t="shared" si="49"/>
        <v>0</v>
      </c>
      <c r="DM15" s="212">
        <f t="shared" si="16"/>
        <v>112</v>
      </c>
      <c r="DN15" s="309">
        <f t="shared" si="17"/>
        <v>408.46982400000002</v>
      </c>
      <c r="DO15" s="309">
        <f>'Корчівецька  ЗОШ'!V14</f>
        <v>112</v>
      </c>
      <c r="DP15" s="309"/>
      <c r="DQ15" s="309">
        <f>'Корчівецька  ЗОШ'!X14</f>
        <v>408.46982400000002</v>
      </c>
      <c r="DR15" s="309">
        <f>'Корчівецька  ЗОШ'!V11</f>
        <v>0</v>
      </c>
      <c r="DS15" s="309"/>
      <c r="DT15" s="309">
        <f>'Корчівецька  ЗОШ'!X11</f>
        <v>0</v>
      </c>
      <c r="DU15" s="309">
        <f>'Корчівецька  ЗОШ'!V12</f>
        <v>0</v>
      </c>
      <c r="DV15" s="309"/>
      <c r="DW15" s="309">
        <f>'Корчівецька  ЗОШ'!X12</f>
        <v>0</v>
      </c>
      <c r="DX15" s="309">
        <f>'Корчівецька  ЗОШ'!V13</f>
        <v>0</v>
      </c>
      <c r="DY15" s="309">
        <f>'Корчівецька  ЗОШ'!W13</f>
        <v>3.647052</v>
      </c>
      <c r="DZ15" s="309">
        <f>'Корчівецька  ЗОШ'!X13</f>
        <v>0</v>
      </c>
      <c r="EA15" s="309">
        <f>'Корчівецька  ЗОШ'!V10</f>
        <v>112</v>
      </c>
      <c r="EB15" s="309">
        <f>'Корчівецька  ЗОШ'!W10</f>
        <v>0</v>
      </c>
      <c r="EC15" s="309">
        <f>'Корчівецька  ЗОШ'!X10</f>
        <v>408.46982400000002</v>
      </c>
      <c r="ED15" s="309">
        <f t="shared" si="18"/>
        <v>0</v>
      </c>
      <c r="EE15" s="310">
        <f t="shared" si="50"/>
        <v>0</v>
      </c>
      <c r="EF15" s="324">
        <f t="shared" si="19"/>
        <v>100</v>
      </c>
      <c r="EG15" s="326">
        <f t="shared" si="20"/>
        <v>339.8</v>
      </c>
      <c r="EH15" s="325">
        <f>'Корчівецька  ЗОШ'!Y14</f>
        <v>100</v>
      </c>
      <c r="EI15" s="325">
        <f>'Корчівецька  ЗОШ'!Z14</f>
        <v>3.3980000000000001</v>
      </c>
      <c r="EJ15" s="326">
        <f>'Корчівецька  ЗОШ'!AA14</f>
        <v>339.8</v>
      </c>
      <c r="EK15" s="325">
        <f>'Корчівецька  ЗОШ'!Y11</f>
        <v>0</v>
      </c>
      <c r="EL15" s="325">
        <f>'Корчівецька  ЗОШ'!Z11</f>
        <v>3.3980000000000001</v>
      </c>
      <c r="EM15" s="326">
        <f>'Корчівецька  ЗОШ'!AA11</f>
        <v>0</v>
      </c>
      <c r="EN15" s="325">
        <f>'Корчівецька  ЗОШ'!Y12</f>
        <v>0</v>
      </c>
      <c r="EO15" s="325">
        <f>'Корчівецька  ЗОШ'!Z12</f>
        <v>3.3980000000000001</v>
      </c>
      <c r="EP15" s="326">
        <f>'Корчівецька  ЗОШ'!AA12</f>
        <v>0</v>
      </c>
      <c r="EQ15" s="325">
        <f>'Корчівецька  ЗОШ'!Y13</f>
        <v>0</v>
      </c>
      <c r="ER15" s="325">
        <f>'Корчівецька  ЗОШ'!Z13</f>
        <v>3.3980000000000001</v>
      </c>
      <c r="ES15" s="326">
        <f>'Корчівецька  ЗОШ'!AA13</f>
        <v>0</v>
      </c>
      <c r="ET15" s="325">
        <f>'Корчівецька  ЗОШ'!Y10</f>
        <v>100</v>
      </c>
      <c r="EU15" s="325">
        <f>'Корчівецька  ЗОШ'!Z10</f>
        <v>0</v>
      </c>
      <c r="EV15" s="326">
        <f>'Корчівецька  ЗОШ'!AA10</f>
        <v>339.8</v>
      </c>
      <c r="EW15" s="325">
        <f t="shared" si="21"/>
        <v>0</v>
      </c>
      <c r="EX15" s="327">
        <f t="shared" si="51"/>
        <v>0</v>
      </c>
      <c r="EY15" s="226">
        <f t="shared" si="22"/>
        <v>1364</v>
      </c>
      <c r="EZ15" s="227">
        <f t="shared" si="23"/>
        <v>4314.8775999999998</v>
      </c>
      <c r="FA15" s="338">
        <f>'Корчівецька  ЗОШ'!AB14</f>
        <v>1300</v>
      </c>
      <c r="FB15" s="338">
        <f>'Корчівецька  ЗОШ'!AC14</f>
        <v>3.1634000000000002</v>
      </c>
      <c r="FC15" s="227">
        <f>'Корчівецька  ЗОШ'!AD14</f>
        <v>4112.42</v>
      </c>
      <c r="FD15" s="338">
        <f>'Корчівецька  ЗОШ'!AB11</f>
        <v>0</v>
      </c>
      <c r="FE15" s="338">
        <f>'Корчівецька  ЗОШ'!AC11</f>
        <v>3.1634000000000002</v>
      </c>
      <c r="FF15" s="227">
        <f>'Корчівецька  ЗОШ'!AD11</f>
        <v>0</v>
      </c>
      <c r="FG15" s="338">
        <f>'Корчівецька  ЗОШ'!AB12</f>
        <v>0</v>
      </c>
      <c r="FH15" s="338">
        <f>'Корчівецька  ЗОШ'!AC12</f>
        <v>3.1634000000000002</v>
      </c>
      <c r="FI15" s="227">
        <f>'Корчівецька  ЗОШ'!AD12</f>
        <v>0</v>
      </c>
      <c r="FJ15" s="338">
        <f>'Корчівецька  ЗОШ'!AB13</f>
        <v>64</v>
      </c>
      <c r="FK15" s="338">
        <f>'Корчівецька  ЗОШ'!AC13</f>
        <v>3.1634000000000002</v>
      </c>
      <c r="FL15" s="227">
        <f>'Корчівецька  ЗОШ'!AD13</f>
        <v>202.45760000000001</v>
      </c>
      <c r="FM15" s="338">
        <f>'Корчівецька  ЗОШ'!AB10</f>
        <v>1364</v>
      </c>
      <c r="FN15" s="338">
        <f>'Корчівецька  ЗОШ'!AC10</f>
        <v>0</v>
      </c>
      <c r="FO15" s="227">
        <f>'Корчівецька  ЗОШ'!AD10</f>
        <v>4314.8775999999998</v>
      </c>
      <c r="FP15" s="338">
        <f t="shared" si="24"/>
        <v>0</v>
      </c>
      <c r="FQ15" s="339">
        <f t="shared" si="52"/>
        <v>0</v>
      </c>
      <c r="FR15" s="186">
        <f t="shared" si="0"/>
        <v>0</v>
      </c>
      <c r="FS15" s="198">
        <f t="shared" si="25"/>
        <v>0</v>
      </c>
      <c r="FT15" s="301">
        <f>'Корчівецька  ЗОШ'!AE14</f>
        <v>0</v>
      </c>
      <c r="FU15" s="301">
        <f>'Корчівецька  ЗОШ'!AF14</f>
        <v>0</v>
      </c>
      <c r="FV15" s="301">
        <f>'Корчівецька  ЗОШ'!AG14</f>
        <v>0</v>
      </c>
      <c r="FW15" s="301">
        <f>'Корчівецька  ЗОШ'!AE11</f>
        <v>0</v>
      </c>
      <c r="FX15" s="301">
        <f>'Корчівецька  ЗОШ'!AF11</f>
        <v>0</v>
      </c>
      <c r="FY15" s="301">
        <f>'Корчівецька  ЗОШ'!AG11</f>
        <v>0</v>
      </c>
      <c r="FZ15" s="301">
        <f>'Корчівецька  ЗОШ'!AE12</f>
        <v>0</v>
      </c>
      <c r="GA15" s="301">
        <f>'Корчівецька  ЗОШ'!AF12</f>
        <v>0</v>
      </c>
      <c r="GB15" s="301">
        <f>'Корчівецька  ЗОШ'!AG12</f>
        <v>0</v>
      </c>
      <c r="GC15" s="301">
        <f>'Корчівецька  ЗОШ'!AE13</f>
        <v>0</v>
      </c>
      <c r="GD15" s="301">
        <f>'Корчівецька  ЗОШ'!AF13</f>
        <v>0</v>
      </c>
      <c r="GE15" s="301">
        <f>'Корчівецька  ЗОШ'!AG13</f>
        <v>0</v>
      </c>
      <c r="GF15" s="301">
        <f>'Корчівецька  ЗОШ'!AE10</f>
        <v>0</v>
      </c>
      <c r="GG15" s="301">
        <f>'Корчівецька  ЗОШ'!AF10</f>
        <v>0</v>
      </c>
      <c r="GH15" s="301">
        <f>'Корчівецька  ЗОШ'!AG10</f>
        <v>0</v>
      </c>
      <c r="GI15" s="301">
        <f t="shared" si="26"/>
        <v>0</v>
      </c>
      <c r="GJ15" s="302">
        <f t="shared" si="53"/>
        <v>0</v>
      </c>
      <c r="GK15" s="348">
        <f t="shared" si="1"/>
        <v>0</v>
      </c>
      <c r="GL15" s="349">
        <f t="shared" si="27"/>
        <v>0</v>
      </c>
      <c r="GM15" s="350">
        <f>'Корчівецька  ЗОШ'!AH14</f>
        <v>0</v>
      </c>
      <c r="GN15" s="350">
        <f>'Корчівецька  ЗОШ'!AI14</f>
        <v>0</v>
      </c>
      <c r="GO15" s="350">
        <f>'Корчівецька  ЗОШ'!AJ14</f>
        <v>0</v>
      </c>
      <c r="GP15" s="350">
        <f>'Корчівецька  ЗОШ'!AH11</f>
        <v>0</v>
      </c>
      <c r="GQ15" s="350">
        <f>'Корчівецька  ЗОШ'!AI11</f>
        <v>0</v>
      </c>
      <c r="GR15" s="350">
        <f>'Корчівецька  ЗОШ'!AJ11</f>
        <v>0</v>
      </c>
      <c r="GS15" s="350">
        <f>'Корчівецька  ЗОШ'!AH12</f>
        <v>0</v>
      </c>
      <c r="GT15" s="350">
        <f>'Корчівецька  ЗОШ'!AI12</f>
        <v>0</v>
      </c>
      <c r="GU15" s="350">
        <f>'Корчівецька  ЗОШ'!AJ12</f>
        <v>0</v>
      </c>
      <c r="GV15" s="350">
        <f>'Корчівецька  ЗОШ'!AH13</f>
        <v>0</v>
      </c>
      <c r="GW15" s="350">
        <f>'Корчівецька  ЗОШ'!AI13</f>
        <v>0</v>
      </c>
      <c r="GX15" s="350">
        <f>'Корчівецька  ЗОШ'!AJ13</f>
        <v>0</v>
      </c>
      <c r="GY15" s="350">
        <f>'Корчівецька  ЗОШ'!AH10</f>
        <v>0</v>
      </c>
      <c r="GZ15" s="350">
        <f>'Корчівецька  ЗОШ'!AI10</f>
        <v>0</v>
      </c>
      <c r="HA15" s="350">
        <f>'Корчівецька  ЗОШ'!AJ10</f>
        <v>0</v>
      </c>
      <c r="HB15" s="350">
        <f t="shared" si="28"/>
        <v>0</v>
      </c>
      <c r="HC15" s="351">
        <f t="shared" si="54"/>
        <v>0</v>
      </c>
      <c r="HD15" s="363">
        <f t="shared" si="55"/>
        <v>0</v>
      </c>
      <c r="HE15" s="364">
        <f t="shared" si="29"/>
        <v>0</v>
      </c>
      <c r="HF15" s="365">
        <f>'Корчівецька  ЗОШ'!AK14</f>
        <v>0</v>
      </c>
      <c r="HG15" s="365">
        <f>'Корчівецька  ЗОШ'!AL14</f>
        <v>0</v>
      </c>
      <c r="HH15" s="364">
        <f>'Корчівецька  ЗОШ'!AM14</f>
        <v>0</v>
      </c>
      <c r="HI15" s="365">
        <f>'Корчівецька  ЗОШ'!AK11</f>
        <v>0</v>
      </c>
      <c r="HJ15" s="365">
        <f>'Корчівецька  ЗОШ'!AL11</f>
        <v>0</v>
      </c>
      <c r="HK15" s="364">
        <f>'Корчівецька  ЗОШ'!AM11</f>
        <v>0</v>
      </c>
      <c r="HL15" s="365">
        <f>'Корчівецька  ЗОШ'!AK12</f>
        <v>0</v>
      </c>
      <c r="HM15" s="365">
        <f>'Корчівецька  ЗОШ'!AL12</f>
        <v>0</v>
      </c>
      <c r="HN15" s="364">
        <f>'Корчівецька  ЗОШ'!AM12</f>
        <v>0</v>
      </c>
      <c r="HO15" s="365">
        <f>'Корчівецька  ЗОШ'!AK13</f>
        <v>0</v>
      </c>
      <c r="HP15" s="365">
        <f>'Корчівецька  ЗОШ'!AL13</f>
        <v>0</v>
      </c>
      <c r="HQ15" s="364">
        <f>'Корчівецька  ЗОШ'!AM13</f>
        <v>0</v>
      </c>
      <c r="HR15" s="365">
        <f>'Корчівецька  ЗОШ'!AK10</f>
        <v>0</v>
      </c>
      <c r="HS15" s="365">
        <f>'Корчівецька  ЗОШ'!AL10</f>
        <v>0</v>
      </c>
      <c r="HT15" s="364">
        <f>'Корчівецька  ЗОШ'!AM10</f>
        <v>0</v>
      </c>
      <c r="HU15" s="365">
        <f t="shared" si="30"/>
        <v>0</v>
      </c>
      <c r="HV15" s="383">
        <f t="shared" si="56"/>
        <v>0</v>
      </c>
      <c r="HW15" s="375">
        <f t="shared" si="57"/>
        <v>155968</v>
      </c>
      <c r="HX15" s="249">
        <f t="shared" si="58"/>
        <v>457220.86213000002</v>
      </c>
      <c r="HY15" s="254">
        <f t="shared" si="31"/>
        <v>9700</v>
      </c>
      <c r="HZ15" s="254"/>
      <c r="IA15" s="249">
        <f t="shared" si="32"/>
        <v>28911.288624000001</v>
      </c>
      <c r="IB15" s="254">
        <f t="shared" si="33"/>
        <v>104912</v>
      </c>
      <c r="IC15" s="254"/>
      <c r="ID15" s="249">
        <f t="shared" si="34"/>
        <v>307224.256872</v>
      </c>
      <c r="IE15" s="254">
        <f t="shared" si="35"/>
        <v>40844</v>
      </c>
      <c r="IF15" s="254"/>
      <c r="IG15" s="249">
        <f t="shared" si="36"/>
        <v>119569.64805799999</v>
      </c>
      <c r="IH15" s="254">
        <f t="shared" si="37"/>
        <v>512</v>
      </c>
      <c r="II15" s="254"/>
      <c r="IJ15" s="387">
        <f t="shared" si="38"/>
        <v>1515.668576</v>
      </c>
    </row>
    <row r="16" spans="1:244" s="65" customFormat="1">
      <c r="A16" s="194">
        <v>6</v>
      </c>
      <c r="B16" s="207" t="s">
        <v>41</v>
      </c>
      <c r="C16" s="186">
        <f t="shared" si="39"/>
        <v>4356</v>
      </c>
      <c r="D16" s="198">
        <f t="shared" si="3"/>
        <v>12746.04804</v>
      </c>
      <c r="E16" s="187">
        <f>'Коровійська  ЗОШ'!D11</f>
        <v>4356</v>
      </c>
      <c r="F16" s="187"/>
      <c r="G16" s="188">
        <f>'Коровійська  ЗОШ'!F11</f>
        <v>12746.04804</v>
      </c>
      <c r="H16" s="187"/>
      <c r="I16" s="187"/>
      <c r="J16" s="188"/>
      <c r="K16" s="187"/>
      <c r="L16" s="187"/>
      <c r="M16" s="188"/>
      <c r="N16" s="187"/>
      <c r="O16" s="187"/>
      <c r="P16" s="188"/>
      <c r="Q16" s="187">
        <f>'Коровійська  ЗОШ'!D10</f>
        <v>4356</v>
      </c>
      <c r="R16" s="187"/>
      <c r="S16" s="188">
        <f>'Коровійська  ЗОШ'!F10</f>
        <v>12746.04804</v>
      </c>
      <c r="T16" s="187">
        <f t="shared" si="4"/>
        <v>0</v>
      </c>
      <c r="U16" s="190">
        <f t="shared" si="40"/>
        <v>0</v>
      </c>
      <c r="V16" s="212">
        <f t="shared" si="41"/>
        <v>5268</v>
      </c>
      <c r="W16" s="213">
        <f t="shared" si="5"/>
        <v>15414.642119999999</v>
      </c>
      <c r="X16" s="189">
        <f>'Коровійська  ЗОШ'!G11</f>
        <v>5268</v>
      </c>
      <c r="Y16" s="189">
        <f>'Коровійська  ЗОШ'!H11</f>
        <v>2.9260899999999999</v>
      </c>
      <c r="Z16" s="214">
        <f>'Коровійська  ЗОШ'!I11</f>
        <v>15414.642119999999</v>
      </c>
      <c r="AA16" s="189"/>
      <c r="AB16" s="189"/>
      <c r="AC16" s="214"/>
      <c r="AD16" s="189"/>
      <c r="AE16" s="189"/>
      <c r="AF16" s="214"/>
      <c r="AG16" s="189"/>
      <c r="AH16" s="189"/>
      <c r="AI16" s="214"/>
      <c r="AJ16" s="189">
        <f>'Коровійська  ЗОШ'!G10</f>
        <v>5268</v>
      </c>
      <c r="AK16" s="189">
        <f>'Коровійська  ЗОШ'!H10</f>
        <v>0</v>
      </c>
      <c r="AL16" s="214">
        <f>'Коровійська  ЗОШ'!I10</f>
        <v>15414.642119999999</v>
      </c>
      <c r="AM16" s="189">
        <f t="shared" si="6"/>
        <v>0</v>
      </c>
      <c r="AN16" s="215">
        <f t="shared" si="42"/>
        <v>0</v>
      </c>
      <c r="AO16" s="226">
        <f t="shared" si="43"/>
        <v>5098</v>
      </c>
      <c r="AP16" s="227">
        <f t="shared" si="7"/>
        <v>14917.206819999999</v>
      </c>
      <c r="AQ16" s="228">
        <f>'Коровійська  ЗОШ'!J11</f>
        <v>5098</v>
      </c>
      <c r="AR16" s="228">
        <f>'Коровійська  ЗОШ'!K11</f>
        <v>2.9260899999999999</v>
      </c>
      <c r="AS16" s="228">
        <f>'Коровійська  ЗОШ'!L11</f>
        <v>14917.206819999999</v>
      </c>
      <c r="AT16" s="228"/>
      <c r="AU16" s="228"/>
      <c r="AV16" s="229"/>
      <c r="AW16" s="228"/>
      <c r="AX16" s="228"/>
      <c r="AY16" s="229"/>
      <c r="AZ16" s="228"/>
      <c r="BA16" s="228"/>
      <c r="BB16" s="229"/>
      <c r="BC16" s="228">
        <f>'Коровійська  ЗОШ'!J10</f>
        <v>5098</v>
      </c>
      <c r="BD16" s="228">
        <f>'Коровійська  ЗОШ'!K10</f>
        <v>0</v>
      </c>
      <c r="BE16" s="228">
        <f>'Коровійська  ЗОШ'!L10</f>
        <v>14917.206819999999</v>
      </c>
      <c r="BF16" s="228">
        <f t="shared" si="8"/>
        <v>0</v>
      </c>
      <c r="BG16" s="230">
        <f t="shared" si="44"/>
        <v>0</v>
      </c>
      <c r="BH16" s="262">
        <f t="shared" si="45"/>
        <v>6825</v>
      </c>
      <c r="BI16" s="263">
        <f t="shared" si="9"/>
        <v>20112.1011</v>
      </c>
      <c r="BJ16" s="264">
        <f>'Коровійська  ЗОШ'!M11</f>
        <v>6825</v>
      </c>
      <c r="BK16" s="264">
        <f>'Коровійська  ЗОШ'!N11</f>
        <v>2.946828</v>
      </c>
      <c r="BL16" s="265">
        <f>'Коровійська  ЗОШ'!O11</f>
        <v>20112.1011</v>
      </c>
      <c r="BM16" s="264"/>
      <c r="BN16" s="264"/>
      <c r="BO16" s="265"/>
      <c r="BP16" s="265"/>
      <c r="BQ16" s="264"/>
      <c r="BR16" s="265"/>
      <c r="BS16" s="264"/>
      <c r="BT16" s="264"/>
      <c r="BU16" s="265"/>
      <c r="BV16" s="264">
        <f>'Коровійська  ЗОШ'!M10</f>
        <v>6825</v>
      </c>
      <c r="BW16" s="264">
        <f>'Коровійська  ЗОШ'!N10</f>
        <v>0</v>
      </c>
      <c r="BX16" s="265">
        <f>'Коровійська  ЗОШ'!O10</f>
        <v>20112.1011</v>
      </c>
      <c r="BY16" s="264">
        <f t="shared" si="10"/>
        <v>0</v>
      </c>
      <c r="BZ16" s="266">
        <f t="shared" si="46"/>
        <v>0</v>
      </c>
      <c r="CA16" s="286">
        <f t="shared" si="47"/>
        <v>3088</v>
      </c>
      <c r="CB16" s="287">
        <f t="shared" si="11"/>
        <v>9099.7183999999997</v>
      </c>
      <c r="CC16" s="288">
        <f>'Коровійська  ЗОШ'!P11</f>
        <v>3088</v>
      </c>
      <c r="CD16" s="288">
        <f>'Коровійська  ЗОШ'!Q11</f>
        <v>2.9468000000000001</v>
      </c>
      <c r="CE16" s="288">
        <f>'Коровійська  ЗОШ'!R11</f>
        <v>9099.7183999999997</v>
      </c>
      <c r="CF16" s="288"/>
      <c r="CG16" s="288"/>
      <c r="CH16" s="287"/>
      <c r="CI16" s="288"/>
      <c r="CJ16" s="288"/>
      <c r="CK16" s="287"/>
      <c r="CL16" s="288"/>
      <c r="CM16" s="288"/>
      <c r="CN16" s="287"/>
      <c r="CO16" s="288">
        <f>'Коровійська  ЗОШ'!P10</f>
        <v>3088</v>
      </c>
      <c r="CP16" s="288">
        <f>'Коровійська  ЗОШ'!Q10</f>
        <v>0</v>
      </c>
      <c r="CQ16" s="288">
        <f>'Коровійська  ЗОШ'!R10</f>
        <v>9099.7183999999997</v>
      </c>
      <c r="CR16" s="288">
        <f t="shared" si="12"/>
        <v>0</v>
      </c>
      <c r="CS16" s="289">
        <f t="shared" si="48"/>
        <v>0</v>
      </c>
      <c r="CT16" s="186">
        <f t="shared" si="13"/>
        <v>1389</v>
      </c>
      <c r="CU16" s="311">
        <f t="shared" si="14"/>
        <v>4093.1052</v>
      </c>
      <c r="CV16" s="301">
        <f>'Коровійська  ЗОШ'!S11</f>
        <v>1389</v>
      </c>
      <c r="CW16" s="301">
        <f>'Коровійська  ЗОШ'!T11</f>
        <v>2.9468000000000001</v>
      </c>
      <c r="CX16" s="198">
        <f>'Коровійська  ЗОШ'!U11</f>
        <v>4093.1052</v>
      </c>
      <c r="CY16" s="301"/>
      <c r="CZ16" s="301"/>
      <c r="DA16" s="198"/>
      <c r="DB16" s="301"/>
      <c r="DC16" s="301"/>
      <c r="DD16" s="198"/>
      <c r="DE16" s="301"/>
      <c r="DF16" s="301"/>
      <c r="DG16" s="198"/>
      <c r="DH16" s="301">
        <f>'Коровійська  ЗОШ'!S10</f>
        <v>1389</v>
      </c>
      <c r="DI16" s="301">
        <f>'Коровійська  ЗОШ'!T10</f>
        <v>0</v>
      </c>
      <c r="DJ16" s="301">
        <f>'Коровійська  ЗОШ'!U10</f>
        <v>4093.1052</v>
      </c>
      <c r="DK16" s="301">
        <f t="shared" si="15"/>
        <v>0</v>
      </c>
      <c r="DL16" s="313">
        <f t="shared" si="49"/>
        <v>0</v>
      </c>
      <c r="DM16" s="212">
        <f t="shared" si="16"/>
        <v>850</v>
      </c>
      <c r="DN16" s="309">
        <f t="shared" si="17"/>
        <v>3099.9942000000001</v>
      </c>
      <c r="DO16" s="309">
        <f>'Коровійська  ЗОШ'!V11</f>
        <v>850</v>
      </c>
      <c r="DP16" s="309"/>
      <c r="DQ16" s="309">
        <f>'Коровійська  ЗОШ'!X11</f>
        <v>3099.9942000000001</v>
      </c>
      <c r="DR16" s="309"/>
      <c r="DS16" s="309"/>
      <c r="DT16" s="213"/>
      <c r="DU16" s="309"/>
      <c r="DV16" s="309"/>
      <c r="DW16" s="213"/>
      <c r="DX16" s="309"/>
      <c r="DY16" s="309"/>
      <c r="DZ16" s="213"/>
      <c r="EA16" s="309">
        <f>'Коровійська  ЗОШ'!V10</f>
        <v>850</v>
      </c>
      <c r="EB16" s="309">
        <f>'Коровійська  ЗОШ'!W10</f>
        <v>0</v>
      </c>
      <c r="EC16" s="309">
        <f>'Коровійська  ЗОШ'!X10</f>
        <v>3099.9942000000001</v>
      </c>
      <c r="ED16" s="309">
        <f t="shared" si="18"/>
        <v>0</v>
      </c>
      <c r="EE16" s="310">
        <f t="shared" si="50"/>
        <v>0</v>
      </c>
      <c r="EF16" s="324">
        <f t="shared" si="19"/>
        <v>820</v>
      </c>
      <c r="EG16" s="326">
        <f t="shared" si="20"/>
        <v>2786.36</v>
      </c>
      <c r="EH16" s="325">
        <f>'Коровійська  ЗОШ'!Y11</f>
        <v>820</v>
      </c>
      <c r="EI16" s="325">
        <f>'Коровійська  ЗОШ'!Z11</f>
        <v>3.3980000000000001</v>
      </c>
      <c r="EJ16" s="326">
        <f>'Коровійська  ЗОШ'!AA11</f>
        <v>2786.36</v>
      </c>
      <c r="EK16" s="325"/>
      <c r="EL16" s="325"/>
      <c r="EM16" s="326"/>
      <c r="EN16" s="325"/>
      <c r="EO16" s="325"/>
      <c r="EP16" s="326"/>
      <c r="EQ16" s="325"/>
      <c r="ER16" s="325"/>
      <c r="ES16" s="326"/>
      <c r="ET16" s="325">
        <f>'Коровійська  ЗОШ'!Y10</f>
        <v>820</v>
      </c>
      <c r="EU16" s="325">
        <f>'Коровійська  ЗОШ'!Z10</f>
        <v>0</v>
      </c>
      <c r="EV16" s="326">
        <f>'Коровійська  ЗОШ'!AA10</f>
        <v>2786.36</v>
      </c>
      <c r="EW16" s="325">
        <f t="shared" si="21"/>
        <v>0</v>
      </c>
      <c r="EX16" s="327">
        <f t="shared" si="51"/>
        <v>0</v>
      </c>
      <c r="EY16" s="226">
        <f t="shared" si="22"/>
        <v>1912</v>
      </c>
      <c r="EZ16" s="227">
        <f t="shared" si="23"/>
        <v>6048.4208000000008</v>
      </c>
      <c r="FA16" s="338">
        <f>'Коровійська  ЗОШ'!AB11</f>
        <v>1912</v>
      </c>
      <c r="FB16" s="338">
        <f>'Коровійська  ЗОШ'!AC11</f>
        <v>3.1634000000000002</v>
      </c>
      <c r="FC16" s="227">
        <f>'Коровійська  ЗОШ'!AD11</f>
        <v>6048.4208000000008</v>
      </c>
      <c r="FD16" s="338"/>
      <c r="FE16" s="338"/>
      <c r="FF16" s="227"/>
      <c r="FG16" s="338"/>
      <c r="FH16" s="338"/>
      <c r="FI16" s="227"/>
      <c r="FJ16" s="338"/>
      <c r="FK16" s="338"/>
      <c r="FL16" s="227"/>
      <c r="FM16" s="338">
        <f>'Коровійська  ЗОШ'!AB10</f>
        <v>1912</v>
      </c>
      <c r="FN16" s="338">
        <f>'Коровійська  ЗОШ'!AC10</f>
        <v>0</v>
      </c>
      <c r="FO16" s="227">
        <f>'Коровійська  ЗОШ'!AD10</f>
        <v>6048.4208000000008</v>
      </c>
      <c r="FP16" s="338">
        <f t="shared" si="24"/>
        <v>0</v>
      </c>
      <c r="FQ16" s="339">
        <f t="shared" si="52"/>
        <v>0</v>
      </c>
      <c r="FR16" s="186">
        <f t="shared" si="0"/>
        <v>0</v>
      </c>
      <c r="FS16" s="198">
        <f t="shared" si="25"/>
        <v>0</v>
      </c>
      <c r="FT16" s="301">
        <f>'Коровійська  ЗОШ'!AE11</f>
        <v>0</v>
      </c>
      <c r="FU16" s="301">
        <f>'Коровійська  ЗОШ'!AF11</f>
        <v>0</v>
      </c>
      <c r="FV16" s="301">
        <f>'Коровійська  ЗОШ'!AG11</f>
        <v>0</v>
      </c>
      <c r="FW16" s="301"/>
      <c r="FX16" s="301"/>
      <c r="FY16" s="198"/>
      <c r="FZ16" s="301"/>
      <c r="GA16" s="301"/>
      <c r="GB16" s="198"/>
      <c r="GC16" s="301"/>
      <c r="GD16" s="301"/>
      <c r="GE16" s="198"/>
      <c r="GF16" s="301">
        <f>'Коровійська  ЗОШ'!AE10</f>
        <v>0</v>
      </c>
      <c r="GG16" s="301">
        <f>'Коровійська  ЗОШ'!AF10</f>
        <v>0</v>
      </c>
      <c r="GH16" s="301">
        <f>'Коровійська  ЗОШ'!AG10</f>
        <v>0</v>
      </c>
      <c r="GI16" s="301">
        <f t="shared" si="26"/>
        <v>0</v>
      </c>
      <c r="GJ16" s="302">
        <f t="shared" si="53"/>
        <v>0</v>
      </c>
      <c r="GK16" s="348">
        <f t="shared" si="1"/>
        <v>0</v>
      </c>
      <c r="GL16" s="349">
        <f t="shared" si="27"/>
        <v>0</v>
      </c>
      <c r="GM16" s="350">
        <f>'Коровійська  ЗОШ'!AH11</f>
        <v>0</v>
      </c>
      <c r="GN16" s="350">
        <f>'Коровійська  ЗОШ'!AI11</f>
        <v>0</v>
      </c>
      <c r="GO16" s="350">
        <f>'Коровійська  ЗОШ'!AJ11</f>
        <v>0</v>
      </c>
      <c r="GP16" s="350"/>
      <c r="GQ16" s="350"/>
      <c r="GR16" s="349"/>
      <c r="GS16" s="350"/>
      <c r="GT16" s="350"/>
      <c r="GU16" s="349"/>
      <c r="GV16" s="350"/>
      <c r="GW16" s="350"/>
      <c r="GX16" s="349"/>
      <c r="GY16" s="350">
        <f>'Коровійська  ЗОШ'!AH10</f>
        <v>0</v>
      </c>
      <c r="GZ16" s="350">
        <f>'Коровійська  ЗОШ'!AI10</f>
        <v>0</v>
      </c>
      <c r="HA16" s="350">
        <f>'Коровійська  ЗОШ'!AJ10</f>
        <v>0</v>
      </c>
      <c r="HB16" s="350">
        <f t="shared" si="28"/>
        <v>0</v>
      </c>
      <c r="HC16" s="351">
        <f t="shared" si="54"/>
        <v>0</v>
      </c>
      <c r="HD16" s="363">
        <f t="shared" si="55"/>
        <v>0</v>
      </c>
      <c r="HE16" s="364">
        <f t="shared" si="29"/>
        <v>0</v>
      </c>
      <c r="HF16" s="365">
        <f>'Коровійська  ЗОШ'!AK11</f>
        <v>0</v>
      </c>
      <c r="HG16" s="365">
        <f>'Коровійська  ЗОШ'!AL11</f>
        <v>0</v>
      </c>
      <c r="HH16" s="364">
        <f>'Коровійська  ЗОШ'!AM11</f>
        <v>0</v>
      </c>
      <c r="HI16" s="365"/>
      <c r="HJ16" s="365"/>
      <c r="HK16" s="364"/>
      <c r="HL16" s="365"/>
      <c r="HM16" s="365"/>
      <c r="HN16" s="364"/>
      <c r="HO16" s="365"/>
      <c r="HP16" s="365"/>
      <c r="HQ16" s="364"/>
      <c r="HR16" s="365">
        <f>'Коровійська  ЗОШ'!AK10</f>
        <v>0</v>
      </c>
      <c r="HS16" s="365">
        <f>'Коровійська  ЗОШ'!AL10</f>
        <v>0</v>
      </c>
      <c r="HT16" s="364">
        <f>'Коровійська  ЗОШ'!AM10</f>
        <v>0</v>
      </c>
      <c r="HU16" s="365">
        <f t="shared" si="30"/>
        <v>0</v>
      </c>
      <c r="HV16" s="383">
        <f t="shared" si="56"/>
        <v>0</v>
      </c>
      <c r="HW16" s="375">
        <f t="shared" si="57"/>
        <v>29606</v>
      </c>
      <c r="HX16" s="249">
        <f t="shared" si="58"/>
        <v>88317.596680000017</v>
      </c>
      <c r="HY16" s="254">
        <f t="shared" si="31"/>
        <v>29606</v>
      </c>
      <c r="HZ16" s="254"/>
      <c r="IA16" s="249">
        <f t="shared" si="32"/>
        <v>88317.596680000017</v>
      </c>
      <c r="IB16" s="254">
        <f t="shared" si="33"/>
        <v>0</v>
      </c>
      <c r="IC16" s="254"/>
      <c r="ID16" s="249">
        <f t="shared" si="34"/>
        <v>0</v>
      </c>
      <c r="IE16" s="254">
        <f t="shared" si="35"/>
        <v>0</v>
      </c>
      <c r="IF16" s="254"/>
      <c r="IG16" s="249">
        <f t="shared" si="36"/>
        <v>0</v>
      </c>
      <c r="IH16" s="254">
        <f t="shared" si="37"/>
        <v>0</v>
      </c>
      <c r="II16" s="254"/>
      <c r="IJ16" s="387">
        <f t="shared" si="38"/>
        <v>0</v>
      </c>
    </row>
    <row r="17" spans="1:245" s="65" customFormat="1">
      <c r="A17" s="194">
        <v>7</v>
      </c>
      <c r="B17" s="207" t="s">
        <v>42</v>
      </c>
      <c r="C17" s="186">
        <f t="shared" si="39"/>
        <v>43623</v>
      </c>
      <c r="D17" s="198">
        <f t="shared" si="3"/>
        <v>127644.82406999999</v>
      </c>
      <c r="E17" s="187">
        <f>'Карапчівський ліцей'!D11</f>
        <v>2501</v>
      </c>
      <c r="F17" s="187"/>
      <c r="G17" s="188">
        <f>'Карапчівський ліцей'!F11</f>
        <v>7318.1510899999994</v>
      </c>
      <c r="H17" s="187">
        <f>'Карапчівський ліцей'!D12</f>
        <v>40430</v>
      </c>
      <c r="I17" s="187"/>
      <c r="J17" s="188">
        <f>'Карапчівський ліцей'!F12</f>
        <v>118301.81869999999</v>
      </c>
      <c r="K17" s="187">
        <f>'Карапчівський ліцей'!D13</f>
        <v>668</v>
      </c>
      <c r="L17" s="187"/>
      <c r="M17" s="188">
        <f>'Карапчівський ліцей'!F13</f>
        <v>1954.6281199999999</v>
      </c>
      <c r="N17" s="187">
        <f>'Карапчівський ліцей'!D14</f>
        <v>24</v>
      </c>
      <c r="O17" s="187"/>
      <c r="P17" s="188">
        <f>'Карапчівський ліцей'!F14</f>
        <v>70.226159999999993</v>
      </c>
      <c r="Q17" s="187">
        <f>'Карапчівський ліцей'!D10</f>
        <v>43623</v>
      </c>
      <c r="R17" s="187"/>
      <c r="S17" s="188">
        <f>'Карапчівський ліцей'!F10</f>
        <v>127644.82406999999</v>
      </c>
      <c r="T17" s="187">
        <f t="shared" si="4"/>
        <v>0</v>
      </c>
      <c r="U17" s="190">
        <f t="shared" si="40"/>
        <v>0</v>
      </c>
      <c r="V17" s="212">
        <f t="shared" si="41"/>
        <v>85241</v>
      </c>
      <c r="W17" s="213">
        <f t="shared" si="5"/>
        <v>249422.83769000001</v>
      </c>
      <c r="X17" s="189">
        <f>'Карапчівський ліцей'!G11</f>
        <v>13715</v>
      </c>
      <c r="Y17" s="189">
        <f>'Карапчівський ліцей'!H11</f>
        <v>2.9260899999999999</v>
      </c>
      <c r="Z17" s="214">
        <f>'Карапчівський ліцей'!I11</f>
        <v>40131.324349999995</v>
      </c>
      <c r="AA17" s="189">
        <f>'Карапчівський ліцей'!G12</f>
        <v>63820</v>
      </c>
      <c r="AB17" s="189">
        <f>'Карапчівський ліцей'!H12</f>
        <v>2.9260899999999999</v>
      </c>
      <c r="AC17" s="214">
        <f>'Карапчівський ліцей'!I12</f>
        <v>186743.0638</v>
      </c>
      <c r="AD17" s="189">
        <f>'Карапчівський ліцей'!G13</f>
        <v>7462</v>
      </c>
      <c r="AE17" s="189">
        <f>'Карапчівський ліцей'!H13</f>
        <v>2.9260899999999999</v>
      </c>
      <c r="AF17" s="214">
        <f>'Карапчівський ліцей'!I13</f>
        <v>21834.48358</v>
      </c>
      <c r="AG17" s="189">
        <f>'Карапчівський ліцей'!G14</f>
        <v>244</v>
      </c>
      <c r="AH17" s="189">
        <f>'Карапчівський ліцей'!H14</f>
        <v>2.9260899999999999</v>
      </c>
      <c r="AI17" s="214">
        <f>'Карапчівський ліцей'!I14</f>
        <v>713.96596</v>
      </c>
      <c r="AJ17" s="189">
        <f>'Карапчівський ліцей'!G10</f>
        <v>85241</v>
      </c>
      <c r="AK17" s="189">
        <f>'Карапчівський ліцей'!H10</f>
        <v>0</v>
      </c>
      <c r="AL17" s="214">
        <f>'Карапчівський ліцей'!I10</f>
        <v>249422.83769000001</v>
      </c>
      <c r="AM17" s="189">
        <f t="shared" si="6"/>
        <v>0</v>
      </c>
      <c r="AN17" s="215">
        <f t="shared" si="42"/>
        <v>0</v>
      </c>
      <c r="AO17" s="226">
        <f t="shared" si="43"/>
        <v>32597</v>
      </c>
      <c r="AP17" s="227">
        <f t="shared" si="7"/>
        <v>95381.755730000004</v>
      </c>
      <c r="AQ17" s="228">
        <f>'Карапчівський ліцей'!J11</f>
        <v>2387</v>
      </c>
      <c r="AR17" s="228">
        <f>'Карапчівський ліцей'!K11</f>
        <v>2.9260899999999999</v>
      </c>
      <c r="AS17" s="228">
        <f>'Карапчівський ліцей'!L11</f>
        <v>6984.57683</v>
      </c>
      <c r="AT17" s="228">
        <f>'Карапчівський ліцей'!J12</f>
        <v>30058</v>
      </c>
      <c r="AU17" s="228">
        <f>'Карапчівський ліцей'!K12</f>
        <v>2.9260899999999999</v>
      </c>
      <c r="AV17" s="228">
        <f>'Карапчівський ліцей'!L12</f>
        <v>87952.413220000002</v>
      </c>
      <c r="AW17" s="228">
        <f>'Карапчівський ліцей'!J13</f>
        <v>134</v>
      </c>
      <c r="AX17" s="228">
        <f>'Карапчівський ліцей'!K13</f>
        <v>2.9260899999999999</v>
      </c>
      <c r="AY17" s="228">
        <f>'Карапчівський ліцей'!L13</f>
        <v>392.09605999999997</v>
      </c>
      <c r="AZ17" s="228">
        <f>'Карапчівський ліцей'!J14</f>
        <v>18</v>
      </c>
      <c r="BA17" s="228">
        <f>'Карапчівський ліцей'!K14</f>
        <v>2.9260899999999999</v>
      </c>
      <c r="BB17" s="228">
        <f>'Карапчівський ліцей'!L14</f>
        <v>52.669619999999995</v>
      </c>
      <c r="BC17" s="228">
        <f>'Карапчівський ліцей'!J10</f>
        <v>32597</v>
      </c>
      <c r="BD17" s="228">
        <f>'Карапчівський ліцей'!K10</f>
        <v>0</v>
      </c>
      <c r="BE17" s="228">
        <f>'Карапчівський ліцей'!L10</f>
        <v>95381.755730000004</v>
      </c>
      <c r="BF17" s="228">
        <f t="shared" si="8"/>
        <v>0</v>
      </c>
      <c r="BG17" s="230">
        <f t="shared" si="44"/>
        <v>0</v>
      </c>
      <c r="BH17" s="262">
        <f t="shared" si="45"/>
        <v>25848</v>
      </c>
      <c r="BI17" s="263">
        <f t="shared" si="9"/>
        <v>76169.610144000006</v>
      </c>
      <c r="BJ17" s="264">
        <f>'Карапчівський ліцей'!M11</f>
        <v>7850</v>
      </c>
      <c r="BK17" s="264">
        <f>'Карапчівський ліцей'!N11</f>
        <v>2.946828</v>
      </c>
      <c r="BL17" s="265">
        <f>'Карапчівський ліцей'!O11</f>
        <v>23132.5998</v>
      </c>
      <c r="BM17" s="264">
        <f>'Карапчівський ліцей'!M12</f>
        <v>17754</v>
      </c>
      <c r="BN17" s="264">
        <f>'Карапчівський ліцей'!N12</f>
        <v>2.946828</v>
      </c>
      <c r="BO17" s="265">
        <f>'Карапчівський ліцей'!O12</f>
        <v>52317.984312000001</v>
      </c>
      <c r="BP17" s="265">
        <f>'Карапчівський ліцей'!M13</f>
        <v>192</v>
      </c>
      <c r="BQ17" s="264">
        <f>'Карапчівський ліцей'!N13</f>
        <v>2.946828</v>
      </c>
      <c r="BR17" s="265">
        <f>'Карапчівський ліцей'!O13</f>
        <v>565.790976</v>
      </c>
      <c r="BS17" s="264">
        <f>'Карапчівський ліцей'!M14</f>
        <v>52</v>
      </c>
      <c r="BT17" s="264">
        <f>'Карапчівський ліцей'!N14</f>
        <v>2.946828</v>
      </c>
      <c r="BU17" s="265">
        <f>'Карапчівський ліцей'!O14</f>
        <v>153.23505599999999</v>
      </c>
      <c r="BV17" s="264">
        <f>'Карапчівський ліцей'!M10</f>
        <v>25848</v>
      </c>
      <c r="BW17" s="264">
        <f>'Карапчівський ліцей'!N10</f>
        <v>0</v>
      </c>
      <c r="BX17" s="265">
        <f>'Карапчівський ліцей'!O10</f>
        <v>76169.610144000006</v>
      </c>
      <c r="BY17" s="264">
        <f t="shared" si="10"/>
        <v>0</v>
      </c>
      <c r="BZ17" s="266">
        <f t="shared" si="46"/>
        <v>0</v>
      </c>
      <c r="CA17" s="286">
        <f t="shared" si="47"/>
        <v>2854</v>
      </c>
      <c r="CB17" s="287">
        <f t="shared" si="11"/>
        <v>8410.1671999999999</v>
      </c>
      <c r="CC17" s="288">
        <f>'Карапчівський ліцей'!P11</f>
        <v>2854</v>
      </c>
      <c r="CD17" s="288">
        <f>'Карапчівський ліцей'!Q11</f>
        <v>2.9468000000000001</v>
      </c>
      <c r="CE17" s="288">
        <f>'Карапчівський ліцей'!R11</f>
        <v>8410.1671999999999</v>
      </c>
      <c r="CF17" s="288">
        <f>'Карапчівський ліцей'!P12</f>
        <v>0</v>
      </c>
      <c r="CG17" s="288">
        <f>'Карапчівський ліцей'!Q12</f>
        <v>2.9468000000000001</v>
      </c>
      <c r="CH17" s="288">
        <f>'Карапчівський ліцей'!R12</f>
        <v>0</v>
      </c>
      <c r="CI17" s="288">
        <f>'Карапчівський ліцей'!P13</f>
        <v>0</v>
      </c>
      <c r="CJ17" s="288">
        <f>'Карапчівський ліцей'!Q13</f>
        <v>2.9468000000000001</v>
      </c>
      <c r="CK17" s="288">
        <f>'Карапчівський ліцей'!R13</f>
        <v>0</v>
      </c>
      <c r="CL17" s="288">
        <f>'Карапчівський ліцей'!P14</f>
        <v>0</v>
      </c>
      <c r="CM17" s="288">
        <f>'Карапчівський ліцей'!Q14</f>
        <v>2.9468000000000001</v>
      </c>
      <c r="CN17" s="288">
        <f>'Карапчівський ліцей'!R14</f>
        <v>0</v>
      </c>
      <c r="CO17" s="288">
        <f>'Карапчівський ліцей'!P10</f>
        <v>2854</v>
      </c>
      <c r="CP17" s="288">
        <f>'Карапчівський ліцей'!Q10</f>
        <v>0</v>
      </c>
      <c r="CQ17" s="288">
        <f>'Карапчівський ліцей'!R10</f>
        <v>8410.1671999999999</v>
      </c>
      <c r="CR17" s="288">
        <f t="shared" si="12"/>
        <v>0</v>
      </c>
      <c r="CS17" s="289">
        <f t="shared" si="48"/>
        <v>0</v>
      </c>
      <c r="CT17" s="186">
        <f t="shared" si="13"/>
        <v>1921</v>
      </c>
      <c r="CU17" s="311">
        <f t="shared" si="14"/>
        <v>5660.8028000000004</v>
      </c>
      <c r="CV17" s="301">
        <f>'Карапчівський ліцей'!S11</f>
        <v>1921</v>
      </c>
      <c r="CW17" s="301">
        <f>'Карапчівський ліцей'!T11</f>
        <v>2.9468000000000001</v>
      </c>
      <c r="CX17" s="198">
        <f>'Карапчівський ліцей'!U11</f>
        <v>5660.8028000000004</v>
      </c>
      <c r="CY17" s="301">
        <f>'Карапчівський ліцей'!S12</f>
        <v>0</v>
      </c>
      <c r="CZ17" s="301"/>
      <c r="DA17" s="198">
        <f>'Карапчівський ліцей'!U12</f>
        <v>0</v>
      </c>
      <c r="DB17" s="301">
        <f>'Карапчівський ліцей'!S13</f>
        <v>0</v>
      </c>
      <c r="DC17" s="301"/>
      <c r="DD17" s="198">
        <f>'Карапчівський ліцей'!U13</f>
        <v>0</v>
      </c>
      <c r="DE17" s="301">
        <f>'Карапчівський ліцей'!S14</f>
        <v>0</v>
      </c>
      <c r="DF17" s="301"/>
      <c r="DG17" s="198">
        <f>'Карапчівський ліцей'!U14</f>
        <v>0</v>
      </c>
      <c r="DH17" s="301">
        <f>'Карапчівський ліцей'!S10</f>
        <v>1921</v>
      </c>
      <c r="DI17" s="301">
        <f>'Карапчівський ліцей'!T10</f>
        <v>0</v>
      </c>
      <c r="DJ17" s="301">
        <f>'Карапчівський ліцей'!U10</f>
        <v>5660.8028000000004</v>
      </c>
      <c r="DK17" s="301">
        <f t="shared" si="15"/>
        <v>0</v>
      </c>
      <c r="DL17" s="313">
        <f t="shared" si="49"/>
        <v>0</v>
      </c>
      <c r="DM17" s="212">
        <f t="shared" si="16"/>
        <v>2246</v>
      </c>
      <c r="DN17" s="309">
        <f t="shared" si="17"/>
        <v>8191.278792000001</v>
      </c>
      <c r="DO17" s="309">
        <f>'Карапчівський ліцей'!V11</f>
        <v>1123</v>
      </c>
      <c r="DP17" s="309"/>
      <c r="DQ17" s="309">
        <f>'Карапчівський ліцей'!X11</f>
        <v>4095.639396</v>
      </c>
      <c r="DR17" s="309">
        <f>'Карапчівський ліцей'!V12</f>
        <v>374</v>
      </c>
      <c r="DS17" s="309"/>
      <c r="DT17" s="309">
        <f>'Карапчівський ліцей'!X12</f>
        <v>1363.9974480000001</v>
      </c>
      <c r="DU17" s="309">
        <f>'Карапчівський ліцей'!V13</f>
        <v>375</v>
      </c>
      <c r="DV17" s="309"/>
      <c r="DW17" s="309">
        <f>'Карапчівський ліцей'!X13</f>
        <v>1367.6444999999999</v>
      </c>
      <c r="DX17" s="309">
        <f>'Карапчівський ліцей'!V14</f>
        <v>374</v>
      </c>
      <c r="DY17" s="309">
        <f>'Карапчівський ліцей'!W14</f>
        <v>3.647052</v>
      </c>
      <c r="DZ17" s="309">
        <f>'Карапчівський ліцей'!X14</f>
        <v>1363.9974480000001</v>
      </c>
      <c r="EA17" s="309">
        <f>'Карапчівський ліцей'!V10</f>
        <v>2246</v>
      </c>
      <c r="EB17" s="309">
        <f>'Карапчівський ліцей'!W10</f>
        <v>0</v>
      </c>
      <c r="EC17" s="309">
        <f>'Карапчівський ліцей'!X10</f>
        <v>8191.278792000001</v>
      </c>
      <c r="ED17" s="309">
        <f t="shared" si="18"/>
        <v>0</v>
      </c>
      <c r="EE17" s="310">
        <f t="shared" si="50"/>
        <v>0</v>
      </c>
      <c r="EF17" s="324">
        <f t="shared" si="19"/>
        <v>1521</v>
      </c>
      <c r="EG17" s="326">
        <f t="shared" si="20"/>
        <v>5168.3580000000002</v>
      </c>
      <c r="EH17" s="325">
        <f>'Карапчівський ліцей'!Y11</f>
        <v>1521</v>
      </c>
      <c r="EI17" s="325">
        <f>'Карапчівський ліцей'!Z11</f>
        <v>3.3980000000000001</v>
      </c>
      <c r="EJ17" s="326">
        <f>'Карапчівський ліцей'!AA11</f>
        <v>5168.3580000000002</v>
      </c>
      <c r="EK17" s="325">
        <f>'Карапчівський ліцей'!Y12</f>
        <v>0</v>
      </c>
      <c r="EL17" s="325">
        <f>'Карапчівський ліцей'!Z12</f>
        <v>3.3980000000000001</v>
      </c>
      <c r="EM17" s="326">
        <f>'Карапчівський ліцей'!AA12</f>
        <v>0</v>
      </c>
      <c r="EN17" s="325">
        <f>'Карапчівський ліцей'!Y13</f>
        <v>0</v>
      </c>
      <c r="EO17" s="325">
        <f>'Карапчівський ліцей'!Z13</f>
        <v>3.3980000000000001</v>
      </c>
      <c r="EP17" s="326">
        <f>'Карапчівський ліцей'!AA13</f>
        <v>0</v>
      </c>
      <c r="EQ17" s="325">
        <f>'Карапчівський ліцей'!Y14</f>
        <v>0</v>
      </c>
      <c r="ER17" s="325">
        <f>'Карапчівський ліцей'!Z14</f>
        <v>3.3980000000000001</v>
      </c>
      <c r="ES17" s="326">
        <f>'Карапчівський ліцей'!AA14</f>
        <v>0</v>
      </c>
      <c r="ET17" s="325">
        <f>'Карапчівський ліцей'!Y10</f>
        <v>1521</v>
      </c>
      <c r="EU17" s="325">
        <f>'Карапчівський ліцей'!Z10</f>
        <v>0</v>
      </c>
      <c r="EV17" s="326">
        <f>'Карапчівський ліцей'!AA10</f>
        <v>5168.3580000000002</v>
      </c>
      <c r="EW17" s="325">
        <f t="shared" si="21"/>
        <v>0</v>
      </c>
      <c r="EX17" s="327">
        <f t="shared" si="51"/>
        <v>0</v>
      </c>
      <c r="EY17" s="226">
        <f t="shared" si="22"/>
        <v>1374</v>
      </c>
      <c r="EZ17" s="227">
        <f t="shared" si="23"/>
        <v>4346.5116000000007</v>
      </c>
      <c r="FA17" s="338">
        <f>'Карапчівський ліцей'!AB11</f>
        <v>1374</v>
      </c>
      <c r="FB17" s="338">
        <f>'Карапчівський ліцей'!AC11</f>
        <v>3.1634000000000002</v>
      </c>
      <c r="FC17" s="227">
        <f>'Карапчівський ліцей'!AD11</f>
        <v>4346.5116000000007</v>
      </c>
      <c r="FD17" s="338">
        <f>'Карапчівський ліцей'!AB12</f>
        <v>0</v>
      </c>
      <c r="FE17" s="338">
        <f>'Карапчівський ліцей'!AC12</f>
        <v>3.1634000000000002</v>
      </c>
      <c r="FF17" s="227">
        <f>'Карапчівський ліцей'!AD12</f>
        <v>0</v>
      </c>
      <c r="FG17" s="338">
        <f>'Карапчівський ліцей'!AB13</f>
        <v>0</v>
      </c>
      <c r="FH17" s="338">
        <f>'Карапчівський ліцей'!AC13</f>
        <v>3.1634000000000002</v>
      </c>
      <c r="FI17" s="227">
        <f>'Карапчівський ліцей'!AD13</f>
        <v>0</v>
      </c>
      <c r="FJ17" s="338">
        <f>'Карапчівський ліцей'!AB14</f>
        <v>0</v>
      </c>
      <c r="FK17" s="338">
        <f>'Карапчівський ліцей'!AC14</f>
        <v>3.1634000000000002</v>
      </c>
      <c r="FL17" s="227">
        <f>'Карапчівський ліцей'!AD14</f>
        <v>0</v>
      </c>
      <c r="FM17" s="338">
        <f>'Карапчівський ліцей'!AB10</f>
        <v>1374</v>
      </c>
      <c r="FN17" s="338">
        <f>'Карапчівський ліцей'!AC10</f>
        <v>0</v>
      </c>
      <c r="FO17" s="227">
        <f>'Карапчівський ліцей'!AD10</f>
        <v>4346.5116000000007</v>
      </c>
      <c r="FP17" s="338">
        <f t="shared" si="24"/>
        <v>0</v>
      </c>
      <c r="FQ17" s="339">
        <f t="shared" si="52"/>
        <v>0</v>
      </c>
      <c r="FR17" s="186">
        <f t="shared" si="0"/>
        <v>0</v>
      </c>
      <c r="FS17" s="198">
        <f t="shared" si="25"/>
        <v>0</v>
      </c>
      <c r="FT17" s="301">
        <f>'Карапчівський ліцей'!AE11</f>
        <v>0</v>
      </c>
      <c r="FU17" s="301">
        <f>'Карапчівський ліцей'!AF11</f>
        <v>0</v>
      </c>
      <c r="FV17" s="301">
        <f>'Карапчівський ліцей'!AG11</f>
        <v>0</v>
      </c>
      <c r="FW17" s="301">
        <f>'Карапчівський ліцей'!AE12</f>
        <v>0</v>
      </c>
      <c r="FX17" s="301">
        <f>'Карапчівський ліцей'!AF12</f>
        <v>0</v>
      </c>
      <c r="FY17" s="301">
        <f>'Карапчівський ліцей'!AG12</f>
        <v>0</v>
      </c>
      <c r="FZ17" s="301">
        <f>'Карапчівський ліцей'!AE13</f>
        <v>0</v>
      </c>
      <c r="GA17" s="301">
        <f>'Карапчівський ліцей'!AF13</f>
        <v>0</v>
      </c>
      <c r="GB17" s="301">
        <f>'Карапчівський ліцей'!AG13</f>
        <v>0</v>
      </c>
      <c r="GC17" s="301">
        <f>'Карапчівський ліцей'!AE14</f>
        <v>0</v>
      </c>
      <c r="GD17" s="301">
        <f>'Карапчівський ліцей'!AF14</f>
        <v>0</v>
      </c>
      <c r="GE17" s="301">
        <f>'Карапчівський ліцей'!AG14</f>
        <v>0</v>
      </c>
      <c r="GF17" s="301">
        <f>'Карапчівський ліцей'!AE10</f>
        <v>0</v>
      </c>
      <c r="GG17" s="301">
        <f>'Карапчівський ліцей'!AF10</f>
        <v>0</v>
      </c>
      <c r="GH17" s="301">
        <f>'Карапчівський ліцей'!AG10</f>
        <v>0</v>
      </c>
      <c r="GI17" s="301">
        <f t="shared" si="26"/>
        <v>0</v>
      </c>
      <c r="GJ17" s="302">
        <f t="shared" si="53"/>
        <v>0</v>
      </c>
      <c r="GK17" s="348">
        <f t="shared" si="1"/>
        <v>0</v>
      </c>
      <c r="GL17" s="349">
        <f t="shared" si="27"/>
        <v>0</v>
      </c>
      <c r="GM17" s="350">
        <f>'Карапчівський ліцей'!AH11</f>
        <v>0</v>
      </c>
      <c r="GN17" s="350">
        <f>'Карапчівський ліцей'!AI11</f>
        <v>0</v>
      </c>
      <c r="GO17" s="350">
        <f>'Карапчівський ліцей'!AJ11</f>
        <v>0</v>
      </c>
      <c r="GP17" s="350">
        <f>'Карапчівський ліцей'!AH12</f>
        <v>0</v>
      </c>
      <c r="GQ17" s="350">
        <f>'Карапчівський ліцей'!AI12</f>
        <v>0</v>
      </c>
      <c r="GR17" s="350">
        <f>'Карапчівський ліцей'!AJ12</f>
        <v>0</v>
      </c>
      <c r="GS17" s="350">
        <f>'Карапчівський ліцей'!AH13</f>
        <v>0</v>
      </c>
      <c r="GT17" s="350">
        <f>'Карапчівський ліцей'!AI13</f>
        <v>0</v>
      </c>
      <c r="GU17" s="350">
        <f>'Карапчівський ліцей'!AJ13</f>
        <v>0</v>
      </c>
      <c r="GV17" s="350">
        <f>'Карапчівський ліцей'!AH14</f>
        <v>0</v>
      </c>
      <c r="GW17" s="350">
        <f>'Карапчівський ліцей'!AI14</f>
        <v>0</v>
      </c>
      <c r="GX17" s="350">
        <f>'Карапчівський ліцей'!AJ14</f>
        <v>0</v>
      </c>
      <c r="GY17" s="350">
        <f>'Карапчівський ліцей'!AH10</f>
        <v>0</v>
      </c>
      <c r="GZ17" s="350">
        <f>'Карапчівський ліцей'!AI10</f>
        <v>0</v>
      </c>
      <c r="HA17" s="350">
        <f>'Карапчівський ліцей'!AJ10</f>
        <v>0</v>
      </c>
      <c r="HB17" s="350">
        <f t="shared" si="28"/>
        <v>0</v>
      </c>
      <c r="HC17" s="351">
        <f t="shared" si="54"/>
        <v>0</v>
      </c>
      <c r="HD17" s="363">
        <f t="shared" si="55"/>
        <v>0</v>
      </c>
      <c r="HE17" s="364">
        <f t="shared" si="29"/>
        <v>0</v>
      </c>
      <c r="HF17" s="365">
        <f>'Карапчівський ліцей'!AK11</f>
        <v>0</v>
      </c>
      <c r="HG17" s="365">
        <f>'Карапчівський ліцей'!AL11</f>
        <v>0</v>
      </c>
      <c r="HH17" s="364">
        <f>'Карапчівський ліцей'!AM11</f>
        <v>0</v>
      </c>
      <c r="HI17" s="365">
        <f>'Карапчівський ліцей'!AK12</f>
        <v>0</v>
      </c>
      <c r="HJ17" s="365">
        <f>'Карапчівський ліцей'!AL12</f>
        <v>0</v>
      </c>
      <c r="HK17" s="364">
        <f>'Карапчівський ліцей'!AM12</f>
        <v>0</v>
      </c>
      <c r="HL17" s="365">
        <f>'Карапчівський ліцей'!AK13</f>
        <v>0</v>
      </c>
      <c r="HM17" s="365">
        <f>'Карапчівський ліцей'!AL13</f>
        <v>0</v>
      </c>
      <c r="HN17" s="364">
        <f>'Карапчівський ліцей'!AM13</f>
        <v>0</v>
      </c>
      <c r="HO17" s="365">
        <f>'Карапчівський ліцей'!AK14</f>
        <v>0</v>
      </c>
      <c r="HP17" s="365">
        <f>'Карапчівський ліцей'!AL14</f>
        <v>0</v>
      </c>
      <c r="HQ17" s="364">
        <f>'Карапчівський ліцей'!AM14</f>
        <v>0</v>
      </c>
      <c r="HR17" s="365">
        <f>'Карапчівський ліцей'!AK10</f>
        <v>0</v>
      </c>
      <c r="HS17" s="365">
        <f>'Карапчівський ліцей'!AL10</f>
        <v>0</v>
      </c>
      <c r="HT17" s="364">
        <f>'Карапчівський ліцей'!AM10</f>
        <v>0</v>
      </c>
      <c r="HU17" s="365">
        <f t="shared" si="30"/>
        <v>0</v>
      </c>
      <c r="HV17" s="383">
        <f t="shared" si="56"/>
        <v>0</v>
      </c>
      <c r="HW17" s="375">
        <f t="shared" si="57"/>
        <v>197225</v>
      </c>
      <c r="HX17" s="249">
        <f t="shared" si="58"/>
        <v>580396.14602600003</v>
      </c>
      <c r="HY17" s="254">
        <f t="shared" si="31"/>
        <v>35246</v>
      </c>
      <c r="HZ17" s="254"/>
      <c r="IA17" s="249">
        <f t="shared" si="32"/>
        <v>105248.131066</v>
      </c>
      <c r="IB17" s="254">
        <f t="shared" si="33"/>
        <v>152436</v>
      </c>
      <c r="IC17" s="254"/>
      <c r="ID17" s="249">
        <f t="shared" si="34"/>
        <v>446679.27747999999</v>
      </c>
      <c r="IE17" s="254">
        <f t="shared" si="35"/>
        <v>8831</v>
      </c>
      <c r="IF17" s="254"/>
      <c r="IG17" s="249">
        <f t="shared" si="36"/>
        <v>26114.643236</v>
      </c>
      <c r="IH17" s="254">
        <f t="shared" si="37"/>
        <v>712</v>
      </c>
      <c r="II17" s="254"/>
      <c r="IJ17" s="387">
        <f t="shared" si="38"/>
        <v>2354.0942439999999</v>
      </c>
    </row>
    <row r="18" spans="1:245" s="65" customFormat="1">
      <c r="A18" s="194">
        <v>8</v>
      </c>
      <c r="B18" s="208" t="s">
        <v>9</v>
      </c>
      <c r="C18" s="186">
        <f t="shared" si="39"/>
        <v>15006</v>
      </c>
      <c r="D18" s="198">
        <f t="shared" si="3"/>
        <v>43908.906539999996</v>
      </c>
      <c r="E18" s="187">
        <f>'Купський  НВК'!D11+'Купський  НВК'!D12+'Купський  НВК'!D13</f>
        <v>3006</v>
      </c>
      <c r="F18" s="187"/>
      <c r="G18" s="188">
        <f>'Купський  НВК'!F11+'Купський  НВК'!F12+'Купський  НВК'!F13</f>
        <v>8795.82654</v>
      </c>
      <c r="H18" s="187">
        <f>'Купський  НВК'!D14</f>
        <v>4000</v>
      </c>
      <c r="I18" s="187"/>
      <c r="J18" s="188">
        <f>'Купський  НВК'!F14</f>
        <v>11704.359999999999</v>
      </c>
      <c r="K18" s="187">
        <f>'Купський  НВК'!D15</f>
        <v>8000</v>
      </c>
      <c r="L18" s="187"/>
      <c r="M18" s="188">
        <f>'Купський  НВК'!F15</f>
        <v>23408.719999999998</v>
      </c>
      <c r="N18" s="187">
        <f>'Купський  НВК'!D16</f>
        <v>0</v>
      </c>
      <c r="O18" s="187"/>
      <c r="P18" s="188">
        <f>'Купський  НВК'!F16</f>
        <v>0</v>
      </c>
      <c r="Q18" s="187">
        <f>'Купський  НВК'!D10</f>
        <v>15006</v>
      </c>
      <c r="R18" s="187"/>
      <c r="S18" s="188">
        <f>'Купський  НВК'!F10</f>
        <v>43908.906539999996</v>
      </c>
      <c r="T18" s="187">
        <f t="shared" si="4"/>
        <v>0</v>
      </c>
      <c r="U18" s="190">
        <f t="shared" si="40"/>
        <v>0</v>
      </c>
      <c r="V18" s="212">
        <f t="shared" si="41"/>
        <v>22002</v>
      </c>
      <c r="W18" s="213">
        <f t="shared" si="5"/>
        <v>64379.832179999998</v>
      </c>
      <c r="X18" s="189">
        <f>'Купський  НВК'!G11+'Купський  НВК'!G12+'Купський  НВК'!G13</f>
        <v>4002</v>
      </c>
      <c r="Y18" s="189">
        <f>'Купський  НВК'!H11+'Купський  НВК'!H12+'Купський  НВК'!H13</f>
        <v>8.7782699999999991</v>
      </c>
      <c r="Z18" s="214">
        <f>'Купський  НВК'!I11+'Купський  НВК'!I12+'Купський  НВК'!I13</f>
        <v>11710.212179999999</v>
      </c>
      <c r="AA18" s="189">
        <f>'Купський  НВК'!G14</f>
        <v>6000</v>
      </c>
      <c r="AB18" s="189">
        <f>'Купський  НВК'!H14</f>
        <v>2.9260899999999999</v>
      </c>
      <c r="AC18" s="214">
        <f>'Купський  НВК'!I14</f>
        <v>17556.54</v>
      </c>
      <c r="AD18" s="189">
        <f>'Купський  НВК'!G15</f>
        <v>12000</v>
      </c>
      <c r="AE18" s="189">
        <f>'Купський  НВК'!H15</f>
        <v>2.9260899999999999</v>
      </c>
      <c r="AF18" s="214">
        <f>'Купський  НВК'!I15</f>
        <v>35113.08</v>
      </c>
      <c r="AG18" s="189">
        <f>'Купський  НВК'!G16</f>
        <v>0</v>
      </c>
      <c r="AH18" s="189">
        <f>'Купський  НВК'!H16</f>
        <v>2.9260899999999999</v>
      </c>
      <c r="AI18" s="214">
        <f>'Купський  НВК'!I16</f>
        <v>0</v>
      </c>
      <c r="AJ18" s="189">
        <f>'Купський  НВК'!G10</f>
        <v>22002</v>
      </c>
      <c r="AK18" s="189">
        <f>'Купський  НВК'!H10</f>
        <v>0</v>
      </c>
      <c r="AL18" s="214">
        <f>'Купський  НВК'!I10</f>
        <v>64379.832179999998</v>
      </c>
      <c r="AM18" s="189">
        <f t="shared" si="6"/>
        <v>0</v>
      </c>
      <c r="AN18" s="215">
        <f t="shared" si="42"/>
        <v>0</v>
      </c>
      <c r="AO18" s="226">
        <f t="shared" si="43"/>
        <v>17002</v>
      </c>
      <c r="AP18" s="227">
        <f t="shared" si="7"/>
        <v>49749.382180000001</v>
      </c>
      <c r="AQ18" s="228">
        <f>'Купський  НВК'!J11+'Купський  НВК'!J12+'Купський  НВК'!J13</f>
        <v>3002</v>
      </c>
      <c r="AR18" s="228">
        <f>'Купський  НВК'!K11+'Купський  НВК'!K12+'Купський  НВК'!K13</f>
        <v>8.7782699999999991</v>
      </c>
      <c r="AS18" s="228">
        <f>'Купський  НВК'!L11+'Купський  НВК'!L12+'Купський  НВК'!L13</f>
        <v>8784.1221800000003</v>
      </c>
      <c r="AT18" s="228">
        <f>'Купський  НВК'!J14</f>
        <v>8000</v>
      </c>
      <c r="AU18" s="228">
        <f>'Купський  НВК'!K14</f>
        <v>2.9260899999999999</v>
      </c>
      <c r="AV18" s="228">
        <f>'Купський  НВК'!L14</f>
        <v>23408.719999999998</v>
      </c>
      <c r="AW18" s="228">
        <f>'Купський  НВК'!J15</f>
        <v>6000</v>
      </c>
      <c r="AX18" s="228">
        <f>'Купський  НВК'!K15</f>
        <v>2.9260899999999999</v>
      </c>
      <c r="AY18" s="228">
        <f>'Купський  НВК'!L15</f>
        <v>17556.54</v>
      </c>
      <c r="AZ18" s="228">
        <f>'Купський  НВК'!J16</f>
        <v>0</v>
      </c>
      <c r="BA18" s="228">
        <f>'Купський  НВК'!K16</f>
        <v>2.9260899999999999</v>
      </c>
      <c r="BB18" s="228">
        <f>'Купський  НВК'!L16</f>
        <v>0</v>
      </c>
      <c r="BC18" s="228">
        <f>'Купський  НВК'!J10</f>
        <v>17002</v>
      </c>
      <c r="BD18" s="228">
        <f>'Купський  НВК'!K10</f>
        <v>0</v>
      </c>
      <c r="BE18" s="228">
        <f>'Купський  НВК'!L10</f>
        <v>49749.382180000001</v>
      </c>
      <c r="BF18" s="228">
        <f t="shared" si="8"/>
        <v>0</v>
      </c>
      <c r="BG18" s="230">
        <f t="shared" si="44"/>
        <v>0</v>
      </c>
      <c r="BH18" s="262">
        <f t="shared" si="45"/>
        <v>15006</v>
      </c>
      <c r="BI18" s="263">
        <f t="shared" si="9"/>
        <v>44220.100967999999</v>
      </c>
      <c r="BJ18" s="264">
        <f>'Купський  НВК'!M11+'Купський  НВК'!M12+'Купський  НВК'!M13</f>
        <v>5006</v>
      </c>
      <c r="BK18" s="264">
        <f>'Купський  НВК'!N11+'Купський  НВК'!N12+'Купський  НВК'!N13</f>
        <v>8.840484</v>
      </c>
      <c r="BL18" s="265">
        <f>'Купський  НВК'!O11+'Купський  НВК'!O12+'Купський  НВК'!O13</f>
        <v>14751.820967999998</v>
      </c>
      <c r="BM18" s="264">
        <f>'Купський  НВК'!M14</f>
        <v>6000</v>
      </c>
      <c r="BN18" s="264">
        <f>'Купський  НВК'!N14</f>
        <v>2.946828</v>
      </c>
      <c r="BO18" s="265">
        <f>'Купський  НВК'!O14</f>
        <v>17680.968000000001</v>
      </c>
      <c r="BP18" s="265">
        <f>'Купський  НВК'!M15</f>
        <v>4000</v>
      </c>
      <c r="BQ18" s="264">
        <f>'Купський  НВК'!N15</f>
        <v>2.946828</v>
      </c>
      <c r="BR18" s="265">
        <f>'Купський  НВК'!O15</f>
        <v>11787.312</v>
      </c>
      <c r="BS18" s="264">
        <f>'Купський  НВК'!M16</f>
        <v>0</v>
      </c>
      <c r="BT18" s="264">
        <f>'Купський  НВК'!N16</f>
        <v>2.946828</v>
      </c>
      <c r="BU18" s="265">
        <f>'Купський  НВК'!O16</f>
        <v>0</v>
      </c>
      <c r="BV18" s="264">
        <f>'Купський  НВК'!M10</f>
        <v>15006</v>
      </c>
      <c r="BW18" s="264">
        <f>'Купський  НВК'!N10</f>
        <v>0</v>
      </c>
      <c r="BX18" s="265">
        <f>'Купський  НВК'!O10</f>
        <v>44220.100967999999</v>
      </c>
      <c r="BY18" s="264">
        <f t="shared" si="10"/>
        <v>0</v>
      </c>
      <c r="BZ18" s="266">
        <f t="shared" si="46"/>
        <v>0</v>
      </c>
      <c r="CA18" s="286">
        <f t="shared" si="47"/>
        <v>3804</v>
      </c>
      <c r="CB18" s="287">
        <f t="shared" si="11"/>
        <v>11209.627199999999</v>
      </c>
      <c r="CC18" s="288">
        <f>'Купський  НВК'!P11+'Купський  НВК'!P12+'Купський  НВК'!P13</f>
        <v>3804</v>
      </c>
      <c r="CD18" s="288">
        <f>'Купський  НВК'!Q11+'Купський  НВК'!Q12+'Купський  НВК'!Q13</f>
        <v>8.8404000000000007</v>
      </c>
      <c r="CE18" s="288">
        <f>'Купський  НВК'!R11+'Купський  НВК'!R12+'Купський  НВК'!R13</f>
        <v>11209.627199999999</v>
      </c>
      <c r="CF18" s="288">
        <f>'Купський  НВК'!P14</f>
        <v>0</v>
      </c>
      <c r="CG18" s="288">
        <f>'Купський  НВК'!Q14</f>
        <v>2.9468000000000001</v>
      </c>
      <c r="CH18" s="288">
        <f>'Купський  НВК'!R14</f>
        <v>0</v>
      </c>
      <c r="CI18" s="288">
        <f>'Купський  НВК'!P15</f>
        <v>0</v>
      </c>
      <c r="CJ18" s="288">
        <f>'Купський  НВК'!Q15</f>
        <v>2.9468000000000001</v>
      </c>
      <c r="CK18" s="288">
        <f>'Купський  НВК'!R15</f>
        <v>0</v>
      </c>
      <c r="CL18" s="288">
        <f>'Купський  НВК'!P16</f>
        <v>0</v>
      </c>
      <c r="CM18" s="288">
        <f>'Купський  НВК'!Q16</f>
        <v>2.9468000000000001</v>
      </c>
      <c r="CN18" s="288">
        <f>'Купський  НВК'!R16</f>
        <v>0</v>
      </c>
      <c r="CO18" s="288">
        <f>'Купський  НВК'!P10</f>
        <v>3804</v>
      </c>
      <c r="CP18" s="288">
        <f>'Купський  НВК'!Q10</f>
        <v>0</v>
      </c>
      <c r="CQ18" s="288">
        <f>'Купський  НВК'!R10</f>
        <v>11209.627199999999</v>
      </c>
      <c r="CR18" s="288">
        <f t="shared" si="12"/>
        <v>0</v>
      </c>
      <c r="CS18" s="289">
        <f t="shared" si="48"/>
        <v>0</v>
      </c>
      <c r="CT18" s="186">
        <f t="shared" si="13"/>
        <v>2502</v>
      </c>
      <c r="CU18" s="311">
        <f t="shared" si="14"/>
        <v>7372.8935999999994</v>
      </c>
      <c r="CV18" s="301">
        <f>'Купський  НВК'!S11+'Купський  НВК'!S12+'Купський  НВК'!S13</f>
        <v>2502</v>
      </c>
      <c r="CW18" s="301">
        <f>'Купський  НВК'!T11+'Купський  НВК'!T12+'Купський  НВК'!T13</f>
        <v>8.8404000000000007</v>
      </c>
      <c r="CX18" s="198">
        <f>'Купський  НВК'!U11+'Купський  НВК'!U12+'Купський  НВК'!U13</f>
        <v>7372.8935999999994</v>
      </c>
      <c r="CY18" s="301">
        <f>'Купський  НВК'!S14</f>
        <v>0</v>
      </c>
      <c r="CZ18" s="301"/>
      <c r="DA18" s="198">
        <f>'Купський  НВК'!U14</f>
        <v>0</v>
      </c>
      <c r="DB18" s="301">
        <f>'Купський  НВК'!S15</f>
        <v>0</v>
      </c>
      <c r="DC18" s="301"/>
      <c r="DD18" s="198">
        <f>'Купський  НВК'!U15</f>
        <v>0</v>
      </c>
      <c r="DE18" s="301">
        <f>'Купський  НВК'!S16</f>
        <v>0</v>
      </c>
      <c r="DF18" s="301"/>
      <c r="DG18" s="198">
        <f>'Купський  НВК'!U16</f>
        <v>0</v>
      </c>
      <c r="DH18" s="301">
        <f>'Купський  НВК'!S10</f>
        <v>2502</v>
      </c>
      <c r="DI18" s="301">
        <f>'Купський  НВК'!T10</f>
        <v>0</v>
      </c>
      <c r="DJ18" s="301">
        <f>'Купський  НВК'!U10</f>
        <v>7372.8935999999994</v>
      </c>
      <c r="DK18" s="301">
        <f t="shared" si="15"/>
        <v>0</v>
      </c>
      <c r="DL18" s="313">
        <f t="shared" si="49"/>
        <v>0</v>
      </c>
      <c r="DM18" s="212">
        <f t="shared" si="16"/>
        <v>2002</v>
      </c>
      <c r="DN18" s="309">
        <f t="shared" si="17"/>
        <v>7301.3981039999999</v>
      </c>
      <c r="DO18" s="309">
        <f>'Купський  НВК'!V11+'Купський  НВК'!V12+'Купський  НВК'!V13</f>
        <v>2002</v>
      </c>
      <c r="DP18" s="309"/>
      <c r="DQ18" s="309">
        <f>'Купський  НВК'!X11+'Купський  НВК'!X12+'Купський  НВК'!X13</f>
        <v>7301.3981039999999</v>
      </c>
      <c r="DR18" s="309">
        <f>'Купський  НВК'!V14</f>
        <v>0</v>
      </c>
      <c r="DS18" s="309"/>
      <c r="DT18" s="309">
        <f>'Купський  НВК'!X14</f>
        <v>0</v>
      </c>
      <c r="DU18" s="309">
        <f>'Купський  НВК'!V15</f>
        <v>0</v>
      </c>
      <c r="DV18" s="309"/>
      <c r="DW18" s="309">
        <f>'Купський  НВК'!X15</f>
        <v>0</v>
      </c>
      <c r="DX18" s="309">
        <f>'Купський  НВК'!V16</f>
        <v>0</v>
      </c>
      <c r="DY18" s="309">
        <f>'Купський  НВК'!W16</f>
        <v>3.647052</v>
      </c>
      <c r="DZ18" s="309">
        <f>'Купський  НВК'!X16</f>
        <v>0</v>
      </c>
      <c r="EA18" s="309">
        <f>'Купський  НВК'!V10</f>
        <v>2002</v>
      </c>
      <c r="EB18" s="309">
        <f>'Купський  НВК'!W10</f>
        <v>0</v>
      </c>
      <c r="EC18" s="309">
        <f>'Купський  НВК'!X10</f>
        <v>7301.3981039999999</v>
      </c>
      <c r="ED18" s="309">
        <f t="shared" si="18"/>
        <v>0</v>
      </c>
      <c r="EE18" s="310">
        <f t="shared" si="50"/>
        <v>0</v>
      </c>
      <c r="EF18" s="324">
        <f t="shared" si="19"/>
        <v>2504</v>
      </c>
      <c r="EG18" s="326">
        <f t="shared" si="20"/>
        <v>8508.5920000000006</v>
      </c>
      <c r="EH18" s="325">
        <f>'Купський  НВК'!Y11+'Купський  НВК'!Y12+'Купський  НВК'!Y13</f>
        <v>2504</v>
      </c>
      <c r="EI18" s="325">
        <f>'Купський  НВК'!Z11+'Купський  НВК'!Z12+'Купський  НВК'!Z13</f>
        <v>10.194000000000001</v>
      </c>
      <c r="EJ18" s="326">
        <f>'Купський  НВК'!AA11+'Купський  НВК'!AA12+'Купський  НВК'!AA13</f>
        <v>8508.5920000000006</v>
      </c>
      <c r="EK18" s="325">
        <f>'Купський  НВК'!Y14</f>
        <v>0</v>
      </c>
      <c r="EL18" s="325">
        <f>'Купський  НВК'!Z14</f>
        <v>3.3980000000000001</v>
      </c>
      <c r="EM18" s="326">
        <f>'Купський  НВК'!AA14</f>
        <v>0</v>
      </c>
      <c r="EN18" s="325">
        <f>'Купський  НВК'!Y15</f>
        <v>0</v>
      </c>
      <c r="EO18" s="325">
        <f>'Купський  НВК'!Z15</f>
        <v>3.3980000000000001</v>
      </c>
      <c r="EP18" s="326">
        <f>'Купський  НВК'!AA15</f>
        <v>0</v>
      </c>
      <c r="EQ18" s="325">
        <f>'Купський  НВК'!Y16</f>
        <v>0</v>
      </c>
      <c r="ER18" s="325">
        <f>'Купський  НВК'!Z16</f>
        <v>3.3980000000000001</v>
      </c>
      <c r="ES18" s="326">
        <f>'Купський  НВК'!AA16</f>
        <v>0</v>
      </c>
      <c r="ET18" s="325">
        <f>'Купський  НВК'!Y10</f>
        <v>2504</v>
      </c>
      <c r="EU18" s="325">
        <f>'Купський  НВК'!Z10</f>
        <v>0</v>
      </c>
      <c r="EV18" s="326">
        <f>'Купський  НВК'!AA10</f>
        <v>8508.5920000000006</v>
      </c>
      <c r="EW18" s="325">
        <f t="shared" si="21"/>
        <v>0</v>
      </c>
      <c r="EX18" s="327">
        <f t="shared" si="51"/>
        <v>0</v>
      </c>
      <c r="EY18" s="226">
        <f t="shared" si="22"/>
        <v>3704</v>
      </c>
      <c r="EZ18" s="227">
        <f t="shared" si="23"/>
        <v>11717.2336</v>
      </c>
      <c r="FA18" s="338">
        <f>'Купський  НВК'!AB11+'Купський  НВК'!AB12+'Купський  НВК'!AB13</f>
        <v>3704</v>
      </c>
      <c r="FB18" s="338">
        <f>'Купський  НВК'!AC11+'Купський  НВК'!AC12+'Купський  НВК'!AC13</f>
        <v>9.4902000000000015</v>
      </c>
      <c r="FC18" s="227">
        <f>'Купський  НВК'!AD11+'Купський  НВК'!AD12+'Купський  НВК'!AD13</f>
        <v>11717.2336</v>
      </c>
      <c r="FD18" s="338">
        <f>'Купський  НВК'!AB14</f>
        <v>0</v>
      </c>
      <c r="FE18" s="338">
        <f>'Купський  НВК'!AC14</f>
        <v>3.1634000000000002</v>
      </c>
      <c r="FF18" s="227">
        <f>'Купський  НВК'!AD14</f>
        <v>0</v>
      </c>
      <c r="FG18" s="338">
        <f>'Купський  НВК'!AB15</f>
        <v>0</v>
      </c>
      <c r="FH18" s="338">
        <f>'Купський  НВК'!AC15</f>
        <v>3.1634000000000002</v>
      </c>
      <c r="FI18" s="227">
        <f>'Купський  НВК'!AD15</f>
        <v>0</v>
      </c>
      <c r="FJ18" s="338">
        <f>'Купський  НВК'!AB16</f>
        <v>0</v>
      </c>
      <c r="FK18" s="338">
        <f>'Купський  НВК'!AC16</f>
        <v>3.1634000000000002</v>
      </c>
      <c r="FL18" s="227">
        <f>'Купський  НВК'!AD16</f>
        <v>0</v>
      </c>
      <c r="FM18" s="338">
        <f>'Купський  НВК'!AB10</f>
        <v>3704</v>
      </c>
      <c r="FN18" s="338">
        <f>'Купський  НВК'!AC10</f>
        <v>0</v>
      </c>
      <c r="FO18" s="227">
        <f>'Купський  НВК'!AD10</f>
        <v>11717.2336</v>
      </c>
      <c r="FP18" s="338">
        <f t="shared" si="24"/>
        <v>0</v>
      </c>
      <c r="FQ18" s="339">
        <f t="shared" si="52"/>
        <v>0</v>
      </c>
      <c r="FR18" s="186">
        <f t="shared" si="0"/>
        <v>0</v>
      </c>
      <c r="FS18" s="198">
        <f t="shared" si="25"/>
        <v>0</v>
      </c>
      <c r="FT18" s="301">
        <f>'Купський  НВК'!AE11+'Купський  НВК'!AE12+'Купський  НВК'!AE13</f>
        <v>0</v>
      </c>
      <c r="FU18" s="301">
        <f>'Купський  НВК'!AF11+'Купський  НВК'!AF12+'Купський  НВК'!AF13</f>
        <v>0</v>
      </c>
      <c r="FV18" s="301">
        <f>'Купський  НВК'!AG11+'Купський  НВК'!AG12+'Купський  НВК'!AG13</f>
        <v>0</v>
      </c>
      <c r="FW18" s="301">
        <f>'Купський  НВК'!AE14</f>
        <v>0</v>
      </c>
      <c r="FX18" s="301">
        <f>'Купський  НВК'!AF14</f>
        <v>0</v>
      </c>
      <c r="FY18" s="301">
        <f>'Купський  НВК'!AG14</f>
        <v>0</v>
      </c>
      <c r="FZ18" s="301">
        <f>'Купський  НВК'!AE15</f>
        <v>0</v>
      </c>
      <c r="GA18" s="301">
        <f>'Купський  НВК'!AF15</f>
        <v>0</v>
      </c>
      <c r="GB18" s="301">
        <f>'Купський  НВК'!AG15</f>
        <v>0</v>
      </c>
      <c r="GC18" s="301"/>
      <c r="GD18" s="301"/>
      <c r="GE18" s="198"/>
      <c r="GF18" s="301">
        <f>'Купський  НВК'!AE10</f>
        <v>0</v>
      </c>
      <c r="GG18" s="301">
        <f>'Купський  НВК'!AF10</f>
        <v>0</v>
      </c>
      <c r="GH18" s="301">
        <f>'Купський  НВК'!AG10</f>
        <v>0</v>
      </c>
      <c r="GI18" s="301">
        <f t="shared" si="26"/>
        <v>0</v>
      </c>
      <c r="GJ18" s="302">
        <f t="shared" si="53"/>
        <v>0</v>
      </c>
      <c r="GK18" s="348">
        <f t="shared" si="1"/>
        <v>0</v>
      </c>
      <c r="GL18" s="349">
        <f t="shared" si="27"/>
        <v>0</v>
      </c>
      <c r="GM18" s="350">
        <f>'Купський  НВК'!AH11+'Купський  НВК'!AH12+'Купський  НВК'!AH13</f>
        <v>0</v>
      </c>
      <c r="GN18" s="350">
        <f>'Купський  НВК'!AI11+'Купський  НВК'!AI12+'Купський  НВК'!AI13</f>
        <v>0</v>
      </c>
      <c r="GO18" s="350">
        <f>'Купський  НВК'!AJ11+'Купський  НВК'!AJ12+'Купський  НВК'!AJ13</f>
        <v>0</v>
      </c>
      <c r="GP18" s="350">
        <f>'Купський  НВК'!AH14</f>
        <v>0</v>
      </c>
      <c r="GQ18" s="350">
        <f>'Купський  НВК'!AI14</f>
        <v>0</v>
      </c>
      <c r="GR18" s="350">
        <f>'Купський  НВК'!AJ14</f>
        <v>0</v>
      </c>
      <c r="GS18" s="350">
        <f>'Купський  НВК'!AH15</f>
        <v>0</v>
      </c>
      <c r="GT18" s="350">
        <f>'Купський  НВК'!AI15</f>
        <v>0</v>
      </c>
      <c r="GU18" s="350">
        <f>'Купський  НВК'!AJ15</f>
        <v>0</v>
      </c>
      <c r="GV18" s="350">
        <f>'Купський  НВК'!AH16</f>
        <v>0</v>
      </c>
      <c r="GW18" s="350">
        <f>'Купський  НВК'!AI16</f>
        <v>0</v>
      </c>
      <c r="GX18" s="350">
        <f>'Купський  НВК'!AJ16</f>
        <v>0</v>
      </c>
      <c r="GY18" s="350">
        <f>'Купський  НВК'!AH10</f>
        <v>0</v>
      </c>
      <c r="GZ18" s="350">
        <f>'Купський  НВК'!AI10</f>
        <v>0</v>
      </c>
      <c r="HA18" s="350">
        <f>'Купський  НВК'!AJ10</f>
        <v>0</v>
      </c>
      <c r="HB18" s="350">
        <f t="shared" si="28"/>
        <v>0</v>
      </c>
      <c r="HC18" s="351">
        <f t="shared" si="54"/>
        <v>0</v>
      </c>
      <c r="HD18" s="363">
        <f t="shared" si="55"/>
        <v>0</v>
      </c>
      <c r="HE18" s="364">
        <f t="shared" si="29"/>
        <v>0</v>
      </c>
      <c r="HF18" s="365">
        <f>'Купський  НВК'!AK11+'Купський  НВК'!AK12+'Купський  НВК'!AK13</f>
        <v>0</v>
      </c>
      <c r="HG18" s="365">
        <f>'Купський  НВК'!AL11+'Купський  НВК'!AL12+'Купський  НВК'!AL13</f>
        <v>0</v>
      </c>
      <c r="HH18" s="364">
        <f>'Купський  НВК'!AM11+'Купський  НВК'!AM12+'Купський  НВК'!AM13</f>
        <v>0</v>
      </c>
      <c r="HI18" s="365">
        <f>'Купський  НВК'!AK14</f>
        <v>0</v>
      </c>
      <c r="HJ18" s="365">
        <f>'Купський  НВК'!AL14</f>
        <v>0</v>
      </c>
      <c r="HK18" s="364">
        <f>'Купський  НВК'!AM14</f>
        <v>0</v>
      </c>
      <c r="HL18" s="365">
        <f>'Купський  НВК'!AK15</f>
        <v>0</v>
      </c>
      <c r="HM18" s="365">
        <f>'Купський  НВК'!AL15</f>
        <v>0</v>
      </c>
      <c r="HN18" s="364">
        <f>'Купський  НВК'!AM15</f>
        <v>0</v>
      </c>
      <c r="HO18" s="365">
        <f>'Купський  НВК'!AK16</f>
        <v>0</v>
      </c>
      <c r="HP18" s="365">
        <f>'Купський  НВК'!AL16</f>
        <v>0</v>
      </c>
      <c r="HQ18" s="364">
        <f>'Купський  НВК'!AM16</f>
        <v>0</v>
      </c>
      <c r="HR18" s="365">
        <f>'Купський  НВК'!AK10</f>
        <v>0</v>
      </c>
      <c r="HS18" s="365">
        <f>'Купський  НВК'!AL10</f>
        <v>0</v>
      </c>
      <c r="HT18" s="364">
        <f>'Купський  НВК'!AM10</f>
        <v>0</v>
      </c>
      <c r="HU18" s="365">
        <f t="shared" si="30"/>
        <v>0</v>
      </c>
      <c r="HV18" s="383">
        <f t="shared" si="56"/>
        <v>0</v>
      </c>
      <c r="HW18" s="375">
        <f t="shared" si="57"/>
        <v>83532</v>
      </c>
      <c r="HX18" s="249">
        <f t="shared" si="58"/>
        <v>248367.966372</v>
      </c>
      <c r="HY18" s="254">
        <f t="shared" si="31"/>
        <v>29532</v>
      </c>
      <c r="HZ18" s="254"/>
      <c r="IA18" s="249">
        <f t="shared" si="32"/>
        <v>90151.726372000005</v>
      </c>
      <c r="IB18" s="254">
        <f t="shared" si="33"/>
        <v>24000</v>
      </c>
      <c r="IC18" s="254"/>
      <c r="ID18" s="249">
        <f t="shared" si="34"/>
        <v>70350.587999999989</v>
      </c>
      <c r="IE18" s="254">
        <f t="shared" si="35"/>
        <v>30000</v>
      </c>
      <c r="IF18" s="254"/>
      <c r="IG18" s="249">
        <f t="shared" si="36"/>
        <v>87865.652000000002</v>
      </c>
      <c r="IH18" s="254">
        <f t="shared" si="37"/>
        <v>0</v>
      </c>
      <c r="II18" s="254"/>
      <c r="IJ18" s="387">
        <f t="shared" si="38"/>
        <v>0</v>
      </c>
    </row>
    <row r="19" spans="1:245" s="65" customFormat="1">
      <c r="A19" s="194">
        <v>9</v>
      </c>
      <c r="B19" s="207" t="s">
        <v>43</v>
      </c>
      <c r="C19" s="186">
        <f t="shared" si="39"/>
        <v>100</v>
      </c>
      <c r="D19" s="198">
        <f t="shared" si="3"/>
        <v>292.60899999999998</v>
      </c>
      <c r="E19" s="187">
        <f>'Купський  НВК №2'!D11</f>
        <v>100</v>
      </c>
      <c r="F19" s="187"/>
      <c r="G19" s="188">
        <f>'Купський  НВК №2'!F11</f>
        <v>292.60899999999998</v>
      </c>
      <c r="H19" s="187"/>
      <c r="I19" s="187"/>
      <c r="J19" s="188"/>
      <c r="K19" s="187"/>
      <c r="L19" s="187"/>
      <c r="M19" s="188"/>
      <c r="N19" s="187"/>
      <c r="O19" s="187"/>
      <c r="P19" s="188"/>
      <c r="Q19" s="187">
        <f>'Купський  НВК №2'!D10</f>
        <v>100</v>
      </c>
      <c r="R19" s="187"/>
      <c r="S19" s="188">
        <f>'Купський  НВК №2'!F10</f>
        <v>292.60899999999998</v>
      </c>
      <c r="T19" s="187">
        <f t="shared" si="4"/>
        <v>0</v>
      </c>
      <c r="U19" s="190">
        <f t="shared" si="40"/>
        <v>0</v>
      </c>
      <c r="V19" s="212">
        <f t="shared" si="41"/>
        <v>3504</v>
      </c>
      <c r="W19" s="213">
        <f t="shared" si="5"/>
        <v>10253.01936</v>
      </c>
      <c r="X19" s="189">
        <f>'Купський  НВК №2'!G11</f>
        <v>3504</v>
      </c>
      <c r="Y19" s="189">
        <f>'Купський  НВК №2'!H11</f>
        <v>2.9260899999999999</v>
      </c>
      <c r="Z19" s="214">
        <f>'Купський  НВК №2'!I11</f>
        <v>10253.01936</v>
      </c>
      <c r="AA19" s="189"/>
      <c r="AB19" s="189"/>
      <c r="AC19" s="214"/>
      <c r="AD19" s="189"/>
      <c r="AE19" s="189"/>
      <c r="AF19" s="214"/>
      <c r="AG19" s="189"/>
      <c r="AH19" s="189"/>
      <c r="AI19" s="214"/>
      <c r="AJ19" s="189">
        <f>'Купський  НВК №2'!G10</f>
        <v>3504</v>
      </c>
      <c r="AK19" s="189">
        <f>'Купський  НВК №2'!H10</f>
        <v>0</v>
      </c>
      <c r="AL19" s="214">
        <f>'Купський  НВК №2'!I10</f>
        <v>10253.01936</v>
      </c>
      <c r="AM19" s="189">
        <f t="shared" si="6"/>
        <v>0</v>
      </c>
      <c r="AN19" s="215">
        <f t="shared" si="42"/>
        <v>0</v>
      </c>
      <c r="AO19" s="226">
        <f t="shared" si="43"/>
        <v>3343</v>
      </c>
      <c r="AP19" s="227">
        <f t="shared" si="7"/>
        <v>9781.9188699999995</v>
      </c>
      <c r="AQ19" s="228">
        <f>'Купський  НВК №2'!J11</f>
        <v>3343</v>
      </c>
      <c r="AR19" s="228">
        <f>'Купський  НВК №2'!K11</f>
        <v>2.9260899999999999</v>
      </c>
      <c r="AS19" s="228">
        <f>'Купський  НВК №2'!L11</f>
        <v>9781.9188699999995</v>
      </c>
      <c r="AT19" s="228"/>
      <c r="AU19" s="228"/>
      <c r="AV19" s="229"/>
      <c r="AW19" s="228"/>
      <c r="AX19" s="228"/>
      <c r="AY19" s="229"/>
      <c r="AZ19" s="228"/>
      <c r="BA19" s="228"/>
      <c r="BB19" s="229"/>
      <c r="BC19" s="228">
        <f>'Купський  НВК №2'!J10</f>
        <v>3343</v>
      </c>
      <c r="BD19" s="228">
        <f>'Купський  НВК №2'!K10</f>
        <v>0</v>
      </c>
      <c r="BE19" s="228">
        <f>'Купський  НВК №2'!L10</f>
        <v>9781.9188699999995</v>
      </c>
      <c r="BF19" s="228">
        <f t="shared" si="8"/>
        <v>0</v>
      </c>
      <c r="BG19" s="230">
        <f t="shared" si="44"/>
        <v>0</v>
      </c>
      <c r="BH19" s="262">
        <f t="shared" si="45"/>
        <v>1086</v>
      </c>
      <c r="BI19" s="263">
        <f t="shared" si="9"/>
        <v>3200.255208</v>
      </c>
      <c r="BJ19" s="264">
        <f>'Купський  НВК №2'!M11</f>
        <v>1086</v>
      </c>
      <c r="BK19" s="264">
        <f>'Купський  НВК №2'!N11</f>
        <v>2.946828</v>
      </c>
      <c r="BL19" s="265">
        <f>'Купський  НВК №2'!O11</f>
        <v>3200.255208</v>
      </c>
      <c r="BM19" s="264"/>
      <c r="BN19" s="264"/>
      <c r="BO19" s="265"/>
      <c r="BP19" s="265"/>
      <c r="BQ19" s="264"/>
      <c r="BR19" s="265"/>
      <c r="BS19" s="264"/>
      <c r="BT19" s="264"/>
      <c r="BU19" s="265"/>
      <c r="BV19" s="264">
        <f>'Купський  НВК №2'!M10</f>
        <v>1086</v>
      </c>
      <c r="BW19" s="264">
        <f>'Купський  НВК №2'!N10</f>
        <v>0</v>
      </c>
      <c r="BX19" s="265">
        <f>'Купський  НВК №2'!O10</f>
        <v>3200.255208</v>
      </c>
      <c r="BY19" s="264">
        <f t="shared" si="10"/>
        <v>0</v>
      </c>
      <c r="BZ19" s="266">
        <f t="shared" si="46"/>
        <v>0</v>
      </c>
      <c r="CA19" s="286">
        <f t="shared" si="47"/>
        <v>7922</v>
      </c>
      <c r="CB19" s="287">
        <f t="shared" si="11"/>
        <v>23344.549600000002</v>
      </c>
      <c r="CC19" s="288">
        <f>'Купський  НВК №2'!P11</f>
        <v>7922</v>
      </c>
      <c r="CD19" s="288">
        <f>'Купський  НВК №2'!Q11</f>
        <v>2.9468000000000001</v>
      </c>
      <c r="CE19" s="288">
        <f>'Купський  НВК №2'!R11</f>
        <v>23344.549600000002</v>
      </c>
      <c r="CF19" s="288"/>
      <c r="CG19" s="288"/>
      <c r="CH19" s="287"/>
      <c r="CI19" s="288"/>
      <c r="CJ19" s="288"/>
      <c r="CK19" s="287"/>
      <c r="CL19" s="288"/>
      <c r="CM19" s="288"/>
      <c r="CN19" s="287"/>
      <c r="CO19" s="288">
        <f>'Купський  НВК №2'!P10</f>
        <v>7922</v>
      </c>
      <c r="CP19" s="288">
        <f>'Купський  НВК №2'!Q10</f>
        <v>0</v>
      </c>
      <c r="CQ19" s="288">
        <f>'Купський  НВК №2'!R10</f>
        <v>23344.549600000002</v>
      </c>
      <c r="CR19" s="288">
        <f t="shared" si="12"/>
        <v>0</v>
      </c>
      <c r="CS19" s="289">
        <f t="shared" si="48"/>
        <v>0</v>
      </c>
      <c r="CT19" s="186">
        <f t="shared" si="13"/>
        <v>1300</v>
      </c>
      <c r="CU19" s="311">
        <f t="shared" si="14"/>
        <v>3830.84</v>
      </c>
      <c r="CV19" s="301">
        <f>'Купський  НВК №2'!S11</f>
        <v>1300</v>
      </c>
      <c r="CW19" s="301">
        <f>'Купський  НВК №2'!T11</f>
        <v>2.9468000000000001</v>
      </c>
      <c r="CX19" s="198">
        <f>'Купський  НВК №2'!U11</f>
        <v>3830.84</v>
      </c>
      <c r="CY19" s="301"/>
      <c r="CZ19" s="301"/>
      <c r="DA19" s="198"/>
      <c r="DB19" s="301"/>
      <c r="DC19" s="301"/>
      <c r="DD19" s="198"/>
      <c r="DE19" s="301"/>
      <c r="DF19" s="301"/>
      <c r="DG19" s="198"/>
      <c r="DH19" s="301">
        <f>'Купський  НВК №2'!S10</f>
        <v>1300</v>
      </c>
      <c r="DI19" s="301">
        <f>'Купський  НВК №2'!T10</f>
        <v>0</v>
      </c>
      <c r="DJ19" s="301">
        <f>'Купський  НВК №2'!U10</f>
        <v>3830.84</v>
      </c>
      <c r="DK19" s="301">
        <f t="shared" si="15"/>
        <v>0</v>
      </c>
      <c r="DL19" s="313">
        <f t="shared" si="49"/>
        <v>0</v>
      </c>
      <c r="DM19" s="212">
        <f t="shared" si="16"/>
        <v>400</v>
      </c>
      <c r="DN19" s="309">
        <f t="shared" si="17"/>
        <v>1458.8208</v>
      </c>
      <c r="DO19" s="309">
        <f>'Купський  НВК №2'!V11</f>
        <v>400</v>
      </c>
      <c r="DP19" s="309"/>
      <c r="DQ19" s="309">
        <f>'Купський  НВК №2'!X11</f>
        <v>1458.8208</v>
      </c>
      <c r="DR19" s="309"/>
      <c r="DS19" s="309"/>
      <c r="DT19" s="213"/>
      <c r="DU19" s="309"/>
      <c r="DV19" s="309"/>
      <c r="DW19" s="213"/>
      <c r="DX19" s="309"/>
      <c r="DY19" s="309"/>
      <c r="DZ19" s="213"/>
      <c r="EA19" s="309">
        <f>'Купський  НВК №2'!V10</f>
        <v>400</v>
      </c>
      <c r="EB19" s="309">
        <f>'Купський  НВК №2'!W10</f>
        <v>0</v>
      </c>
      <c r="EC19" s="309">
        <f>'Купський  НВК №2'!X10</f>
        <v>1458.8208</v>
      </c>
      <c r="ED19" s="309">
        <f t="shared" si="18"/>
        <v>0</v>
      </c>
      <c r="EE19" s="310">
        <f t="shared" si="50"/>
        <v>0</v>
      </c>
      <c r="EF19" s="324">
        <f t="shared" si="19"/>
        <v>800</v>
      </c>
      <c r="EG19" s="326">
        <f t="shared" si="20"/>
        <v>2718.4</v>
      </c>
      <c r="EH19" s="325">
        <f>'Купський  НВК №2'!Y11</f>
        <v>800</v>
      </c>
      <c r="EI19" s="325">
        <f>'Купський  НВК №2'!Z11</f>
        <v>3.3980000000000001</v>
      </c>
      <c r="EJ19" s="326">
        <f>'Купський  НВК №2'!AA11</f>
        <v>2718.4</v>
      </c>
      <c r="EK19" s="325"/>
      <c r="EL19" s="325"/>
      <c r="EM19" s="326"/>
      <c r="EN19" s="325"/>
      <c r="EO19" s="325"/>
      <c r="EP19" s="326"/>
      <c r="EQ19" s="325"/>
      <c r="ER19" s="325"/>
      <c r="ES19" s="326"/>
      <c r="ET19" s="325">
        <f>'Купський  НВК №2'!Y10</f>
        <v>800</v>
      </c>
      <c r="EU19" s="325">
        <f>'Купський  НВК №2'!Z10</f>
        <v>0</v>
      </c>
      <c r="EV19" s="326">
        <f>'Купський  НВК №2'!AA10</f>
        <v>2718.4</v>
      </c>
      <c r="EW19" s="325">
        <f t="shared" si="21"/>
        <v>0</v>
      </c>
      <c r="EX19" s="327">
        <f t="shared" si="51"/>
        <v>0</v>
      </c>
      <c r="EY19" s="226">
        <f t="shared" si="22"/>
        <v>800</v>
      </c>
      <c r="EZ19" s="227">
        <f t="shared" si="23"/>
        <v>2530.7200000000003</v>
      </c>
      <c r="FA19" s="338">
        <f>'Купський  НВК №2'!AB11</f>
        <v>800</v>
      </c>
      <c r="FB19" s="338">
        <f>'Купський  НВК №2'!AC11</f>
        <v>3.1634000000000002</v>
      </c>
      <c r="FC19" s="227">
        <f>'Купський  НВК №2'!AD11</f>
        <v>2530.7200000000003</v>
      </c>
      <c r="FD19" s="338"/>
      <c r="FE19" s="338"/>
      <c r="FF19" s="227"/>
      <c r="FG19" s="338"/>
      <c r="FH19" s="338"/>
      <c r="FI19" s="227"/>
      <c r="FJ19" s="338"/>
      <c r="FK19" s="338"/>
      <c r="FL19" s="227"/>
      <c r="FM19" s="338">
        <f>'Купський  НВК №2'!AB10</f>
        <v>800</v>
      </c>
      <c r="FN19" s="338">
        <f>'Купський  НВК №2'!AC10</f>
        <v>0</v>
      </c>
      <c r="FO19" s="227">
        <f>'Купський  НВК №2'!AD10</f>
        <v>2530.7200000000003</v>
      </c>
      <c r="FP19" s="338">
        <f t="shared" si="24"/>
        <v>0</v>
      </c>
      <c r="FQ19" s="339">
        <f t="shared" si="52"/>
        <v>0</v>
      </c>
      <c r="FR19" s="186">
        <f t="shared" si="0"/>
        <v>0</v>
      </c>
      <c r="FS19" s="198">
        <f t="shared" si="25"/>
        <v>0</v>
      </c>
      <c r="FT19" s="301">
        <f>'Купський  НВК №2'!AE11</f>
        <v>0</v>
      </c>
      <c r="FU19" s="301">
        <f>'Купський  НВК №2'!AF11</f>
        <v>0</v>
      </c>
      <c r="FV19" s="301">
        <f>'Купський  НВК №2'!AG11</f>
        <v>0</v>
      </c>
      <c r="FW19" s="301"/>
      <c r="FX19" s="301"/>
      <c r="FY19" s="198"/>
      <c r="FZ19" s="301"/>
      <c r="GA19" s="301"/>
      <c r="GB19" s="198"/>
      <c r="GC19" s="301"/>
      <c r="GD19" s="301"/>
      <c r="GE19" s="198"/>
      <c r="GF19" s="301">
        <f>'Купський  НВК №2'!AE10</f>
        <v>0</v>
      </c>
      <c r="GG19" s="301">
        <f>'Купський  НВК №2'!AF10</f>
        <v>0</v>
      </c>
      <c r="GH19" s="301">
        <f>'Купський  НВК №2'!AG10</f>
        <v>0</v>
      </c>
      <c r="GI19" s="301">
        <f t="shared" si="26"/>
        <v>0</v>
      </c>
      <c r="GJ19" s="302">
        <f t="shared" si="53"/>
        <v>0</v>
      </c>
      <c r="GK19" s="348">
        <f t="shared" si="1"/>
        <v>0</v>
      </c>
      <c r="GL19" s="349">
        <f t="shared" si="27"/>
        <v>0</v>
      </c>
      <c r="GM19" s="350">
        <f>'Купський  НВК №2'!AH11</f>
        <v>0</v>
      </c>
      <c r="GN19" s="350">
        <f>'Купський  НВК №2'!AI11</f>
        <v>0</v>
      </c>
      <c r="GO19" s="350">
        <f>'Купський  НВК №2'!AJ11</f>
        <v>0</v>
      </c>
      <c r="GP19" s="350"/>
      <c r="GQ19" s="350"/>
      <c r="GR19" s="349"/>
      <c r="GS19" s="350"/>
      <c r="GT19" s="350"/>
      <c r="GU19" s="349"/>
      <c r="GV19" s="350"/>
      <c r="GW19" s="350"/>
      <c r="GX19" s="349"/>
      <c r="GY19" s="350">
        <f>'Купський  НВК №2'!AH10</f>
        <v>0</v>
      </c>
      <c r="GZ19" s="350">
        <f>'Купський  НВК №2'!AI10</f>
        <v>0</v>
      </c>
      <c r="HA19" s="350">
        <f>'Купський  НВК №2'!AJ10</f>
        <v>0</v>
      </c>
      <c r="HB19" s="350">
        <f t="shared" si="28"/>
        <v>0</v>
      </c>
      <c r="HC19" s="351">
        <f t="shared" si="54"/>
        <v>0</v>
      </c>
      <c r="HD19" s="363">
        <f t="shared" si="55"/>
        <v>0</v>
      </c>
      <c r="HE19" s="364">
        <f t="shared" si="29"/>
        <v>0</v>
      </c>
      <c r="HF19" s="365">
        <f>'Купський  НВК №2'!AK11</f>
        <v>0</v>
      </c>
      <c r="HG19" s="365">
        <f>'Купський  НВК №2'!AL11</f>
        <v>0</v>
      </c>
      <c r="HH19" s="364">
        <f>'Купський  НВК №2'!AM11</f>
        <v>0</v>
      </c>
      <c r="HI19" s="365"/>
      <c r="HJ19" s="365"/>
      <c r="HK19" s="364"/>
      <c r="HL19" s="365"/>
      <c r="HM19" s="365"/>
      <c r="HN19" s="364"/>
      <c r="HO19" s="365"/>
      <c r="HP19" s="365"/>
      <c r="HQ19" s="364"/>
      <c r="HR19" s="365">
        <f>'Купський  НВК №2'!AK10</f>
        <v>0</v>
      </c>
      <c r="HS19" s="365">
        <f>'Купський  НВК №2'!AL10</f>
        <v>0</v>
      </c>
      <c r="HT19" s="364">
        <f>'Купський  НВК №2'!AM10</f>
        <v>0</v>
      </c>
      <c r="HU19" s="365">
        <f t="shared" si="30"/>
        <v>0</v>
      </c>
      <c r="HV19" s="383">
        <f t="shared" si="56"/>
        <v>0</v>
      </c>
      <c r="HW19" s="375">
        <f t="shared" si="57"/>
        <v>19255</v>
      </c>
      <c r="HX19" s="249">
        <f t="shared" si="58"/>
        <v>57411.132837999998</v>
      </c>
      <c r="HY19" s="254">
        <f t="shared" si="31"/>
        <v>19255</v>
      </c>
      <c r="HZ19" s="254"/>
      <c r="IA19" s="249">
        <f t="shared" si="32"/>
        <v>57411.132837999998</v>
      </c>
      <c r="IB19" s="254">
        <f t="shared" si="33"/>
        <v>0</v>
      </c>
      <c r="IC19" s="254"/>
      <c r="ID19" s="249">
        <f t="shared" si="34"/>
        <v>0</v>
      </c>
      <c r="IE19" s="254">
        <f t="shared" si="35"/>
        <v>0</v>
      </c>
      <c r="IF19" s="254"/>
      <c r="IG19" s="249">
        <f t="shared" si="36"/>
        <v>0</v>
      </c>
      <c r="IH19" s="254">
        <f t="shared" si="37"/>
        <v>0</v>
      </c>
      <c r="II19" s="254"/>
      <c r="IJ19" s="387">
        <f t="shared" si="38"/>
        <v>0</v>
      </c>
    </row>
    <row r="20" spans="1:245" s="65" customFormat="1">
      <c r="A20" s="194">
        <v>10</v>
      </c>
      <c r="B20" s="207" t="s">
        <v>44</v>
      </c>
      <c r="C20" s="186">
        <f t="shared" si="39"/>
        <v>28423</v>
      </c>
      <c r="D20" s="198">
        <f t="shared" si="3"/>
        <v>83168.256069999989</v>
      </c>
      <c r="E20" s="187">
        <f>'Опришенська  ЗОШ'!D14+'Опришенська  ЗОШ'!D15</f>
        <v>2966</v>
      </c>
      <c r="F20" s="187"/>
      <c r="G20" s="188">
        <f>'Опришенська  ЗОШ'!F14+'Опришенська  ЗОШ'!F15</f>
        <v>8678.7829399999991</v>
      </c>
      <c r="H20" s="187">
        <f>'Опришенська  ЗОШ'!D11</f>
        <v>21743</v>
      </c>
      <c r="I20" s="187"/>
      <c r="J20" s="188">
        <f>'Опришенська  ЗОШ'!F11</f>
        <v>63621.974869999998</v>
      </c>
      <c r="K20" s="187">
        <f>'Опришенська  ЗОШ'!D12</f>
        <v>3623</v>
      </c>
      <c r="L20" s="187"/>
      <c r="M20" s="188">
        <f>'Опришенська  ЗОШ'!F12</f>
        <v>10601.22407</v>
      </c>
      <c r="N20" s="187">
        <f>'Опришенська  ЗОШ'!D13</f>
        <v>91</v>
      </c>
      <c r="O20" s="187"/>
      <c r="P20" s="188">
        <f>'Опришенська  ЗОШ'!F13</f>
        <v>266.27418999999998</v>
      </c>
      <c r="Q20" s="187">
        <f>'Опришенська  ЗОШ'!D10</f>
        <v>28423</v>
      </c>
      <c r="R20" s="187"/>
      <c r="S20" s="188">
        <f>'Опришенська  ЗОШ'!F10</f>
        <v>83168.256070000003</v>
      </c>
      <c r="T20" s="187">
        <f t="shared" si="4"/>
        <v>0</v>
      </c>
      <c r="U20" s="190">
        <f t="shared" si="40"/>
        <v>0</v>
      </c>
      <c r="V20" s="212">
        <f t="shared" si="41"/>
        <v>12589</v>
      </c>
      <c r="W20" s="213">
        <f t="shared" si="5"/>
        <v>36836.547010000002</v>
      </c>
      <c r="X20" s="189">
        <f>'Опришенська  ЗОШ'!G14+'Опришенська  ЗОШ'!G15</f>
        <v>1605</v>
      </c>
      <c r="Y20" s="189">
        <f>'Опришенська  ЗОШ'!H14+'Опришенська  ЗОШ'!H15</f>
        <v>5.8521799999999997</v>
      </c>
      <c r="Z20" s="214">
        <f>'Опришенська  ЗОШ'!I14+'Опришенська  ЗОШ'!I15</f>
        <v>4696.3744499999993</v>
      </c>
      <c r="AA20" s="189">
        <f>'Опришенська  ЗОШ'!G11</f>
        <v>9329</v>
      </c>
      <c r="AB20" s="189">
        <f>'Опришенська  ЗОШ'!H11</f>
        <v>2.9260899999999999</v>
      </c>
      <c r="AC20" s="214">
        <f>'Опришенська  ЗОШ'!I11</f>
        <v>27297.493609999998</v>
      </c>
      <c r="AD20" s="189">
        <f>'Опришенська  ЗОШ'!G12</f>
        <v>1324</v>
      </c>
      <c r="AE20" s="189">
        <f>'Опришенська  ЗОШ'!H12</f>
        <v>2.9260899999999999</v>
      </c>
      <c r="AF20" s="214">
        <f>'Опришенська  ЗОШ'!I12</f>
        <v>3874.1431599999996</v>
      </c>
      <c r="AG20" s="189">
        <f>'Опришенська  ЗОШ'!G13</f>
        <v>331</v>
      </c>
      <c r="AH20" s="189">
        <f>'Опришенська  ЗОШ'!H13</f>
        <v>2.9260899999999999</v>
      </c>
      <c r="AI20" s="214">
        <f>'Опришенська  ЗОШ'!I13</f>
        <v>968.53578999999991</v>
      </c>
      <c r="AJ20" s="189">
        <f>'Опришенська  ЗОШ'!G10</f>
        <v>12589</v>
      </c>
      <c r="AK20" s="189">
        <f>'Опришенська  ЗОШ'!H10</f>
        <v>0</v>
      </c>
      <c r="AL20" s="214">
        <f>'Опришенська  ЗОШ'!I10</f>
        <v>36836.547009999995</v>
      </c>
      <c r="AM20" s="189">
        <f t="shared" si="6"/>
        <v>0</v>
      </c>
      <c r="AN20" s="215">
        <f t="shared" si="42"/>
        <v>0</v>
      </c>
      <c r="AO20" s="226">
        <f t="shared" si="43"/>
        <v>15743</v>
      </c>
      <c r="AP20" s="227">
        <f t="shared" si="7"/>
        <v>46065.434870000005</v>
      </c>
      <c r="AQ20" s="228">
        <f>'Опришенська  ЗОШ'!J14+'Опришенська  ЗОШ'!J15</f>
        <v>2339</v>
      </c>
      <c r="AR20" s="228">
        <f>'Опришенська  ЗОШ'!K14+'Опришенська  ЗОШ'!K15</f>
        <v>5.8521799999999997</v>
      </c>
      <c r="AS20" s="228">
        <f>'Опришенська  ЗОШ'!L14+'Опришенська  ЗОШ'!L15</f>
        <v>6844.1245099999996</v>
      </c>
      <c r="AT20" s="228">
        <f>'Опришенська  ЗОШ'!J11</f>
        <v>12049</v>
      </c>
      <c r="AU20" s="228">
        <f>'Опришенська  ЗОШ'!K11</f>
        <v>2.9260899999999999</v>
      </c>
      <c r="AV20" s="228">
        <f>'Опришенська  ЗОШ'!L11</f>
        <v>35256.458409999999</v>
      </c>
      <c r="AW20" s="228">
        <f>'Опришенська  ЗОШ'!J12</f>
        <v>1144</v>
      </c>
      <c r="AX20" s="228">
        <f>'Опришенська  ЗОШ'!K12</f>
        <v>2.9260899999999999</v>
      </c>
      <c r="AY20" s="228">
        <f>'Опришенська  ЗОШ'!L12</f>
        <v>3347.4469599999998</v>
      </c>
      <c r="AZ20" s="228">
        <f>'Опришенська  ЗОШ'!J13</f>
        <v>211</v>
      </c>
      <c r="BA20" s="228">
        <f>'Опришенська  ЗОШ'!K13</f>
        <v>2.9260899999999999</v>
      </c>
      <c r="BB20" s="228">
        <f>'Опришенська  ЗОШ'!L13</f>
        <v>617.40499</v>
      </c>
      <c r="BC20" s="228">
        <f>'Опришенська  ЗОШ'!J10</f>
        <v>15743</v>
      </c>
      <c r="BD20" s="228">
        <f>'Опришенська  ЗОШ'!K10</f>
        <v>0</v>
      </c>
      <c r="BE20" s="228">
        <f>'Опришенська  ЗОШ'!L10</f>
        <v>46065.434870000005</v>
      </c>
      <c r="BF20" s="228">
        <f t="shared" si="8"/>
        <v>0</v>
      </c>
      <c r="BG20" s="230">
        <f t="shared" si="44"/>
        <v>0</v>
      </c>
      <c r="BH20" s="262">
        <f t="shared" si="45"/>
        <v>3775</v>
      </c>
      <c r="BI20" s="263">
        <f t="shared" si="9"/>
        <v>11124.275699999998</v>
      </c>
      <c r="BJ20" s="264">
        <f>'Опришенська  ЗОШ'!M14+'Опришенська  ЗОШ'!M15</f>
        <v>1524</v>
      </c>
      <c r="BK20" s="264">
        <f>'Опришенська  ЗОШ'!N14+'Опришенська  ЗОШ'!N15</f>
        <v>5.893656</v>
      </c>
      <c r="BL20" s="265">
        <f>'Опришенська  ЗОШ'!O14+'Опришенська  ЗОШ'!O15</f>
        <v>4490.9658719999998</v>
      </c>
      <c r="BM20" s="264">
        <f>'Опришенська  ЗОШ'!M11</f>
        <v>1501</v>
      </c>
      <c r="BN20" s="264">
        <f>'Опришенська  ЗОШ'!N11</f>
        <v>2.946828</v>
      </c>
      <c r="BO20" s="265">
        <f>'Опришенська  ЗОШ'!O11</f>
        <v>4423.1888280000003</v>
      </c>
      <c r="BP20" s="265">
        <f>'Опришенська  ЗОШ'!M12</f>
        <v>600</v>
      </c>
      <c r="BQ20" s="264">
        <f>'Опришенська  ЗОШ'!N12</f>
        <v>2.946828</v>
      </c>
      <c r="BR20" s="265">
        <f>'Опришенська  ЗОШ'!O12</f>
        <v>1768.0968</v>
      </c>
      <c r="BS20" s="264">
        <f>'Опришенська  ЗОШ'!M13</f>
        <v>150</v>
      </c>
      <c r="BT20" s="264">
        <f>'Опришенська  ЗОШ'!N13</f>
        <v>2.946828</v>
      </c>
      <c r="BU20" s="265">
        <f>'Опришенська  ЗОШ'!O13</f>
        <v>442.02420000000001</v>
      </c>
      <c r="BV20" s="264">
        <f>'Опришенська  ЗОШ'!M10</f>
        <v>3775</v>
      </c>
      <c r="BW20" s="264">
        <f>'Опришенська  ЗОШ'!N10</f>
        <v>0</v>
      </c>
      <c r="BX20" s="265">
        <f>'Опришенська  ЗОШ'!O10</f>
        <v>11124.2757</v>
      </c>
      <c r="BY20" s="264">
        <f t="shared" si="10"/>
        <v>0</v>
      </c>
      <c r="BZ20" s="266">
        <f t="shared" si="46"/>
        <v>0</v>
      </c>
      <c r="CA20" s="286">
        <f t="shared" si="47"/>
        <v>1404</v>
      </c>
      <c r="CB20" s="287">
        <f t="shared" si="11"/>
        <v>4137.3072000000002</v>
      </c>
      <c r="CC20" s="288">
        <f>'Опришенська  ЗОШ'!P14+'Опришенська  ЗОШ'!P15</f>
        <v>1404</v>
      </c>
      <c r="CD20" s="288">
        <f>'Опришенська  ЗОШ'!Q14+'Опришенська  ЗОШ'!Q15</f>
        <v>5.8936000000000002</v>
      </c>
      <c r="CE20" s="288">
        <f>'Опришенська  ЗОШ'!R14+'Опришенська  ЗОШ'!R15</f>
        <v>4137.3072000000002</v>
      </c>
      <c r="CF20" s="288">
        <f>'Опришенська  ЗОШ'!P11</f>
        <v>0</v>
      </c>
      <c r="CG20" s="288">
        <f>'Опришенська  ЗОШ'!Q11</f>
        <v>2.9468000000000001</v>
      </c>
      <c r="CH20" s="288">
        <f>'Опришенська  ЗОШ'!R11</f>
        <v>0</v>
      </c>
      <c r="CI20" s="288">
        <f>'Опришенська  ЗОШ'!P12</f>
        <v>0</v>
      </c>
      <c r="CJ20" s="288">
        <f>'Опришенська  ЗОШ'!Q12</f>
        <v>2.9468000000000001</v>
      </c>
      <c r="CK20" s="288">
        <f>'Опришенська  ЗОШ'!R12</f>
        <v>0</v>
      </c>
      <c r="CL20" s="288">
        <f>'Опришенська  ЗОШ'!P13</f>
        <v>0</v>
      </c>
      <c r="CM20" s="288">
        <f>'Опришенська  ЗОШ'!Q13</f>
        <v>2.9468000000000001</v>
      </c>
      <c r="CN20" s="288">
        <f>'Опришенська  ЗОШ'!R13</f>
        <v>0</v>
      </c>
      <c r="CO20" s="288">
        <f>'Опришенська  ЗОШ'!P10</f>
        <v>1404</v>
      </c>
      <c r="CP20" s="288">
        <f>'Опришенська  ЗОШ'!Q10</f>
        <v>0</v>
      </c>
      <c r="CQ20" s="288">
        <f>'Опришенська  ЗОШ'!R10</f>
        <v>4137.3072000000002</v>
      </c>
      <c r="CR20" s="288">
        <f t="shared" si="12"/>
        <v>0</v>
      </c>
      <c r="CS20" s="289">
        <f t="shared" si="48"/>
        <v>0</v>
      </c>
      <c r="CT20" s="186">
        <f t="shared" si="13"/>
        <v>650</v>
      </c>
      <c r="CU20" s="311">
        <f t="shared" si="14"/>
        <v>1915.42</v>
      </c>
      <c r="CV20" s="301">
        <f>'Опришенська  ЗОШ'!S14+'Опришенська  ЗОШ'!S15</f>
        <v>650</v>
      </c>
      <c r="CW20" s="301">
        <f>'Опришенська  ЗОШ'!T14+'Опришенська  ЗОШ'!T15</f>
        <v>5.8936000000000002</v>
      </c>
      <c r="CX20" s="198">
        <f>'Опришенська  ЗОШ'!U14+'Опришенська  ЗОШ'!U15</f>
        <v>1915.42</v>
      </c>
      <c r="CY20" s="301">
        <f>'Опришенська  ЗОШ'!S11</f>
        <v>0</v>
      </c>
      <c r="CZ20" s="301"/>
      <c r="DA20" s="198">
        <f>'Опришенська  ЗОШ'!U11</f>
        <v>0</v>
      </c>
      <c r="DB20" s="301">
        <f>'Опришенська  ЗОШ'!S12</f>
        <v>0</v>
      </c>
      <c r="DC20" s="301"/>
      <c r="DD20" s="198">
        <f>'Опришенська  ЗОШ'!U12</f>
        <v>0</v>
      </c>
      <c r="DE20" s="301">
        <f>'Опришенська  ЗОШ'!S13</f>
        <v>0</v>
      </c>
      <c r="DF20" s="301"/>
      <c r="DG20" s="198">
        <f>'Опришенська  ЗОШ'!U13</f>
        <v>0</v>
      </c>
      <c r="DH20" s="301">
        <f>'Опришенська  ЗОШ'!S10</f>
        <v>650</v>
      </c>
      <c r="DI20" s="301">
        <f>'Опришенська  ЗОШ'!T10</f>
        <v>0</v>
      </c>
      <c r="DJ20" s="301">
        <f>'Опришенська  ЗОШ'!U10</f>
        <v>1915.42</v>
      </c>
      <c r="DK20" s="301">
        <f t="shared" si="15"/>
        <v>0</v>
      </c>
      <c r="DL20" s="313">
        <f t="shared" si="49"/>
        <v>0</v>
      </c>
      <c r="DM20" s="212">
        <f t="shared" si="16"/>
        <v>100</v>
      </c>
      <c r="DN20" s="309">
        <f t="shared" si="17"/>
        <v>364.70519999999999</v>
      </c>
      <c r="DO20" s="309">
        <f>'Опришенська  ЗОШ'!V14+'Опришенська  ЗОШ'!V15</f>
        <v>100</v>
      </c>
      <c r="DP20" s="309"/>
      <c r="DQ20" s="309">
        <f>'Опришенська  ЗОШ'!X14+'Опришенська  ЗОШ'!X15</f>
        <v>364.70519999999999</v>
      </c>
      <c r="DR20" s="309">
        <f>'Опришенська  ЗОШ'!V11</f>
        <v>0</v>
      </c>
      <c r="DS20" s="309"/>
      <c r="DT20" s="309">
        <f>'Опришенська  ЗОШ'!X11</f>
        <v>0</v>
      </c>
      <c r="DU20" s="309">
        <f>'Опришенська  ЗОШ'!V12</f>
        <v>0</v>
      </c>
      <c r="DV20" s="309"/>
      <c r="DW20" s="309">
        <f>'Опришенська  ЗОШ'!X12</f>
        <v>0</v>
      </c>
      <c r="DX20" s="309">
        <f>'Опришенська  ЗОШ'!V13</f>
        <v>0</v>
      </c>
      <c r="DY20" s="309">
        <f>'Опришенська  ЗОШ'!W13</f>
        <v>3.647052</v>
      </c>
      <c r="DZ20" s="309">
        <f>'Опришенська  ЗОШ'!X13</f>
        <v>0</v>
      </c>
      <c r="EA20" s="309">
        <f>'Опришенська  ЗОШ'!V10</f>
        <v>100</v>
      </c>
      <c r="EB20" s="309">
        <f>'Опришенська  ЗОШ'!W10</f>
        <v>0</v>
      </c>
      <c r="EC20" s="309">
        <f>'Опришенська  ЗОШ'!X10</f>
        <v>364.70519999999999</v>
      </c>
      <c r="ED20" s="309">
        <f t="shared" si="18"/>
        <v>0</v>
      </c>
      <c r="EE20" s="310">
        <f t="shared" si="50"/>
        <v>0</v>
      </c>
      <c r="EF20" s="324">
        <f t="shared" si="19"/>
        <v>220</v>
      </c>
      <c r="EG20" s="326">
        <f t="shared" si="20"/>
        <v>747.56000000000006</v>
      </c>
      <c r="EH20" s="325">
        <f>'Опришенська  ЗОШ'!Y14+'Опришенська  ЗОШ'!Y15</f>
        <v>220</v>
      </c>
      <c r="EI20" s="325">
        <f>'Опришенська  ЗОШ'!Z14+'Опришенська  ЗОШ'!Z15</f>
        <v>6.7960000000000003</v>
      </c>
      <c r="EJ20" s="326">
        <f>'Опришенська  ЗОШ'!AA14+'Опришенська  ЗОШ'!AA15</f>
        <v>747.56000000000006</v>
      </c>
      <c r="EK20" s="325">
        <f>'Опришенська  ЗОШ'!Y11</f>
        <v>0</v>
      </c>
      <c r="EL20" s="325">
        <f>'Опришенська  ЗОШ'!Z11</f>
        <v>3.3980000000000001</v>
      </c>
      <c r="EM20" s="326">
        <f>'Опришенська  ЗОШ'!AA11</f>
        <v>0</v>
      </c>
      <c r="EN20" s="325">
        <f>'Опришенська  ЗОШ'!Y12</f>
        <v>0</v>
      </c>
      <c r="EO20" s="325">
        <f>'Опришенська  ЗОШ'!Z12</f>
        <v>3.3980000000000001</v>
      </c>
      <c r="EP20" s="326">
        <f>'Опришенська  ЗОШ'!AA12</f>
        <v>0</v>
      </c>
      <c r="EQ20" s="325">
        <f>'Опришенська  ЗОШ'!Y13</f>
        <v>0</v>
      </c>
      <c r="ER20" s="325">
        <f>'Опришенська  ЗОШ'!Z13</f>
        <v>3.3980000000000001</v>
      </c>
      <c r="ES20" s="326">
        <f>'Опришенська  ЗОШ'!AA13</f>
        <v>0</v>
      </c>
      <c r="ET20" s="325">
        <f>'Опришенська  ЗОШ'!Y10</f>
        <v>220</v>
      </c>
      <c r="EU20" s="325">
        <f>'Опришенська  ЗОШ'!Z10</f>
        <v>0</v>
      </c>
      <c r="EV20" s="326">
        <f>'Опришенська  ЗОШ'!AA10</f>
        <v>747.56000000000006</v>
      </c>
      <c r="EW20" s="325">
        <f t="shared" si="21"/>
        <v>0</v>
      </c>
      <c r="EX20" s="327">
        <f t="shared" si="51"/>
        <v>0</v>
      </c>
      <c r="EY20" s="226">
        <f>FA20+FD20+FG20+FJ20</f>
        <v>1407</v>
      </c>
      <c r="EZ20" s="227">
        <f>FC20+FF20+FI20+FL20</f>
        <v>4450.9038</v>
      </c>
      <c r="FA20" s="338">
        <f>'Опришенська  ЗОШ'!AB14+'Опришенська  ЗОШ'!AB15</f>
        <v>1407</v>
      </c>
      <c r="FB20" s="338">
        <f>'Опришенська  ЗОШ'!AC14+'Опришенська  ЗОШ'!AC15</f>
        <v>6.3268000000000004</v>
      </c>
      <c r="FC20" s="227">
        <f>'Опришенська  ЗОШ'!AD14+'Опришенська  ЗОШ'!AD15</f>
        <v>4450.9038</v>
      </c>
      <c r="FD20" s="338">
        <f>'Опришенська  ЗОШ'!AB11</f>
        <v>0</v>
      </c>
      <c r="FE20" s="338">
        <f>'Опришенська  ЗОШ'!AC11</f>
        <v>3.1634000000000002</v>
      </c>
      <c r="FF20" s="227">
        <f>'Опришенська  ЗОШ'!AD11</f>
        <v>0</v>
      </c>
      <c r="FG20" s="338">
        <f>'Опришенська  ЗОШ'!AB12</f>
        <v>0</v>
      </c>
      <c r="FH20" s="338">
        <f>'Опришенська  ЗОШ'!AC12</f>
        <v>3.1634000000000002</v>
      </c>
      <c r="FI20" s="227">
        <f>'Опришенська  ЗОШ'!AD12</f>
        <v>0</v>
      </c>
      <c r="FJ20" s="338">
        <f>'Опришенська  ЗОШ'!AB13</f>
        <v>0</v>
      </c>
      <c r="FK20" s="338">
        <f>'Опришенська  ЗОШ'!AC13</f>
        <v>3.1634000000000002</v>
      </c>
      <c r="FL20" s="227">
        <f>'Опришенська  ЗОШ'!AD13</f>
        <v>0</v>
      </c>
      <c r="FM20" s="338">
        <f>'Опришенська  ЗОШ'!AB10</f>
        <v>1407</v>
      </c>
      <c r="FN20" s="338">
        <f>'Опришенська  ЗОШ'!AC10</f>
        <v>0</v>
      </c>
      <c r="FO20" s="227">
        <f>'Опришенська  ЗОШ'!AD10</f>
        <v>4450.9038</v>
      </c>
      <c r="FP20" s="338">
        <f t="shared" si="24"/>
        <v>0</v>
      </c>
      <c r="FQ20" s="339">
        <f t="shared" si="52"/>
        <v>0</v>
      </c>
      <c r="FR20" s="186">
        <f t="shared" si="0"/>
        <v>0</v>
      </c>
      <c r="FS20" s="198">
        <f t="shared" ref="FS20:FS32" si="59">FV20+FY20+GB20+GE20</f>
        <v>0</v>
      </c>
      <c r="FT20" s="301">
        <f>'Опришенська  ЗОШ'!AE14+'Опришенська  ЗОШ'!AE15</f>
        <v>0</v>
      </c>
      <c r="FU20" s="301">
        <f>'Опришенська  ЗОШ'!AF14+'Опришенська  ЗОШ'!AF15</f>
        <v>0</v>
      </c>
      <c r="FV20" s="301">
        <f>'Опришенська  ЗОШ'!AG14+'Опришенська  ЗОШ'!AG15</f>
        <v>0</v>
      </c>
      <c r="FW20" s="301">
        <f>'Опришенська  ЗОШ'!AE11</f>
        <v>0</v>
      </c>
      <c r="FX20" s="301">
        <f>'Опришенська  ЗОШ'!AF11</f>
        <v>0</v>
      </c>
      <c r="FY20" s="301">
        <f>'Опришенська  ЗОШ'!AG11</f>
        <v>0</v>
      </c>
      <c r="FZ20" s="301">
        <f>'Опришенська  ЗОШ'!AE12</f>
        <v>0</v>
      </c>
      <c r="GA20" s="301">
        <f>'Опришенська  ЗОШ'!AF12</f>
        <v>0</v>
      </c>
      <c r="GB20" s="301">
        <f>'Опришенська  ЗОШ'!AG12</f>
        <v>0</v>
      </c>
      <c r="GC20" s="301">
        <f>'Опришенська  ЗОШ'!AE13</f>
        <v>0</v>
      </c>
      <c r="GD20" s="301">
        <f>'Опришенська  ЗОШ'!AF13</f>
        <v>0</v>
      </c>
      <c r="GE20" s="301">
        <f>'Опришенська  ЗОШ'!AG13</f>
        <v>0</v>
      </c>
      <c r="GF20" s="301">
        <f>'Опришенська  ЗОШ'!AE10</f>
        <v>0</v>
      </c>
      <c r="GG20" s="301">
        <f>'Опришенська  ЗОШ'!AF10</f>
        <v>0</v>
      </c>
      <c r="GH20" s="301">
        <f>'Опришенська  ЗОШ'!AG10</f>
        <v>0</v>
      </c>
      <c r="GI20" s="301">
        <f t="shared" si="26"/>
        <v>0</v>
      </c>
      <c r="GJ20" s="302">
        <f t="shared" si="53"/>
        <v>0</v>
      </c>
      <c r="GK20" s="348">
        <f t="shared" si="1"/>
        <v>0</v>
      </c>
      <c r="GL20" s="349">
        <f t="shared" ref="GL20:GL32" si="60">GO20+GR20+GU20+GX20</f>
        <v>0</v>
      </c>
      <c r="GM20" s="350">
        <f>'Опришенська  ЗОШ'!AH14+'Опришенська  ЗОШ'!AH15</f>
        <v>0</v>
      </c>
      <c r="GN20" s="350">
        <f>'Опришенська  ЗОШ'!AI14+'Опришенська  ЗОШ'!AI15</f>
        <v>0</v>
      </c>
      <c r="GO20" s="350">
        <f>'Опришенська  ЗОШ'!AJ14+'Опришенська  ЗОШ'!AJ15</f>
        <v>0</v>
      </c>
      <c r="GP20" s="350">
        <f>'Опришенська  ЗОШ'!AH11</f>
        <v>0</v>
      </c>
      <c r="GQ20" s="350">
        <f>'Опришенська  ЗОШ'!AI11</f>
        <v>0</v>
      </c>
      <c r="GR20" s="350">
        <f>'Опришенська  ЗОШ'!AJ11</f>
        <v>0</v>
      </c>
      <c r="GS20" s="350">
        <f>'Опришенська  ЗОШ'!AH12</f>
        <v>0</v>
      </c>
      <c r="GT20" s="350">
        <f>'Опришенська  ЗОШ'!AI12</f>
        <v>0</v>
      </c>
      <c r="GU20" s="350">
        <f>'Опришенська  ЗОШ'!AJ12</f>
        <v>0</v>
      </c>
      <c r="GV20" s="350">
        <f>'Опришенська  ЗОШ'!AH13</f>
        <v>0</v>
      </c>
      <c r="GW20" s="350">
        <f>'Опришенська  ЗОШ'!AI13</f>
        <v>0</v>
      </c>
      <c r="GX20" s="350">
        <f>'Опришенська  ЗОШ'!AJ13</f>
        <v>0</v>
      </c>
      <c r="GY20" s="350">
        <f>'Опришенська  ЗОШ'!AH10</f>
        <v>0</v>
      </c>
      <c r="GZ20" s="350">
        <f>'Опришенська  ЗОШ'!AI10</f>
        <v>0</v>
      </c>
      <c r="HA20" s="350">
        <f>'Опришенська  ЗОШ'!AJ10</f>
        <v>0</v>
      </c>
      <c r="HB20" s="350">
        <f t="shared" si="28"/>
        <v>0</v>
      </c>
      <c r="HC20" s="351">
        <f t="shared" si="54"/>
        <v>0</v>
      </c>
      <c r="HD20" s="363">
        <f t="shared" ref="HD20:HD32" si="61">HF20+HI20+HL20+HO20</f>
        <v>0</v>
      </c>
      <c r="HE20" s="364">
        <f t="shared" ref="HE20:HE32" si="62">HH20+HK20+HN20+HQ20</f>
        <v>0</v>
      </c>
      <c r="HF20" s="365">
        <f>'Опришенська  ЗОШ'!AK14+'Опришенська  ЗОШ'!AK15</f>
        <v>0</v>
      </c>
      <c r="HG20" s="365">
        <f>'Опришенська  ЗОШ'!AL14+'Опришенська  ЗОШ'!AL15</f>
        <v>0</v>
      </c>
      <c r="HH20" s="364">
        <f>'Опришенська  ЗОШ'!AM14+'Опришенська  ЗОШ'!AM15</f>
        <v>0</v>
      </c>
      <c r="HI20" s="365">
        <f>'Опришенська  ЗОШ'!AK11</f>
        <v>0</v>
      </c>
      <c r="HJ20" s="365">
        <f>'Опришенська  ЗОШ'!AL11</f>
        <v>0</v>
      </c>
      <c r="HK20" s="364">
        <f>'Опришенська  ЗОШ'!AM11</f>
        <v>0</v>
      </c>
      <c r="HL20" s="365">
        <f>'Опришенська  ЗОШ'!AK12</f>
        <v>0</v>
      </c>
      <c r="HM20" s="365">
        <f>'Опришенська  ЗОШ'!AL12</f>
        <v>0</v>
      </c>
      <c r="HN20" s="364">
        <f>'Опришенська  ЗОШ'!AM12</f>
        <v>0</v>
      </c>
      <c r="HO20" s="365">
        <f>'Опришенська  ЗОШ'!AK13</f>
        <v>0</v>
      </c>
      <c r="HP20" s="365">
        <f>'Опришенська  ЗОШ'!AL13</f>
        <v>0</v>
      </c>
      <c r="HQ20" s="364">
        <f>'Опришенська  ЗОШ'!AM13</f>
        <v>0</v>
      </c>
      <c r="HR20" s="365">
        <f>'Опришенська  ЗОШ'!AK10</f>
        <v>0</v>
      </c>
      <c r="HS20" s="365">
        <f>'Опришенська  ЗОШ'!AL10</f>
        <v>0</v>
      </c>
      <c r="HT20" s="364">
        <f>'Опришенська  ЗОШ'!AM10</f>
        <v>0</v>
      </c>
      <c r="HU20" s="365">
        <f t="shared" si="30"/>
        <v>0</v>
      </c>
      <c r="HV20" s="383">
        <f t="shared" si="56"/>
        <v>0</v>
      </c>
      <c r="HW20" s="375">
        <f t="shared" ref="HW20:HW32" si="63">HY20+IB20+IE20+IH20</f>
        <v>64311</v>
      </c>
      <c r="HX20" s="249">
        <f t="shared" ref="HX20:HX32" si="64">IA20+ID20+IG20+IJ20</f>
        <v>188810.40985</v>
      </c>
      <c r="HY20" s="254">
        <f t="shared" si="31"/>
        <v>12215</v>
      </c>
      <c r="HZ20" s="254"/>
      <c r="IA20" s="249">
        <f t="shared" si="32"/>
        <v>36326.143971999998</v>
      </c>
      <c r="IB20" s="254">
        <f t="shared" si="33"/>
        <v>44622</v>
      </c>
      <c r="IC20" s="254"/>
      <c r="ID20" s="249">
        <f t="shared" si="34"/>
        <v>130599.115718</v>
      </c>
      <c r="IE20" s="254">
        <f t="shared" si="35"/>
        <v>6691</v>
      </c>
      <c r="IF20" s="254"/>
      <c r="IG20" s="249">
        <f t="shared" si="36"/>
        <v>19590.91099</v>
      </c>
      <c r="IH20" s="254">
        <f t="shared" si="37"/>
        <v>783</v>
      </c>
      <c r="II20" s="254"/>
      <c r="IJ20" s="387">
        <f t="shared" si="38"/>
        <v>2294.2391699999998</v>
      </c>
    </row>
    <row r="21" spans="1:245" s="65" customFormat="1">
      <c r="A21" s="194">
        <v>11</v>
      </c>
      <c r="B21" s="207" t="s">
        <v>45</v>
      </c>
      <c r="C21" s="186">
        <f t="shared" si="39"/>
        <v>30259</v>
      </c>
      <c r="D21" s="198">
        <f t="shared" si="3"/>
        <v>88540.557310000004</v>
      </c>
      <c r="E21" s="187">
        <f>'Старововчинецький  ліцей'!D11+'Старововчинецький  ліцей'!D12+'Старововчинецький  ліцей'!D13</f>
        <v>1060</v>
      </c>
      <c r="F21" s="187"/>
      <c r="G21" s="188">
        <f>'Старововчинецький  ліцей'!F11+'Старововчинецький  ліцей'!F12+'Старововчинецький  ліцей'!F13</f>
        <v>3101.6554000000001</v>
      </c>
      <c r="H21" s="187">
        <f>'Старововчинецький  ліцей'!D14</f>
        <v>29199</v>
      </c>
      <c r="I21" s="187"/>
      <c r="J21" s="188">
        <f>'Старововчинецький  ліцей'!F14</f>
        <v>85438.90191</v>
      </c>
      <c r="K21" s="187">
        <f>'Старововчинецький  ліцей'!D15</f>
        <v>0</v>
      </c>
      <c r="L21" s="187"/>
      <c r="M21" s="188">
        <f>'Старововчинецький  ліцей'!F15</f>
        <v>0</v>
      </c>
      <c r="N21" s="187">
        <f>'Старововчинецький  ліцей'!D16</f>
        <v>0</v>
      </c>
      <c r="O21" s="187"/>
      <c r="P21" s="188">
        <f>'Старововчинецький  ліцей'!F16</f>
        <v>0</v>
      </c>
      <c r="Q21" s="187">
        <f>'Старововчинецький  ліцей'!D10</f>
        <v>30259</v>
      </c>
      <c r="R21" s="187"/>
      <c r="S21" s="188">
        <f>'Старововчинецький  ліцей'!F10</f>
        <v>88540.557310000004</v>
      </c>
      <c r="T21" s="187">
        <f t="shared" si="4"/>
        <v>0</v>
      </c>
      <c r="U21" s="190">
        <f t="shared" si="40"/>
        <v>0</v>
      </c>
      <c r="V21" s="212">
        <f t="shared" si="41"/>
        <v>44076</v>
      </c>
      <c r="W21" s="213">
        <f t="shared" si="5"/>
        <v>128970.34283999998</v>
      </c>
      <c r="X21" s="189">
        <f>'Старововчинецький  ліцей'!G11+'Старововчинецький  ліцей'!G12+'Старововчинецький  ліцей'!G13</f>
        <v>4910</v>
      </c>
      <c r="Y21" s="189">
        <f>'Старововчинецький  ліцей'!H11+'Старововчинецький  ліцей'!H12+'Старововчинецький  ліцей'!H13</f>
        <v>8.7782699999999991</v>
      </c>
      <c r="Z21" s="214">
        <f>'Старововчинецький  ліцей'!I11+'Старововчинецький  ліцей'!I12+'Старововчинецький  ліцей'!I13</f>
        <v>14367.101899999998</v>
      </c>
      <c r="AA21" s="189">
        <f>'Старововчинецький  ліцей'!G14</f>
        <v>39166</v>
      </c>
      <c r="AB21" s="189">
        <f>'Старововчинецький  ліцей'!H14</f>
        <v>2.9260899999999999</v>
      </c>
      <c r="AC21" s="214">
        <f>'Старововчинецький  ліцей'!I14</f>
        <v>114603.24093999999</v>
      </c>
      <c r="AD21" s="189">
        <f>'Старововчинецький  ліцей'!G15</f>
        <v>0</v>
      </c>
      <c r="AE21" s="189">
        <f>'Старововчинецький  ліцей'!H15</f>
        <v>2.9260899999999999</v>
      </c>
      <c r="AF21" s="214">
        <f>'Старововчинецький  ліцей'!I15</f>
        <v>0</v>
      </c>
      <c r="AG21" s="189">
        <f>'Старововчинецький  ліцей'!G16</f>
        <v>0</v>
      </c>
      <c r="AH21" s="189">
        <f>'Старововчинецький  ліцей'!H16</f>
        <v>2.9260899999999999</v>
      </c>
      <c r="AI21" s="214">
        <f>'Старововчинецький  ліцей'!I16</f>
        <v>0</v>
      </c>
      <c r="AJ21" s="189">
        <f>'Старововчинецький  ліцей'!G10</f>
        <v>44076</v>
      </c>
      <c r="AK21" s="189">
        <f>'Старововчинецький  ліцей'!H10</f>
        <v>0</v>
      </c>
      <c r="AL21" s="214">
        <f>'Старововчинецький  ліцей'!I10</f>
        <v>128970.34283999998</v>
      </c>
      <c r="AM21" s="189">
        <f t="shared" si="6"/>
        <v>0</v>
      </c>
      <c r="AN21" s="215">
        <f t="shared" si="42"/>
        <v>0</v>
      </c>
      <c r="AO21" s="226">
        <f t="shared" si="43"/>
        <v>46571</v>
      </c>
      <c r="AP21" s="227">
        <f t="shared" si="7"/>
        <v>136270.93738999998</v>
      </c>
      <c r="AQ21" s="228">
        <f>'Старововчинецький  ліцей'!J11+'Старововчинецький  ліцей'!J12+'Старововчинецький  ліцей'!J13</f>
        <v>5443</v>
      </c>
      <c r="AR21" s="228">
        <f>'Старововчинецький  ліцей'!K11+'Старововчинецький  ліцей'!K12+'Старововчинецький  ліцей'!K13</f>
        <v>8.7782699999999991</v>
      </c>
      <c r="AS21" s="228">
        <f>'Старововчинецький  ліцей'!L11+'Старововчинецький  ліцей'!L12+'Старововчинецький  ліцей'!L13</f>
        <v>15926.707869999998</v>
      </c>
      <c r="AT21" s="228">
        <f>'Старововчинецький  ліцей'!J14</f>
        <v>41128</v>
      </c>
      <c r="AU21" s="228">
        <f>'Старововчинецький  ліцей'!K14</f>
        <v>2.9260899999999999</v>
      </c>
      <c r="AV21" s="228">
        <f>'Старововчинецький  ліцей'!L14</f>
        <v>120344.22951999999</v>
      </c>
      <c r="AW21" s="228">
        <f>'Старововчинецький  ліцей'!J15</f>
        <v>0</v>
      </c>
      <c r="AX21" s="228">
        <f>'Старововчинецький  ліцей'!K15</f>
        <v>2.9260899999999999</v>
      </c>
      <c r="AY21" s="228">
        <f>'Старововчинецький  ліцей'!L15</f>
        <v>0</v>
      </c>
      <c r="AZ21" s="228">
        <f>'Старововчинецький  ліцей'!J16</f>
        <v>0</v>
      </c>
      <c r="BA21" s="228">
        <f>'Старововчинецький  ліцей'!K16</f>
        <v>2.9260899999999999</v>
      </c>
      <c r="BB21" s="228">
        <f>'Старововчинецький  ліцей'!L16</f>
        <v>0</v>
      </c>
      <c r="BC21" s="228">
        <f>'Старововчинецький  ліцей'!J10</f>
        <v>46571</v>
      </c>
      <c r="BD21" s="228">
        <f>'Старововчинецький  ліцей'!K10</f>
        <v>0</v>
      </c>
      <c r="BE21" s="228">
        <f>'Старововчинецький  ліцей'!L10</f>
        <v>136270.93738999998</v>
      </c>
      <c r="BF21" s="228">
        <f t="shared" si="8"/>
        <v>0</v>
      </c>
      <c r="BG21" s="230">
        <f t="shared" si="44"/>
        <v>0</v>
      </c>
      <c r="BH21" s="262">
        <f t="shared" si="45"/>
        <v>15173</v>
      </c>
      <c r="BI21" s="263">
        <f t="shared" si="9"/>
        <v>44712.221244</v>
      </c>
      <c r="BJ21" s="264">
        <f>'Старововчинецький  ліцей'!M11+'Старововчинецький  ліцей'!M12+'Старововчинецький  ліцей'!M13</f>
        <v>5380</v>
      </c>
      <c r="BK21" s="264">
        <f>'Старововчинецький  ліцей'!N11+'Старововчинецький  ліцей'!N12+'Старововчинецький  ліцей'!N13</f>
        <v>8.840484</v>
      </c>
      <c r="BL21" s="265">
        <f>'Старововчинецький  ліцей'!O11+'Старововчинецький  ліцей'!O12+'Старововчинецький  ліцей'!O13</f>
        <v>15853.934639999999</v>
      </c>
      <c r="BM21" s="264">
        <f>'Старововчинецький  ліцей'!M14</f>
        <v>9770</v>
      </c>
      <c r="BN21" s="264">
        <f>'Старововчинецький  ліцей'!N14</f>
        <v>2.946828</v>
      </c>
      <c r="BO21" s="265">
        <f>'Старововчинецький  ліцей'!O14</f>
        <v>28790.509559999999</v>
      </c>
      <c r="BP21" s="265">
        <f>'Старововчинецький  ліцей'!M15</f>
        <v>0</v>
      </c>
      <c r="BQ21" s="264">
        <f>'Старововчинецький  ліцей'!N15</f>
        <v>2.946828</v>
      </c>
      <c r="BR21" s="265">
        <f>'Старововчинецький  ліцей'!O15</f>
        <v>0</v>
      </c>
      <c r="BS21" s="264">
        <f>'Старововчинецький  ліцей'!M16</f>
        <v>23</v>
      </c>
      <c r="BT21" s="264">
        <f>'Старововчинецький  ліцей'!N16</f>
        <v>2.946828</v>
      </c>
      <c r="BU21" s="265">
        <f>'Старововчинецький  ліцей'!O16</f>
        <v>67.777044000000004</v>
      </c>
      <c r="BV21" s="264">
        <f>'Старововчинецький  ліцей'!M10</f>
        <v>15173</v>
      </c>
      <c r="BW21" s="264">
        <f>'Старововчинецький  ліцей'!N10</f>
        <v>0</v>
      </c>
      <c r="BX21" s="265">
        <f>'Старововчинецький  ліцей'!O10</f>
        <v>44712.221244</v>
      </c>
      <c r="BY21" s="264">
        <f t="shared" si="10"/>
        <v>0</v>
      </c>
      <c r="BZ21" s="266">
        <f t="shared" si="46"/>
        <v>0</v>
      </c>
      <c r="CA21" s="286">
        <f>CC21+CF21+CI21+CL21</f>
        <v>5142</v>
      </c>
      <c r="CB21" s="287">
        <f t="shared" si="11"/>
        <v>15152.445599999999</v>
      </c>
      <c r="CC21" s="288">
        <f>'Старововчинецький  ліцей'!P11+'Старововчинецький  ліцей'!P12+'Старововчинецький  ліцей'!P13</f>
        <v>4020</v>
      </c>
      <c r="CD21" s="288">
        <f>'Старововчинецький  ліцей'!Q11+'Старововчинецький  ліцей'!Q12+'Старововчинецький  ліцей'!Q13</f>
        <v>8.8404000000000007</v>
      </c>
      <c r="CE21" s="288">
        <f>'Старововчинецький  ліцей'!R11+'Старововчинецький  ліцей'!R12+'Старововчинецький  ліцей'!R13</f>
        <v>11846.136</v>
      </c>
      <c r="CF21" s="288">
        <f>'Старововчинецький  ліцей'!P14</f>
        <v>374</v>
      </c>
      <c r="CG21" s="288">
        <f>'Старововчинецький  ліцей'!Q14</f>
        <v>2.9468000000000001</v>
      </c>
      <c r="CH21" s="288">
        <f>'Старововчинецький  ліцей'!R14</f>
        <v>1102.1032</v>
      </c>
      <c r="CI21" s="288">
        <f>'Старововчинецький  ліцей'!P15</f>
        <v>374</v>
      </c>
      <c r="CJ21" s="288">
        <f>'Старововчинецький  ліцей'!Q15</f>
        <v>2.9468000000000001</v>
      </c>
      <c r="CK21" s="288">
        <f>'Старововчинецький  ліцей'!R15</f>
        <v>1102.1032</v>
      </c>
      <c r="CL21" s="288">
        <f>'Старововчинецький  ліцей'!P16</f>
        <v>374</v>
      </c>
      <c r="CM21" s="288">
        <f>'Старововчинецький  ліцей'!Q16</f>
        <v>2.9468000000000001</v>
      </c>
      <c r="CN21" s="288">
        <f>'Старововчинецький  ліцей'!R16</f>
        <v>1102.1032</v>
      </c>
      <c r="CO21" s="288">
        <f>'Старововчинецький  ліцей'!P10</f>
        <v>5142</v>
      </c>
      <c r="CP21" s="288">
        <f>'Старововчинецький  ліцей'!Q10</f>
        <v>0</v>
      </c>
      <c r="CQ21" s="288">
        <f>'Старововчинецький  ліцей'!R10</f>
        <v>15152.445599999999</v>
      </c>
      <c r="CR21" s="288">
        <f t="shared" si="12"/>
        <v>0</v>
      </c>
      <c r="CS21" s="289">
        <f t="shared" si="48"/>
        <v>0</v>
      </c>
      <c r="CT21" s="186">
        <f t="shared" si="13"/>
        <v>1691</v>
      </c>
      <c r="CU21" s="311">
        <f t="shared" si="14"/>
        <v>4983.0388000000012</v>
      </c>
      <c r="CV21" s="301">
        <f>'Старововчинецький  ліцей'!S11+'Старововчинецький  ліцей'!S12+'Старововчинецький  ліцей'!S13</f>
        <v>530</v>
      </c>
      <c r="CW21" s="301">
        <f>'Старововчинецький  ліцей'!T11+'Старововчинецький  ліцей'!T12+'Старововчинецький  ліцей'!T13</f>
        <v>8.8404000000000007</v>
      </c>
      <c r="CX21" s="198">
        <f>'Старововчинецький  ліцей'!U11+'Старововчинецький  ліцей'!U12+'Старововчинецький  ліцей'!U13</f>
        <v>1561.8040000000001</v>
      </c>
      <c r="CY21" s="301">
        <f>'Старововчинецький  ліцей'!S14</f>
        <v>387</v>
      </c>
      <c r="CZ21" s="301"/>
      <c r="DA21" s="198">
        <f>'Старововчинецький  ліцей'!U14</f>
        <v>1140.4116000000001</v>
      </c>
      <c r="DB21" s="301">
        <f>'Старововчинецький  ліцей'!S15</f>
        <v>387</v>
      </c>
      <c r="DC21" s="301"/>
      <c r="DD21" s="198">
        <f>'Старововчинецький  ліцей'!U15</f>
        <v>1140.4116000000001</v>
      </c>
      <c r="DE21" s="301">
        <f>'Старововчинецький  ліцей'!S16</f>
        <v>387</v>
      </c>
      <c r="DF21" s="301"/>
      <c r="DG21" s="198">
        <f>'Старововчинецький  ліцей'!U16</f>
        <v>1140.4116000000001</v>
      </c>
      <c r="DH21" s="301">
        <f>'Старововчинецький  ліцей'!S10</f>
        <v>1691</v>
      </c>
      <c r="DI21" s="301">
        <f>'Старововчинецький  ліцей'!T10</f>
        <v>0</v>
      </c>
      <c r="DJ21" s="301">
        <f>'Старововчинецький  ліцей'!U10</f>
        <v>4983.0388000000012</v>
      </c>
      <c r="DK21" s="301">
        <f t="shared" si="15"/>
        <v>0</v>
      </c>
      <c r="DL21" s="313">
        <f t="shared" si="49"/>
        <v>0</v>
      </c>
      <c r="DM21" s="212">
        <f t="shared" si="16"/>
        <v>500</v>
      </c>
      <c r="DN21" s="309">
        <f t="shared" si="17"/>
        <v>1823.5260000000001</v>
      </c>
      <c r="DO21" s="309">
        <f>'Старововчинецький  ліцей'!V11+'Старововчинецький  ліцей'!V12+'Старововчинецький  ліцей'!V13</f>
        <v>500</v>
      </c>
      <c r="DP21" s="309"/>
      <c r="DQ21" s="309">
        <f>'Старововчинецький  ліцей'!X11+'Старововчинецький  ліцей'!X12+'Старововчинецький  ліцей'!X13</f>
        <v>1823.5260000000001</v>
      </c>
      <c r="DR21" s="309">
        <f>'Старововчинецький  ліцей'!V14</f>
        <v>0</v>
      </c>
      <c r="DS21" s="309"/>
      <c r="DT21" s="309">
        <f>'Старововчинецький  ліцей'!X14</f>
        <v>0</v>
      </c>
      <c r="DU21" s="309">
        <f>'Старововчинецький  ліцей'!V15</f>
        <v>0</v>
      </c>
      <c r="DV21" s="309"/>
      <c r="DW21" s="309">
        <f>'Старововчинецький  ліцей'!X15</f>
        <v>0</v>
      </c>
      <c r="DX21" s="309">
        <f>'Старововчинецький  ліцей'!V16</f>
        <v>0</v>
      </c>
      <c r="DY21" s="309">
        <f>'Старововчинецький  ліцей'!W16</f>
        <v>3.647052</v>
      </c>
      <c r="DZ21" s="309">
        <f>'Старововчинецький  ліцей'!X16</f>
        <v>0</v>
      </c>
      <c r="EA21" s="309">
        <f>'Старововчинецький  ліцей'!V10</f>
        <v>500</v>
      </c>
      <c r="EB21" s="309">
        <f>'Старововчинецький  ліцей'!W10</f>
        <v>0</v>
      </c>
      <c r="EC21" s="309">
        <f>'Старововчинецький  ліцей'!X10</f>
        <v>1823.5260000000001</v>
      </c>
      <c r="ED21" s="309">
        <f t="shared" si="18"/>
        <v>0</v>
      </c>
      <c r="EE21" s="310">
        <f t="shared" si="50"/>
        <v>0</v>
      </c>
      <c r="EF21" s="324">
        <f t="shared" si="19"/>
        <v>2101</v>
      </c>
      <c r="EG21" s="326">
        <f t="shared" si="20"/>
        <v>7139.1980000000003</v>
      </c>
      <c r="EH21" s="325">
        <f>'Старововчинецький  ліцей'!Y11+'Старововчинецький  ліцей'!Y12+'Старововчинецький  ліцей'!Y13</f>
        <v>940</v>
      </c>
      <c r="EI21" s="325">
        <f>'Старововчинецький  ліцей'!Z11+'Старововчинецький  ліцей'!Z12+'Старововчинецький  ліцей'!Z13</f>
        <v>10.194000000000001</v>
      </c>
      <c r="EJ21" s="326">
        <f>'Старововчинецький  ліцей'!AA11+'Старововчинецький  ліцей'!AA12+'Старововчинецький  ліцей'!AA13</f>
        <v>3194.1200000000003</v>
      </c>
      <c r="EK21" s="325">
        <f>'Старововчинецький  ліцей'!Y14</f>
        <v>387</v>
      </c>
      <c r="EL21" s="325">
        <f>'Старововчинецький  ліцей'!Z14</f>
        <v>3.3980000000000001</v>
      </c>
      <c r="EM21" s="326">
        <f>'Старововчинецький  ліцей'!AA14</f>
        <v>1315.0260000000001</v>
      </c>
      <c r="EN21" s="325">
        <f>'Старововчинецький  ліцей'!Y15</f>
        <v>387</v>
      </c>
      <c r="EO21" s="325">
        <f>'Старововчинецький  ліцей'!Z15</f>
        <v>3.3980000000000001</v>
      </c>
      <c r="EP21" s="326">
        <f>'Старововчинецький  ліцей'!AA15</f>
        <v>1315.0260000000001</v>
      </c>
      <c r="EQ21" s="325">
        <f>'Старововчинецький  ліцей'!Y16</f>
        <v>387</v>
      </c>
      <c r="ER21" s="325">
        <f>'Старововчинецький  ліцей'!Z16</f>
        <v>3.3980000000000001</v>
      </c>
      <c r="ES21" s="326">
        <f>'Старововчинецький  ліцей'!AA16</f>
        <v>1315.0260000000001</v>
      </c>
      <c r="ET21" s="325">
        <f>'Старововчинецький  ліцей'!Y10</f>
        <v>2101</v>
      </c>
      <c r="EU21" s="325">
        <f>'Старововчинецький  ліцей'!Z10</f>
        <v>0</v>
      </c>
      <c r="EV21" s="326">
        <f>'Старововчинецький  ліцей'!AA10</f>
        <v>7139.1980000000003</v>
      </c>
      <c r="EW21" s="325">
        <f t="shared" si="21"/>
        <v>0</v>
      </c>
      <c r="EX21" s="327">
        <f t="shared" si="51"/>
        <v>0</v>
      </c>
      <c r="EY21" s="226">
        <f t="shared" si="22"/>
        <v>5071</v>
      </c>
      <c r="EZ21" s="227">
        <f t="shared" si="23"/>
        <v>16041.601400000001</v>
      </c>
      <c r="FA21" s="338">
        <f>'Старововчинецький  ліцей'!AB11+'Старововчинецький  ліцей'!AB12+'Старововчинецький  ліцей'!AB13</f>
        <v>3910</v>
      </c>
      <c r="FB21" s="338">
        <f>'Старововчинецький  ліцей'!AC11+'Старововчинецький  ліцей'!AC12+'Старововчинецький  ліцей'!AC13</f>
        <v>9.4902000000000015</v>
      </c>
      <c r="FC21" s="227">
        <f>'Старововчинецький  ліцей'!AD11+'Старововчинецький  ліцей'!AD12+'Старововчинецький  ліцей'!AD13</f>
        <v>12368.894</v>
      </c>
      <c r="FD21" s="338">
        <f>'Старововчинецький  ліцей'!AB14</f>
        <v>387</v>
      </c>
      <c r="FE21" s="338">
        <f>'Старововчинецький  ліцей'!AC14</f>
        <v>3.1634000000000002</v>
      </c>
      <c r="FF21" s="227">
        <f>'Старововчинецький  ліцей'!AD14</f>
        <v>1224.2358000000002</v>
      </c>
      <c r="FG21" s="338">
        <f>'Старововчинецький  ліцей'!AB15</f>
        <v>387</v>
      </c>
      <c r="FH21" s="338">
        <f>'Старововчинецький  ліцей'!AC15</f>
        <v>3.1634000000000002</v>
      </c>
      <c r="FI21" s="227">
        <f>'Старововчинецький  ліцей'!AD15</f>
        <v>1224.2358000000002</v>
      </c>
      <c r="FJ21" s="338">
        <f>'Старововчинецький  ліцей'!AB16</f>
        <v>387</v>
      </c>
      <c r="FK21" s="338">
        <f>'Старововчинецький  ліцей'!AC16</f>
        <v>3.1634000000000002</v>
      </c>
      <c r="FL21" s="227">
        <f>'Старововчинецький  ліцей'!AD16</f>
        <v>1224.2358000000002</v>
      </c>
      <c r="FM21" s="338">
        <f>'Старововчинецький  ліцей'!AB10</f>
        <v>5071</v>
      </c>
      <c r="FN21" s="338">
        <f>'Старововчинецький  ліцей'!AC10</f>
        <v>0</v>
      </c>
      <c r="FO21" s="227">
        <f>'Старововчинецький  ліцей'!AD10</f>
        <v>16041.601400000001</v>
      </c>
      <c r="FP21" s="338">
        <f t="shared" si="24"/>
        <v>0</v>
      </c>
      <c r="FQ21" s="339">
        <f t="shared" si="52"/>
        <v>0</v>
      </c>
      <c r="FR21" s="186">
        <f t="shared" si="0"/>
        <v>0</v>
      </c>
      <c r="FS21" s="198">
        <f t="shared" si="59"/>
        <v>0</v>
      </c>
      <c r="FT21" s="301">
        <f>'Старововчинецький  ліцей'!AE11+'Старововчинецький  ліцей'!AE12+'Старововчинецький  ліцей'!AE13</f>
        <v>0</v>
      </c>
      <c r="FU21" s="301">
        <f>'Старововчинецький  ліцей'!AF11+'Старововчинецький  ліцей'!AF12+'Старововчинецький  ліцей'!AF13</f>
        <v>0</v>
      </c>
      <c r="FV21" s="301">
        <f>'Старововчинецький  ліцей'!AG11+'Старововчинецький  ліцей'!AG12+'Старововчинецький  ліцей'!AG13</f>
        <v>0</v>
      </c>
      <c r="FW21" s="301">
        <f>'Старововчинецький  ліцей'!AE14</f>
        <v>0</v>
      </c>
      <c r="FX21" s="301">
        <f>'Старововчинецький  ліцей'!AF14</f>
        <v>0</v>
      </c>
      <c r="FY21" s="301">
        <f>'Старововчинецький  ліцей'!AG14</f>
        <v>0</v>
      </c>
      <c r="FZ21" s="301">
        <f>'Старововчинецький  ліцей'!AE15</f>
        <v>0</v>
      </c>
      <c r="GA21" s="301">
        <f>'Старововчинецький  ліцей'!AF15</f>
        <v>0</v>
      </c>
      <c r="GB21" s="301">
        <f>'Старововчинецький  ліцей'!AG15</f>
        <v>0</v>
      </c>
      <c r="GC21" s="301">
        <f>'Старововчинецький  ліцей'!AE16</f>
        <v>0</v>
      </c>
      <c r="GD21" s="301">
        <f>'Старововчинецький  ліцей'!AF16</f>
        <v>0</v>
      </c>
      <c r="GE21" s="301">
        <f>'Старововчинецький  ліцей'!AG16</f>
        <v>0</v>
      </c>
      <c r="GF21" s="301">
        <f>'Старововчинецький  ліцей'!AE10</f>
        <v>0</v>
      </c>
      <c r="GG21" s="301">
        <f>'Старововчинецький  ліцей'!AF10</f>
        <v>0</v>
      </c>
      <c r="GH21" s="301">
        <f>'Старововчинецький  ліцей'!AG10</f>
        <v>0</v>
      </c>
      <c r="GI21" s="301">
        <f t="shared" si="26"/>
        <v>0</v>
      </c>
      <c r="GJ21" s="302">
        <f t="shared" si="53"/>
        <v>0</v>
      </c>
      <c r="GK21" s="348">
        <f t="shared" si="1"/>
        <v>0</v>
      </c>
      <c r="GL21" s="349">
        <f t="shared" si="60"/>
        <v>0</v>
      </c>
      <c r="GM21" s="350">
        <f>'Старововчинецький  ліцей'!AH11+'Старововчинецький  ліцей'!AH12+'Старововчинецький  ліцей'!AH13</f>
        <v>0</v>
      </c>
      <c r="GN21" s="350">
        <f>'Старововчинецький  ліцей'!AI11+'Старововчинецький  ліцей'!AI12+'Старововчинецький  ліцей'!AI13</f>
        <v>0</v>
      </c>
      <c r="GO21" s="350">
        <f>'Старововчинецький  ліцей'!AJ11+'Старововчинецький  ліцей'!AJ12+'Старововчинецький  ліцей'!AJ13</f>
        <v>0</v>
      </c>
      <c r="GP21" s="350">
        <f>'Старововчинецький  ліцей'!AH14</f>
        <v>0</v>
      </c>
      <c r="GQ21" s="350">
        <f>'Старововчинецький  ліцей'!AI14</f>
        <v>0</v>
      </c>
      <c r="GR21" s="350">
        <f>'Старововчинецький  ліцей'!AJ14</f>
        <v>0</v>
      </c>
      <c r="GS21" s="350">
        <f>'Старововчинецький  ліцей'!AH15</f>
        <v>0</v>
      </c>
      <c r="GT21" s="350">
        <f>'Старововчинецький  ліцей'!AI15</f>
        <v>0</v>
      </c>
      <c r="GU21" s="350">
        <f>'Старововчинецький  ліцей'!AJ15</f>
        <v>0</v>
      </c>
      <c r="GV21" s="350">
        <f>'Старововчинецький  ліцей'!AH16</f>
        <v>0</v>
      </c>
      <c r="GW21" s="350">
        <f>'Старововчинецький  ліцей'!AI16</f>
        <v>0</v>
      </c>
      <c r="GX21" s="350">
        <f>'Старововчинецький  ліцей'!AJ16</f>
        <v>0</v>
      </c>
      <c r="GY21" s="350">
        <f>'Старововчинецький  ліцей'!AH10</f>
        <v>0</v>
      </c>
      <c r="GZ21" s="350">
        <f>'Старововчинецький  ліцей'!AI10</f>
        <v>0</v>
      </c>
      <c r="HA21" s="350">
        <f>'Старововчинецький  ліцей'!AJ10</f>
        <v>0</v>
      </c>
      <c r="HB21" s="350">
        <f t="shared" si="28"/>
        <v>0</v>
      </c>
      <c r="HC21" s="351">
        <f t="shared" si="54"/>
        <v>0</v>
      </c>
      <c r="HD21" s="363">
        <f t="shared" si="61"/>
        <v>0</v>
      </c>
      <c r="HE21" s="364">
        <f t="shared" si="62"/>
        <v>0</v>
      </c>
      <c r="HF21" s="365">
        <f>'Старововчинецький  ліцей'!AK11+'Старововчинецький  ліцей'!AK12+'Старововчинецький  ліцей'!AK13</f>
        <v>0</v>
      </c>
      <c r="HG21" s="365">
        <f>'Старововчинецький  ліцей'!AL11+'Старововчинецький  ліцей'!AL12+'Старововчинецький  ліцей'!AL13</f>
        <v>0</v>
      </c>
      <c r="HH21" s="364">
        <f>'Старововчинецький  ліцей'!AM11+'Старововчинецький  ліцей'!AM12+'Старововчинецький  ліцей'!AM13</f>
        <v>0</v>
      </c>
      <c r="HI21" s="365">
        <f>'Старововчинецький  ліцей'!AK14</f>
        <v>0</v>
      </c>
      <c r="HJ21" s="365">
        <f>'Старововчинецький  ліцей'!AL14</f>
        <v>0</v>
      </c>
      <c r="HK21" s="364">
        <f>'Старововчинецький  ліцей'!AM14</f>
        <v>0</v>
      </c>
      <c r="HL21" s="365">
        <f>'Старововчинецький  ліцей'!AK15</f>
        <v>0</v>
      </c>
      <c r="HM21" s="365">
        <f>'Старововчинецький  ліцей'!AL15</f>
        <v>0</v>
      </c>
      <c r="HN21" s="364">
        <f>'Старововчинецький  ліцей'!AM15</f>
        <v>0</v>
      </c>
      <c r="HO21" s="365">
        <f>'Старововчинецький  ліцей'!AK16</f>
        <v>0</v>
      </c>
      <c r="HP21" s="365">
        <f>'Старововчинецький  ліцей'!AL16</f>
        <v>0</v>
      </c>
      <c r="HQ21" s="364">
        <f>'Старововчинецький  ліцей'!AM16</f>
        <v>0</v>
      </c>
      <c r="HR21" s="365">
        <f>'Старововчинецький  ліцей'!AK10</f>
        <v>0</v>
      </c>
      <c r="HS21" s="365">
        <f>'Старововчинецький  ліцей'!AL10</f>
        <v>0</v>
      </c>
      <c r="HT21" s="364">
        <f>'Старововчинецький  ліцей'!AM10</f>
        <v>0</v>
      </c>
      <c r="HU21" s="365">
        <f t="shared" si="30"/>
        <v>0</v>
      </c>
      <c r="HV21" s="383">
        <f t="shared" si="56"/>
        <v>0</v>
      </c>
      <c r="HW21" s="375">
        <f t="shared" si="63"/>
        <v>150584</v>
      </c>
      <c r="HX21" s="249">
        <f t="shared" si="64"/>
        <v>443633.86858399998</v>
      </c>
      <c r="HY21" s="254">
        <f t="shared" si="31"/>
        <v>26693</v>
      </c>
      <c r="HZ21" s="254"/>
      <c r="IA21" s="249">
        <f t="shared" si="32"/>
        <v>80043.879809999984</v>
      </c>
      <c r="IB21" s="254">
        <f t="shared" si="33"/>
        <v>120798</v>
      </c>
      <c r="IC21" s="254"/>
      <c r="ID21" s="249">
        <f t="shared" si="34"/>
        <v>353958.65853000002</v>
      </c>
      <c r="IE21" s="254">
        <f t="shared" si="35"/>
        <v>1535</v>
      </c>
      <c r="IF21" s="254"/>
      <c r="IG21" s="249">
        <f t="shared" si="36"/>
        <v>4781.7766000000001</v>
      </c>
      <c r="IH21" s="254">
        <f t="shared" si="37"/>
        <v>1558</v>
      </c>
      <c r="II21" s="254"/>
      <c r="IJ21" s="387">
        <f t="shared" si="38"/>
        <v>4849.5536440000005</v>
      </c>
    </row>
    <row r="22" spans="1:245" s="65" customFormat="1">
      <c r="A22" s="194">
        <v>12</v>
      </c>
      <c r="B22" s="207" t="s">
        <v>46</v>
      </c>
      <c r="C22" s="186">
        <f t="shared" si="39"/>
        <v>2500</v>
      </c>
      <c r="D22" s="198">
        <f t="shared" si="3"/>
        <v>7315.2249999999995</v>
      </c>
      <c r="E22" s="187">
        <f>'Стерченська  ЗОШ'!D11</f>
        <v>2500</v>
      </c>
      <c r="F22" s="187"/>
      <c r="G22" s="188">
        <f>'Стерченська  ЗОШ'!F11</f>
        <v>7315.2249999999995</v>
      </c>
      <c r="H22" s="187"/>
      <c r="I22" s="187"/>
      <c r="J22" s="188"/>
      <c r="K22" s="187"/>
      <c r="L22" s="187"/>
      <c r="M22" s="188"/>
      <c r="N22" s="187"/>
      <c r="O22" s="187"/>
      <c r="P22" s="188"/>
      <c r="Q22" s="187">
        <f>'Стерченська  ЗОШ'!D10</f>
        <v>2500</v>
      </c>
      <c r="R22" s="187"/>
      <c r="S22" s="188">
        <f>'Стерченська  ЗОШ'!F10</f>
        <v>7315.2249999999995</v>
      </c>
      <c r="T22" s="187">
        <f t="shared" si="4"/>
        <v>0</v>
      </c>
      <c r="U22" s="190">
        <f t="shared" si="40"/>
        <v>0</v>
      </c>
      <c r="V22" s="212">
        <f t="shared" si="41"/>
        <v>2000</v>
      </c>
      <c r="W22" s="213">
        <f t="shared" si="5"/>
        <v>5852.1799999999994</v>
      </c>
      <c r="X22" s="189">
        <f>'Стерченська  ЗОШ'!G11</f>
        <v>2000</v>
      </c>
      <c r="Y22" s="189">
        <f>'Стерченська  ЗОШ'!H11</f>
        <v>2.9260899999999999</v>
      </c>
      <c r="Z22" s="214">
        <f>'Стерченська  ЗОШ'!I11</f>
        <v>5852.1799999999994</v>
      </c>
      <c r="AA22" s="189"/>
      <c r="AB22" s="189"/>
      <c r="AC22" s="214"/>
      <c r="AD22" s="189"/>
      <c r="AE22" s="189"/>
      <c r="AF22" s="214"/>
      <c r="AG22" s="189"/>
      <c r="AH22" s="189"/>
      <c r="AI22" s="214"/>
      <c r="AJ22" s="189">
        <f>'Стерченська  ЗОШ'!G10</f>
        <v>2000</v>
      </c>
      <c r="AK22" s="189">
        <f>'Стерченська  ЗОШ'!H10</f>
        <v>0</v>
      </c>
      <c r="AL22" s="214">
        <f>'Стерченська  ЗОШ'!I10</f>
        <v>5852.1799999999994</v>
      </c>
      <c r="AM22" s="189">
        <f t="shared" si="6"/>
        <v>0</v>
      </c>
      <c r="AN22" s="215">
        <f t="shared" si="42"/>
        <v>0</v>
      </c>
      <c r="AO22" s="226">
        <f t="shared" si="43"/>
        <v>2500</v>
      </c>
      <c r="AP22" s="227">
        <f t="shared" si="7"/>
        <v>7315.2249999999995</v>
      </c>
      <c r="AQ22" s="228">
        <f>'Стерченська  ЗОШ'!J11</f>
        <v>2500</v>
      </c>
      <c r="AR22" s="228">
        <f>'Стерченська  ЗОШ'!K11</f>
        <v>2.9260899999999999</v>
      </c>
      <c r="AS22" s="228">
        <f>'Стерченська  ЗОШ'!L11</f>
        <v>7315.2249999999995</v>
      </c>
      <c r="AT22" s="228"/>
      <c r="AU22" s="228"/>
      <c r="AV22" s="229"/>
      <c r="AW22" s="228"/>
      <c r="AX22" s="228"/>
      <c r="AY22" s="229"/>
      <c r="AZ22" s="228"/>
      <c r="BA22" s="228"/>
      <c r="BB22" s="229"/>
      <c r="BC22" s="228">
        <f>'Стерченська  ЗОШ'!J10</f>
        <v>2500</v>
      </c>
      <c r="BD22" s="228">
        <f>'Стерченська  ЗОШ'!K10</f>
        <v>0</v>
      </c>
      <c r="BE22" s="228">
        <f>'Стерченська  ЗОШ'!L10</f>
        <v>7315.2249999999995</v>
      </c>
      <c r="BF22" s="228">
        <f t="shared" si="8"/>
        <v>0</v>
      </c>
      <c r="BG22" s="230">
        <f t="shared" si="44"/>
        <v>0</v>
      </c>
      <c r="BH22" s="262">
        <f t="shared" si="45"/>
        <v>1000</v>
      </c>
      <c r="BI22" s="263">
        <f t="shared" si="9"/>
        <v>2946.828</v>
      </c>
      <c r="BJ22" s="264">
        <f>'Стерченська  ЗОШ'!M11</f>
        <v>1000</v>
      </c>
      <c r="BK22" s="264">
        <f>'Стерченська  ЗОШ'!N11</f>
        <v>2.946828</v>
      </c>
      <c r="BL22" s="265">
        <f>'Стерченська  ЗОШ'!O11</f>
        <v>2946.828</v>
      </c>
      <c r="BM22" s="264"/>
      <c r="BN22" s="264"/>
      <c r="BO22" s="265"/>
      <c r="BP22" s="265"/>
      <c r="BQ22" s="264"/>
      <c r="BR22" s="265"/>
      <c r="BS22" s="264"/>
      <c r="BT22" s="264"/>
      <c r="BU22" s="265"/>
      <c r="BV22" s="264">
        <f>'Стерченська  ЗОШ'!M10</f>
        <v>1000</v>
      </c>
      <c r="BW22" s="264">
        <f>'Стерченська  ЗОШ'!N10</f>
        <v>0</v>
      </c>
      <c r="BX22" s="265">
        <f>'Стерченська  ЗОШ'!O10</f>
        <v>2946.828</v>
      </c>
      <c r="BY22" s="264">
        <f t="shared" si="10"/>
        <v>0</v>
      </c>
      <c r="BZ22" s="266">
        <f t="shared" si="46"/>
        <v>0</v>
      </c>
      <c r="CA22" s="286">
        <f t="shared" si="47"/>
        <v>1000</v>
      </c>
      <c r="CB22" s="287">
        <f t="shared" si="11"/>
        <v>2946.8</v>
      </c>
      <c r="CC22" s="288">
        <f>'Стерченська  ЗОШ'!P11</f>
        <v>1000</v>
      </c>
      <c r="CD22" s="288">
        <f>'Стерченська  ЗОШ'!Q11</f>
        <v>2.9468000000000001</v>
      </c>
      <c r="CE22" s="288">
        <f>'Стерченська  ЗОШ'!R11</f>
        <v>2946.8</v>
      </c>
      <c r="CF22" s="288"/>
      <c r="CG22" s="288"/>
      <c r="CH22" s="287"/>
      <c r="CI22" s="288"/>
      <c r="CJ22" s="288"/>
      <c r="CK22" s="287"/>
      <c r="CL22" s="288"/>
      <c r="CM22" s="288"/>
      <c r="CN22" s="287"/>
      <c r="CO22" s="288">
        <f>'Стерченська  ЗОШ'!P10</f>
        <v>1000</v>
      </c>
      <c r="CP22" s="288">
        <f>'Стерченська  ЗОШ'!Q10</f>
        <v>0</v>
      </c>
      <c r="CQ22" s="288">
        <f>'Стерченська  ЗОШ'!R10</f>
        <v>2946.8</v>
      </c>
      <c r="CR22" s="288">
        <f t="shared" si="12"/>
        <v>0</v>
      </c>
      <c r="CS22" s="289">
        <f t="shared" si="48"/>
        <v>0</v>
      </c>
      <c r="CT22" s="186">
        <f t="shared" si="13"/>
        <v>1000</v>
      </c>
      <c r="CU22" s="311">
        <f t="shared" si="14"/>
        <v>2946.8</v>
      </c>
      <c r="CV22" s="301">
        <f>'Стерченська  ЗОШ'!S11</f>
        <v>1000</v>
      </c>
      <c r="CW22" s="301">
        <f>'Стерченська  ЗОШ'!T11</f>
        <v>2.9468000000000001</v>
      </c>
      <c r="CX22" s="198">
        <f>'Стерченська  ЗОШ'!U11</f>
        <v>2946.8</v>
      </c>
      <c r="CY22" s="301"/>
      <c r="CZ22" s="301"/>
      <c r="DA22" s="198"/>
      <c r="DB22" s="301"/>
      <c r="DC22" s="301"/>
      <c r="DD22" s="198"/>
      <c r="DE22" s="301"/>
      <c r="DF22" s="301"/>
      <c r="DG22" s="198"/>
      <c r="DH22" s="301">
        <f>'Стерченська  ЗОШ'!S10</f>
        <v>1000</v>
      </c>
      <c r="DI22" s="301">
        <f>'Стерченська  ЗОШ'!T10</f>
        <v>0</v>
      </c>
      <c r="DJ22" s="301">
        <f>'Стерченська  ЗОШ'!U10</f>
        <v>2946.8</v>
      </c>
      <c r="DK22" s="301">
        <f t="shared" si="15"/>
        <v>0</v>
      </c>
      <c r="DL22" s="313">
        <f t="shared" si="49"/>
        <v>0</v>
      </c>
      <c r="DM22" s="212">
        <f t="shared" si="16"/>
        <v>200</v>
      </c>
      <c r="DN22" s="309">
        <f t="shared" si="17"/>
        <v>729.41039999999998</v>
      </c>
      <c r="DO22" s="309">
        <f>'Стерченська  ЗОШ'!V11</f>
        <v>200</v>
      </c>
      <c r="DP22" s="309"/>
      <c r="DQ22" s="309">
        <f>'Стерченська  ЗОШ'!X11</f>
        <v>729.41039999999998</v>
      </c>
      <c r="DR22" s="309"/>
      <c r="DS22" s="309"/>
      <c r="DT22" s="213"/>
      <c r="DU22" s="309"/>
      <c r="DV22" s="309"/>
      <c r="DW22" s="213"/>
      <c r="DX22" s="309"/>
      <c r="DY22" s="309"/>
      <c r="DZ22" s="213"/>
      <c r="EA22" s="309">
        <f>'Стерченська  ЗОШ'!V10</f>
        <v>200</v>
      </c>
      <c r="EB22" s="309">
        <f>'Стерченська  ЗОШ'!W10</f>
        <v>0</v>
      </c>
      <c r="EC22" s="309">
        <f>'Стерченська  ЗОШ'!X10</f>
        <v>729.41039999999998</v>
      </c>
      <c r="ED22" s="309">
        <f t="shared" si="18"/>
        <v>0</v>
      </c>
      <c r="EE22" s="310">
        <f t="shared" si="50"/>
        <v>0</v>
      </c>
      <c r="EF22" s="324">
        <f t="shared" si="19"/>
        <v>200</v>
      </c>
      <c r="EG22" s="326">
        <f t="shared" si="20"/>
        <v>679.6</v>
      </c>
      <c r="EH22" s="325">
        <f>'Стерченська  ЗОШ'!Y11</f>
        <v>200</v>
      </c>
      <c r="EI22" s="325">
        <f>'Стерченська  ЗОШ'!Z11</f>
        <v>3.3980000000000001</v>
      </c>
      <c r="EJ22" s="326">
        <f>'Стерченська  ЗОШ'!AA11</f>
        <v>679.6</v>
      </c>
      <c r="EK22" s="325"/>
      <c r="EL22" s="325"/>
      <c r="EM22" s="326"/>
      <c r="EN22" s="325"/>
      <c r="EO22" s="325"/>
      <c r="EP22" s="326"/>
      <c r="EQ22" s="325"/>
      <c r="ER22" s="325"/>
      <c r="ES22" s="326"/>
      <c r="ET22" s="325">
        <f>'Стерченська  ЗОШ'!Y10</f>
        <v>200</v>
      </c>
      <c r="EU22" s="325">
        <f>'Стерченська  ЗОШ'!Z10</f>
        <v>0</v>
      </c>
      <c r="EV22" s="326">
        <f>'Стерченська  ЗОШ'!AA10</f>
        <v>679.6</v>
      </c>
      <c r="EW22" s="325">
        <f t="shared" si="21"/>
        <v>0</v>
      </c>
      <c r="EX22" s="327">
        <f t="shared" si="51"/>
        <v>0</v>
      </c>
      <c r="EY22" s="226">
        <f t="shared" si="22"/>
        <v>1000</v>
      </c>
      <c r="EZ22" s="227">
        <f t="shared" si="23"/>
        <v>3163.4</v>
      </c>
      <c r="FA22" s="338">
        <f>'Стерченська  ЗОШ'!AB11</f>
        <v>1000</v>
      </c>
      <c r="FB22" s="338">
        <f>'Стерченська  ЗОШ'!AC11</f>
        <v>3.1634000000000002</v>
      </c>
      <c r="FC22" s="227">
        <f>'Стерченська  ЗОШ'!AD11</f>
        <v>3163.4</v>
      </c>
      <c r="FD22" s="338"/>
      <c r="FE22" s="338"/>
      <c r="FF22" s="227"/>
      <c r="FG22" s="338"/>
      <c r="FH22" s="338"/>
      <c r="FI22" s="227"/>
      <c r="FJ22" s="338"/>
      <c r="FK22" s="338"/>
      <c r="FL22" s="227"/>
      <c r="FM22" s="338">
        <f>'Стерченська  ЗОШ'!AB10</f>
        <v>1000</v>
      </c>
      <c r="FN22" s="338">
        <f>'Стерченська  ЗОШ'!AC10</f>
        <v>0</v>
      </c>
      <c r="FO22" s="227">
        <f>'Стерченська  ЗОШ'!AD10</f>
        <v>3163.4</v>
      </c>
      <c r="FP22" s="338">
        <f t="shared" si="24"/>
        <v>0</v>
      </c>
      <c r="FQ22" s="339">
        <f t="shared" si="52"/>
        <v>0</v>
      </c>
      <c r="FR22" s="186">
        <f t="shared" si="0"/>
        <v>0</v>
      </c>
      <c r="FS22" s="198">
        <f t="shared" si="59"/>
        <v>0</v>
      </c>
      <c r="FT22" s="301">
        <f>'Стерченська  ЗОШ'!AE11</f>
        <v>0</v>
      </c>
      <c r="FU22" s="301">
        <f>'Стерченська  ЗОШ'!AF11</f>
        <v>0</v>
      </c>
      <c r="FV22" s="301">
        <f>'Стерченська  ЗОШ'!AG11</f>
        <v>0</v>
      </c>
      <c r="FW22" s="301"/>
      <c r="FX22" s="301"/>
      <c r="FY22" s="198"/>
      <c r="FZ22" s="301"/>
      <c r="GA22" s="301"/>
      <c r="GB22" s="198"/>
      <c r="GC22" s="301"/>
      <c r="GD22" s="301"/>
      <c r="GE22" s="198"/>
      <c r="GF22" s="301">
        <f>'Стерченська  ЗОШ'!AE10</f>
        <v>0</v>
      </c>
      <c r="GG22" s="301">
        <f>'Стерченська  ЗОШ'!AF10</f>
        <v>0</v>
      </c>
      <c r="GH22" s="301">
        <f>'Стерченська  ЗОШ'!AG10</f>
        <v>0</v>
      </c>
      <c r="GI22" s="301">
        <f t="shared" si="26"/>
        <v>0</v>
      </c>
      <c r="GJ22" s="302">
        <f t="shared" si="53"/>
        <v>0</v>
      </c>
      <c r="GK22" s="348">
        <f t="shared" si="1"/>
        <v>0</v>
      </c>
      <c r="GL22" s="349">
        <f t="shared" si="60"/>
        <v>0</v>
      </c>
      <c r="GM22" s="350">
        <f>'Стерченська  ЗОШ'!AH11</f>
        <v>0</v>
      </c>
      <c r="GN22" s="350">
        <f>'Стерченська  ЗОШ'!AI11</f>
        <v>0</v>
      </c>
      <c r="GO22" s="350">
        <f>'Стерченська  ЗОШ'!AJ11</f>
        <v>0</v>
      </c>
      <c r="GP22" s="350"/>
      <c r="GQ22" s="350"/>
      <c r="GR22" s="349"/>
      <c r="GS22" s="350"/>
      <c r="GT22" s="350"/>
      <c r="GU22" s="349"/>
      <c r="GV22" s="350"/>
      <c r="GW22" s="350"/>
      <c r="GX22" s="349"/>
      <c r="GY22" s="350">
        <f>'Стерченська  ЗОШ'!AH10</f>
        <v>0</v>
      </c>
      <c r="GZ22" s="350">
        <f>'Стерченська  ЗОШ'!AI10</f>
        <v>0</v>
      </c>
      <c r="HA22" s="350">
        <f>'Стерченська  ЗОШ'!AJ10</f>
        <v>0</v>
      </c>
      <c r="HB22" s="350">
        <f t="shared" si="28"/>
        <v>0</v>
      </c>
      <c r="HC22" s="351">
        <f t="shared" si="54"/>
        <v>0</v>
      </c>
      <c r="HD22" s="363">
        <f t="shared" si="61"/>
        <v>0</v>
      </c>
      <c r="HE22" s="364">
        <f t="shared" si="62"/>
        <v>0</v>
      </c>
      <c r="HF22" s="365">
        <f>'Стерченська  ЗОШ'!AK11</f>
        <v>0</v>
      </c>
      <c r="HG22" s="365">
        <f>'Стерченська  ЗОШ'!AL11</f>
        <v>0</v>
      </c>
      <c r="HH22" s="364">
        <f>'Стерченська  ЗОШ'!AM11</f>
        <v>0</v>
      </c>
      <c r="HI22" s="365"/>
      <c r="HJ22" s="365"/>
      <c r="HK22" s="364"/>
      <c r="HL22" s="365"/>
      <c r="HM22" s="365"/>
      <c r="HN22" s="364"/>
      <c r="HO22" s="365"/>
      <c r="HP22" s="365"/>
      <c r="HQ22" s="364"/>
      <c r="HR22" s="365">
        <f>'Стерченська  ЗОШ'!AK10</f>
        <v>0</v>
      </c>
      <c r="HS22" s="365">
        <f>'Стерченська  ЗОШ'!AL10</f>
        <v>0</v>
      </c>
      <c r="HT22" s="364">
        <f>'Стерченська  ЗОШ'!AM10</f>
        <v>0</v>
      </c>
      <c r="HU22" s="365">
        <f t="shared" si="30"/>
        <v>0</v>
      </c>
      <c r="HV22" s="383">
        <f t="shared" si="56"/>
        <v>0</v>
      </c>
      <c r="HW22" s="375">
        <f t="shared" si="63"/>
        <v>11400</v>
      </c>
      <c r="HX22" s="249">
        <f t="shared" si="64"/>
        <v>33895.468399999998</v>
      </c>
      <c r="HY22" s="254">
        <f t="shared" si="31"/>
        <v>11400</v>
      </c>
      <c r="HZ22" s="254"/>
      <c r="IA22" s="249">
        <f t="shared" si="32"/>
        <v>33895.468399999998</v>
      </c>
      <c r="IB22" s="254">
        <f t="shared" si="33"/>
        <v>0</v>
      </c>
      <c r="IC22" s="254"/>
      <c r="ID22" s="249">
        <f t="shared" si="34"/>
        <v>0</v>
      </c>
      <c r="IE22" s="254">
        <f t="shared" si="35"/>
        <v>0</v>
      </c>
      <c r="IF22" s="254"/>
      <c r="IG22" s="249">
        <f t="shared" si="36"/>
        <v>0</v>
      </c>
      <c r="IH22" s="254">
        <f t="shared" si="37"/>
        <v>0</v>
      </c>
      <c r="II22" s="254"/>
      <c r="IJ22" s="387">
        <f t="shared" si="38"/>
        <v>0</v>
      </c>
    </row>
    <row r="23" spans="1:245" s="65" customFormat="1">
      <c r="A23" s="194">
        <v>13</v>
      </c>
      <c r="B23" s="207" t="s">
        <v>47</v>
      </c>
      <c r="C23" s="186">
        <f t="shared" si="39"/>
        <v>25718</v>
      </c>
      <c r="D23" s="198">
        <f t="shared" si="3"/>
        <v>75253.182619999992</v>
      </c>
      <c r="E23" s="187">
        <f>'Станівецький НВК'!D14</f>
        <v>3038</v>
      </c>
      <c r="F23" s="187"/>
      <c r="G23" s="188">
        <f>'Станівецький НВК'!F14</f>
        <v>8889.4614199999996</v>
      </c>
      <c r="H23" s="187">
        <f>'Станівецький НВК'!D15</f>
        <v>13320</v>
      </c>
      <c r="I23" s="187"/>
      <c r="J23" s="188">
        <f>'Станівецький НВК'!F15</f>
        <v>38975.518799999998</v>
      </c>
      <c r="K23" s="187">
        <f>'Станівецький НВК'!D16</f>
        <v>9360</v>
      </c>
      <c r="L23" s="187"/>
      <c r="M23" s="188">
        <f>'Станівецький НВК'!F16</f>
        <v>27388.202399999998</v>
      </c>
      <c r="N23" s="187">
        <f>'Станівецький НВК'!D17</f>
        <v>0</v>
      </c>
      <c r="O23" s="187"/>
      <c r="P23" s="188">
        <f>'Станівецький НВК'!F17</f>
        <v>0</v>
      </c>
      <c r="Q23" s="187">
        <f>'Станівецький НВК'!D10</f>
        <v>25718</v>
      </c>
      <c r="R23" s="187"/>
      <c r="S23" s="188">
        <f>'Станівецький НВК'!F10</f>
        <v>75253.182619999992</v>
      </c>
      <c r="T23" s="187">
        <f t="shared" si="4"/>
        <v>0</v>
      </c>
      <c r="U23" s="190">
        <f t="shared" si="40"/>
        <v>0</v>
      </c>
      <c r="V23" s="212">
        <f t="shared" si="41"/>
        <v>44561</v>
      </c>
      <c r="W23" s="213">
        <f t="shared" si="5"/>
        <v>130389.49648999999</v>
      </c>
      <c r="X23" s="189">
        <f>'Станівецький НВК'!G14</f>
        <v>2045</v>
      </c>
      <c r="Y23" s="189">
        <f>'Станівецький НВК'!H14</f>
        <v>2.9260899999999999</v>
      </c>
      <c r="Z23" s="214">
        <f>'Станівецький НВК'!I14</f>
        <v>5983.8540499999999</v>
      </c>
      <c r="AA23" s="189">
        <f>'Станівецький НВК'!G15</f>
        <v>30636</v>
      </c>
      <c r="AB23" s="189">
        <f>'Станівецький НВК'!H15</f>
        <v>2.9260899999999999</v>
      </c>
      <c r="AC23" s="214">
        <f>'Станівецький НВК'!I15</f>
        <v>89643.693239999993</v>
      </c>
      <c r="AD23" s="189">
        <f>'Станівецький НВК'!G16</f>
        <v>11880</v>
      </c>
      <c r="AE23" s="189">
        <f>'Станівецький НВК'!H16</f>
        <v>2.9260899999999999</v>
      </c>
      <c r="AF23" s="214">
        <f>'Станівецький НВК'!I16</f>
        <v>34761.949199999995</v>
      </c>
      <c r="AG23" s="189">
        <f>'Станівецький НВК'!G17</f>
        <v>0</v>
      </c>
      <c r="AH23" s="189">
        <f>'Станівецький НВК'!H17</f>
        <v>2.9260899999999999</v>
      </c>
      <c r="AI23" s="214">
        <f>'Станівецький НВК'!I17</f>
        <v>0</v>
      </c>
      <c r="AJ23" s="189">
        <f>'Станівецький НВК'!G10</f>
        <v>44561</v>
      </c>
      <c r="AK23" s="189">
        <f>'Станівецький НВК'!H10</f>
        <v>0</v>
      </c>
      <c r="AL23" s="214">
        <f>'Станівецький НВК'!I10</f>
        <v>130389.49648999999</v>
      </c>
      <c r="AM23" s="189">
        <f t="shared" si="6"/>
        <v>0</v>
      </c>
      <c r="AN23" s="215">
        <f t="shared" si="42"/>
        <v>0</v>
      </c>
      <c r="AO23" s="226">
        <f t="shared" si="43"/>
        <v>43904</v>
      </c>
      <c r="AP23" s="227">
        <f t="shared" si="7"/>
        <v>128467.05536</v>
      </c>
      <c r="AQ23" s="228">
        <f>'Станівецький НВК'!J14</f>
        <v>4184</v>
      </c>
      <c r="AR23" s="228">
        <f>'Станівецький НВК'!K14</f>
        <v>2.9260899999999999</v>
      </c>
      <c r="AS23" s="228">
        <f>'Станівецький НВК'!L14</f>
        <v>12242.760559999999</v>
      </c>
      <c r="AT23" s="228">
        <f>'Станівецький НВК'!J15</f>
        <v>27720</v>
      </c>
      <c r="AU23" s="228">
        <f>'Станівецький НВК'!K15</f>
        <v>2.9260899999999999</v>
      </c>
      <c r="AV23" s="228">
        <f>'Станівецький НВК'!L15</f>
        <v>81111.214800000002</v>
      </c>
      <c r="AW23" s="228">
        <f>'Станівецький НВК'!J16</f>
        <v>12000</v>
      </c>
      <c r="AX23" s="228">
        <f>'Станівецький НВК'!K16</f>
        <v>2.9260899999999999</v>
      </c>
      <c r="AY23" s="228">
        <f>'Станівецький НВК'!L16</f>
        <v>35113.08</v>
      </c>
      <c r="AZ23" s="228">
        <f>'Станівецький НВК'!J17</f>
        <v>0</v>
      </c>
      <c r="BA23" s="228">
        <f>'Станівецький НВК'!K17</f>
        <v>2.9260899999999999</v>
      </c>
      <c r="BB23" s="228">
        <f>'Станівецький НВК'!L17</f>
        <v>0</v>
      </c>
      <c r="BC23" s="228">
        <f>'Станівецький НВК'!J10</f>
        <v>43904</v>
      </c>
      <c r="BD23" s="228">
        <f>'Станівецький НВК'!K10</f>
        <v>0</v>
      </c>
      <c r="BE23" s="228">
        <f>'Станівецький НВК'!L10</f>
        <v>128467.05536</v>
      </c>
      <c r="BF23" s="228">
        <f t="shared" si="8"/>
        <v>0</v>
      </c>
      <c r="BG23" s="230">
        <f t="shared" si="44"/>
        <v>0</v>
      </c>
      <c r="BH23" s="262">
        <f t="shared" si="45"/>
        <v>32327</v>
      </c>
      <c r="BI23" s="263">
        <f t="shared" si="9"/>
        <v>95262.108756000001</v>
      </c>
      <c r="BJ23" s="264">
        <f>'Станівецький НВК'!M14</f>
        <v>4163</v>
      </c>
      <c r="BK23" s="264">
        <f>'Станівецький НВК'!N14</f>
        <v>2.946828</v>
      </c>
      <c r="BL23" s="265">
        <f>'Станівецький НВК'!O14</f>
        <v>12267.644963999999</v>
      </c>
      <c r="BM23" s="264">
        <f>'Станівецький НВК'!M15</f>
        <v>22044</v>
      </c>
      <c r="BN23" s="264">
        <f>'Станівецький НВК'!N15</f>
        <v>2.946828</v>
      </c>
      <c r="BO23" s="265">
        <f>'Станівецький НВК'!O15</f>
        <v>64959.876431999997</v>
      </c>
      <c r="BP23" s="265">
        <f>'Станівецький НВК'!M16</f>
        <v>6120</v>
      </c>
      <c r="BQ23" s="264">
        <f>'Станівецький НВК'!N16</f>
        <v>2.946828</v>
      </c>
      <c r="BR23" s="265">
        <f>'Станівецький НВК'!O16</f>
        <v>18034.587360000001</v>
      </c>
      <c r="BS23" s="264">
        <f>'Станівецький НВК'!M17</f>
        <v>0</v>
      </c>
      <c r="BT23" s="264">
        <f>'Станівецький НВК'!N17</f>
        <v>2.946828</v>
      </c>
      <c r="BU23" s="265">
        <f>'Станівецький НВК'!O17</f>
        <v>0</v>
      </c>
      <c r="BV23" s="264">
        <f>'Станівецький НВК'!M10</f>
        <v>32327</v>
      </c>
      <c r="BW23" s="264">
        <f>'Станівецький НВК'!N10</f>
        <v>0</v>
      </c>
      <c r="BX23" s="265">
        <f>'Станівецький НВК'!O10</f>
        <v>95262.108756000001</v>
      </c>
      <c r="BY23" s="264">
        <f t="shared" si="10"/>
        <v>0</v>
      </c>
      <c r="BZ23" s="266">
        <f t="shared" si="46"/>
        <v>0</v>
      </c>
      <c r="CA23" s="286">
        <f t="shared" si="47"/>
        <v>3235</v>
      </c>
      <c r="CB23" s="287">
        <f t="shared" si="11"/>
        <v>9532.898000000001</v>
      </c>
      <c r="CC23" s="288">
        <f>'Станівецький НВК'!P14</f>
        <v>3235</v>
      </c>
      <c r="CD23" s="288">
        <f>'Станівецький НВК'!Q14</f>
        <v>2.9468000000000001</v>
      </c>
      <c r="CE23" s="288">
        <f>'Станівецький НВК'!R14</f>
        <v>9532.898000000001</v>
      </c>
      <c r="CF23" s="288">
        <f>'Станівецький НВК'!P15</f>
        <v>0</v>
      </c>
      <c r="CG23" s="288">
        <f>'Станівецький НВК'!Q15</f>
        <v>2.9468000000000001</v>
      </c>
      <c r="CH23" s="288">
        <f>'Станівецький НВК'!R15</f>
        <v>0</v>
      </c>
      <c r="CI23" s="288">
        <f>'Станівецький НВК'!P16</f>
        <v>0</v>
      </c>
      <c r="CJ23" s="288">
        <f>'Станівецький НВК'!Q16</f>
        <v>2.9468000000000001</v>
      </c>
      <c r="CK23" s="288">
        <f>'Станівецький НВК'!R16</f>
        <v>0</v>
      </c>
      <c r="CL23" s="288">
        <f>'Станівецький НВК'!P17</f>
        <v>0</v>
      </c>
      <c r="CM23" s="288">
        <f>'Станівецький НВК'!Q17</f>
        <v>2.9468000000000001</v>
      </c>
      <c r="CN23" s="288">
        <f>'Станівецький НВК'!R17</f>
        <v>0</v>
      </c>
      <c r="CO23" s="288">
        <f>'Станівецький НВК'!P10</f>
        <v>3235</v>
      </c>
      <c r="CP23" s="288">
        <f>'Станівецький НВК'!Q10</f>
        <v>0</v>
      </c>
      <c r="CQ23" s="288">
        <f>'Станівецький НВК'!R10</f>
        <v>9532.898000000001</v>
      </c>
      <c r="CR23" s="288">
        <f t="shared" si="12"/>
        <v>0</v>
      </c>
      <c r="CS23" s="289">
        <f t="shared" si="48"/>
        <v>0</v>
      </c>
      <c r="CT23" s="186">
        <f t="shared" si="13"/>
        <v>1425</v>
      </c>
      <c r="CU23" s="311">
        <f t="shared" si="14"/>
        <v>4199.1900000000005</v>
      </c>
      <c r="CV23" s="301">
        <f>'Станівецький НВК'!S14</f>
        <v>1425</v>
      </c>
      <c r="CW23" s="301">
        <f>'Станівецький НВК'!T14</f>
        <v>2.9468000000000001</v>
      </c>
      <c r="CX23" s="198">
        <f>'Станівецький НВК'!U14</f>
        <v>4199.1900000000005</v>
      </c>
      <c r="CY23" s="301">
        <f>'Станівецький НВК'!S15</f>
        <v>0</v>
      </c>
      <c r="CZ23" s="301"/>
      <c r="DA23" s="198">
        <f>'Станівецький НВК'!U15</f>
        <v>0</v>
      </c>
      <c r="DB23" s="301">
        <f>'Станівецький НВК'!S16</f>
        <v>0</v>
      </c>
      <c r="DC23" s="301"/>
      <c r="DD23" s="198">
        <f>'Станівецький НВК'!U16</f>
        <v>0</v>
      </c>
      <c r="DE23" s="301">
        <f>'Станівецький НВК'!S17</f>
        <v>0</v>
      </c>
      <c r="DF23" s="301"/>
      <c r="DG23" s="198">
        <f>'Станівецький НВК'!U17</f>
        <v>0</v>
      </c>
      <c r="DH23" s="301">
        <f>'Станівецький НВК'!S10</f>
        <v>1425</v>
      </c>
      <c r="DI23" s="301">
        <f>'Станівецький НВК'!T10</f>
        <v>0</v>
      </c>
      <c r="DJ23" s="301">
        <f>'Станівецький НВК'!U10</f>
        <v>4199.1900000000005</v>
      </c>
      <c r="DK23" s="301">
        <f t="shared" si="15"/>
        <v>0</v>
      </c>
      <c r="DL23" s="313">
        <f t="shared" si="49"/>
        <v>0</v>
      </c>
      <c r="DM23" s="212">
        <f t="shared" si="16"/>
        <v>100</v>
      </c>
      <c r="DN23" s="309">
        <f t="shared" si="17"/>
        <v>364.70519999999999</v>
      </c>
      <c r="DO23" s="309">
        <f>'Станівецький НВК'!V14</f>
        <v>100</v>
      </c>
      <c r="DP23" s="309"/>
      <c r="DQ23" s="309">
        <f>'Станівецький НВК'!X14</f>
        <v>364.70519999999999</v>
      </c>
      <c r="DR23" s="309">
        <f>'Станівецький НВК'!V15</f>
        <v>0</v>
      </c>
      <c r="DS23" s="309"/>
      <c r="DT23" s="309">
        <f>'Станівецький НВК'!X15</f>
        <v>0</v>
      </c>
      <c r="DU23" s="309">
        <f>'Станівецький НВК'!V16</f>
        <v>0</v>
      </c>
      <c r="DV23" s="309"/>
      <c r="DW23" s="309">
        <f>'Станівецький НВК'!X16</f>
        <v>0</v>
      </c>
      <c r="DX23" s="309">
        <f>'Станівецький НВК'!V17</f>
        <v>0</v>
      </c>
      <c r="DY23" s="309">
        <f>'Станівецький НВК'!W17</f>
        <v>3.647052</v>
      </c>
      <c r="DZ23" s="309">
        <f>'Станівецький НВК'!X17</f>
        <v>0</v>
      </c>
      <c r="EA23" s="309">
        <f>'Станівецький НВК'!V10</f>
        <v>100</v>
      </c>
      <c r="EB23" s="309">
        <f>'Станівецький НВК'!W10</f>
        <v>0</v>
      </c>
      <c r="EC23" s="309">
        <f>'Станівецький НВК'!X10</f>
        <v>364.70519999999999</v>
      </c>
      <c r="ED23" s="309">
        <f t="shared" si="18"/>
        <v>0</v>
      </c>
      <c r="EE23" s="310">
        <f t="shared" si="50"/>
        <v>0</v>
      </c>
      <c r="EF23" s="324">
        <f t="shared" si="19"/>
        <v>1240</v>
      </c>
      <c r="EG23" s="326">
        <f t="shared" si="20"/>
        <v>4213.5200000000004</v>
      </c>
      <c r="EH23" s="325">
        <f>'Станівецький НВК'!Y14</f>
        <v>1240</v>
      </c>
      <c r="EI23" s="325">
        <f>'Станівецький НВК'!Z14</f>
        <v>3.3980000000000001</v>
      </c>
      <c r="EJ23" s="326">
        <f>'Станівецький НВК'!AA14</f>
        <v>4213.5200000000004</v>
      </c>
      <c r="EK23" s="325">
        <f>'Станівецький НВК'!Y15</f>
        <v>0</v>
      </c>
      <c r="EL23" s="325">
        <f>'Станівецький НВК'!Z15</f>
        <v>3.3980000000000001</v>
      </c>
      <c r="EM23" s="326">
        <f>'Станівецький НВК'!AA15</f>
        <v>0</v>
      </c>
      <c r="EN23" s="325">
        <f>'Станівецький НВК'!Y16</f>
        <v>0</v>
      </c>
      <c r="EO23" s="325">
        <f>'Станівецький НВК'!Z16</f>
        <v>3.3980000000000001</v>
      </c>
      <c r="EP23" s="326">
        <f>'Станівецький НВК'!AA16</f>
        <v>0</v>
      </c>
      <c r="EQ23" s="325">
        <f>'Станівецький НВК'!Y17</f>
        <v>0</v>
      </c>
      <c r="ER23" s="325">
        <f>'Станівецький НВК'!Z17</f>
        <v>3.3980000000000001</v>
      </c>
      <c r="ES23" s="326">
        <f>'Станівецький НВК'!AA17</f>
        <v>0</v>
      </c>
      <c r="ET23" s="325">
        <f>'Станівецький НВК'!Y10</f>
        <v>1240</v>
      </c>
      <c r="EU23" s="325">
        <f>'Станівецький НВК'!Z10</f>
        <v>0</v>
      </c>
      <c r="EV23" s="326">
        <f>'Станівецький НВК'!AA10</f>
        <v>4213.5200000000004</v>
      </c>
      <c r="EW23" s="325">
        <f t="shared" si="21"/>
        <v>0</v>
      </c>
      <c r="EX23" s="327">
        <f t="shared" si="51"/>
        <v>0</v>
      </c>
      <c r="EY23" s="226">
        <f t="shared" si="22"/>
        <v>2280</v>
      </c>
      <c r="EZ23" s="227">
        <f t="shared" si="23"/>
        <v>7212.5520000000006</v>
      </c>
      <c r="FA23" s="338">
        <f>'Станівецький НВК'!AB14</f>
        <v>2280</v>
      </c>
      <c r="FB23" s="338">
        <f>'Станівецький НВК'!AC14</f>
        <v>3.1634000000000002</v>
      </c>
      <c r="FC23" s="227">
        <f>'Станівецький НВК'!AD14</f>
        <v>7212.5520000000006</v>
      </c>
      <c r="FD23" s="338">
        <f>'Станівецький НВК'!AB15</f>
        <v>0</v>
      </c>
      <c r="FE23" s="338">
        <f>'Станівецький НВК'!AC15</f>
        <v>3.1634000000000002</v>
      </c>
      <c r="FF23" s="227">
        <f>'Станівецький НВК'!AD15</f>
        <v>0</v>
      </c>
      <c r="FG23" s="338">
        <f>'Станівецький НВК'!AB16</f>
        <v>0</v>
      </c>
      <c r="FH23" s="338">
        <f>'Станівецький НВК'!AC16</f>
        <v>3.1634000000000002</v>
      </c>
      <c r="FI23" s="227">
        <f>'Станівецький НВК'!AD16</f>
        <v>0</v>
      </c>
      <c r="FJ23" s="338">
        <f>'Станівецький НВК'!AB17</f>
        <v>0</v>
      </c>
      <c r="FK23" s="338">
        <f>'Станівецький НВК'!AC17</f>
        <v>3.1634000000000002</v>
      </c>
      <c r="FL23" s="227">
        <f>'Станівецький НВК'!AD17</f>
        <v>0</v>
      </c>
      <c r="FM23" s="338">
        <f>'Станівецький НВК'!AB10</f>
        <v>2280</v>
      </c>
      <c r="FN23" s="338">
        <f>'Станівецький НВК'!AC10</f>
        <v>0</v>
      </c>
      <c r="FO23" s="227">
        <f>'Станівецький НВК'!AD10</f>
        <v>7212.5520000000006</v>
      </c>
      <c r="FP23" s="338">
        <f t="shared" si="24"/>
        <v>0</v>
      </c>
      <c r="FQ23" s="339">
        <f t="shared" si="52"/>
        <v>0</v>
      </c>
      <c r="FR23" s="186">
        <f t="shared" si="0"/>
        <v>0</v>
      </c>
      <c r="FS23" s="198">
        <f t="shared" si="59"/>
        <v>0</v>
      </c>
      <c r="FT23" s="301">
        <f>'Станівецький НВК'!AE14</f>
        <v>0</v>
      </c>
      <c r="FU23" s="301">
        <f>'Станівецький НВК'!AF14</f>
        <v>0</v>
      </c>
      <c r="FV23" s="301">
        <f>'Станівецький НВК'!AG14</f>
        <v>0</v>
      </c>
      <c r="FW23" s="301">
        <f>'Станівецький НВК'!AE15</f>
        <v>0</v>
      </c>
      <c r="FX23" s="301">
        <f>'Станівецький НВК'!AF15</f>
        <v>0</v>
      </c>
      <c r="FY23" s="301">
        <f>'Станівецький НВК'!AG15</f>
        <v>0</v>
      </c>
      <c r="FZ23" s="301">
        <f>'Станівецький НВК'!AE16</f>
        <v>0</v>
      </c>
      <c r="GA23" s="301">
        <f>'Станівецький НВК'!AF16</f>
        <v>0</v>
      </c>
      <c r="GB23" s="301">
        <f>'Станівецький НВК'!AG16</f>
        <v>0</v>
      </c>
      <c r="GC23" s="301">
        <f>'Станівецький НВК'!AE17</f>
        <v>0</v>
      </c>
      <c r="GD23" s="301">
        <f>'Станівецький НВК'!AF17</f>
        <v>0</v>
      </c>
      <c r="GE23" s="301">
        <f>'Станівецький НВК'!AG17</f>
        <v>0</v>
      </c>
      <c r="GF23" s="301">
        <f>'Станівецький НВК'!AE10</f>
        <v>0</v>
      </c>
      <c r="GG23" s="301">
        <f>'Станівецький НВК'!AF10</f>
        <v>0</v>
      </c>
      <c r="GH23" s="301">
        <f>'Станівецький НВК'!AG10</f>
        <v>0</v>
      </c>
      <c r="GI23" s="301">
        <f t="shared" si="26"/>
        <v>0</v>
      </c>
      <c r="GJ23" s="302">
        <f t="shared" si="53"/>
        <v>0</v>
      </c>
      <c r="GK23" s="348">
        <f t="shared" si="1"/>
        <v>0</v>
      </c>
      <c r="GL23" s="349">
        <f t="shared" si="60"/>
        <v>0</v>
      </c>
      <c r="GM23" s="350">
        <f>'Станівецький НВК'!AH14</f>
        <v>0</v>
      </c>
      <c r="GN23" s="350">
        <f>'Станівецький НВК'!AI14</f>
        <v>0</v>
      </c>
      <c r="GO23" s="350">
        <f>'Станівецький НВК'!AJ14</f>
        <v>0</v>
      </c>
      <c r="GP23" s="350">
        <f>'Станівецький НВК'!AH15</f>
        <v>0</v>
      </c>
      <c r="GQ23" s="350">
        <f>'Станівецький НВК'!AI15</f>
        <v>0</v>
      </c>
      <c r="GR23" s="350">
        <f>'Станівецький НВК'!AJ15</f>
        <v>0</v>
      </c>
      <c r="GS23" s="350">
        <f>'Станівецький НВК'!AH16</f>
        <v>0</v>
      </c>
      <c r="GT23" s="350">
        <f>'Станівецький НВК'!AI16</f>
        <v>0</v>
      </c>
      <c r="GU23" s="350">
        <f>'Станівецький НВК'!AJ16</f>
        <v>0</v>
      </c>
      <c r="GV23" s="350">
        <f>'Станівецький НВК'!AH17</f>
        <v>0</v>
      </c>
      <c r="GW23" s="350">
        <f>'Станівецький НВК'!AI17</f>
        <v>0</v>
      </c>
      <c r="GX23" s="350">
        <f>'Станівецький НВК'!AJ17</f>
        <v>0</v>
      </c>
      <c r="GY23" s="350">
        <f>'Станівецький НВК'!AH10</f>
        <v>0</v>
      </c>
      <c r="GZ23" s="350">
        <f>'Станівецький НВК'!AI10</f>
        <v>0</v>
      </c>
      <c r="HA23" s="350">
        <f>'Станівецький НВК'!AJ10</f>
        <v>0</v>
      </c>
      <c r="HB23" s="350">
        <f t="shared" si="28"/>
        <v>0</v>
      </c>
      <c r="HC23" s="351">
        <f t="shared" si="54"/>
        <v>0</v>
      </c>
      <c r="HD23" s="363">
        <f t="shared" si="61"/>
        <v>0</v>
      </c>
      <c r="HE23" s="364">
        <f t="shared" si="62"/>
        <v>0</v>
      </c>
      <c r="HF23" s="365">
        <f>'Станівецький НВК'!AK14</f>
        <v>0</v>
      </c>
      <c r="HG23" s="365">
        <f>'Станівецький НВК'!AL14</f>
        <v>0</v>
      </c>
      <c r="HH23" s="364">
        <f>'Станівецький НВК'!AM14</f>
        <v>0</v>
      </c>
      <c r="HI23" s="365">
        <f>'Станівецький НВК'!AK15</f>
        <v>0</v>
      </c>
      <c r="HJ23" s="365">
        <f>'Станівецький НВК'!AL15</f>
        <v>0</v>
      </c>
      <c r="HK23" s="364">
        <f>'Станівецький НВК'!AM15</f>
        <v>0</v>
      </c>
      <c r="HL23" s="365">
        <f>'Станівецький НВК'!AK16</f>
        <v>0</v>
      </c>
      <c r="HM23" s="365">
        <f>'Станівецький НВК'!AL16</f>
        <v>0</v>
      </c>
      <c r="HN23" s="364">
        <f>'Станівецький НВК'!AM16</f>
        <v>0</v>
      </c>
      <c r="HO23" s="365">
        <f>'Станівецький НВК'!AK17</f>
        <v>0</v>
      </c>
      <c r="HP23" s="365">
        <f>'Станівецький НВК'!AL17</f>
        <v>0</v>
      </c>
      <c r="HQ23" s="364">
        <f>'Станівецький НВК'!AM17</f>
        <v>0</v>
      </c>
      <c r="HR23" s="365">
        <f>'Станівецький НВК'!AK10</f>
        <v>0</v>
      </c>
      <c r="HS23" s="365">
        <f>'Станівецький НВК'!AL10</f>
        <v>0</v>
      </c>
      <c r="HT23" s="364">
        <f>'Станівецький НВК'!AM10</f>
        <v>0</v>
      </c>
      <c r="HU23" s="365">
        <f t="shared" si="30"/>
        <v>0</v>
      </c>
      <c r="HV23" s="383">
        <f t="shared" si="56"/>
        <v>0</v>
      </c>
      <c r="HW23" s="375">
        <f t="shared" si="63"/>
        <v>154790</v>
      </c>
      <c r="HX23" s="249">
        <f t="shared" si="64"/>
        <v>454894.70842599997</v>
      </c>
      <c r="HY23" s="254">
        <f t="shared" si="31"/>
        <v>21710</v>
      </c>
      <c r="HZ23" s="254"/>
      <c r="IA23" s="249">
        <f t="shared" si="32"/>
        <v>64906.586193999996</v>
      </c>
      <c r="IB23" s="254">
        <f t="shared" si="33"/>
        <v>93720</v>
      </c>
      <c r="IC23" s="254"/>
      <c r="ID23" s="249">
        <f t="shared" si="34"/>
        <v>274690.30327199999</v>
      </c>
      <c r="IE23" s="254">
        <f t="shared" si="35"/>
        <v>39360</v>
      </c>
      <c r="IF23" s="254"/>
      <c r="IG23" s="249">
        <f t="shared" si="36"/>
        <v>115297.81896</v>
      </c>
      <c r="IH23" s="254">
        <f t="shared" si="37"/>
        <v>0</v>
      </c>
      <c r="II23" s="254"/>
      <c r="IJ23" s="387">
        <f t="shared" si="38"/>
        <v>0</v>
      </c>
      <c r="IK23" s="390">
        <f>HX23+CX23</f>
        <v>459093.89842599997</v>
      </c>
    </row>
    <row r="24" spans="1:245" s="65" customFormat="1">
      <c r="A24" s="194">
        <v>14</v>
      </c>
      <c r="B24" s="207" t="s">
        <v>48</v>
      </c>
      <c r="C24" s="186">
        <f>'Сучевенська  ЗОШ'!D11</f>
        <v>700</v>
      </c>
      <c r="D24" s="198">
        <f t="shared" si="3"/>
        <v>2048.2629999999999</v>
      </c>
      <c r="E24" s="187">
        <f>'Сучевенська  ЗОШ'!D11</f>
        <v>700</v>
      </c>
      <c r="F24" s="187">
        <f>'Сучевенська  ЗОШ'!E11</f>
        <v>2.9260899999999999</v>
      </c>
      <c r="G24" s="187">
        <f>'Сучевенська  ЗОШ'!F11</f>
        <v>2048.2629999999999</v>
      </c>
      <c r="H24" s="187"/>
      <c r="I24" s="187"/>
      <c r="J24" s="188"/>
      <c r="K24" s="187"/>
      <c r="L24" s="187"/>
      <c r="M24" s="188"/>
      <c r="N24" s="187"/>
      <c r="O24" s="187"/>
      <c r="P24" s="188"/>
      <c r="Q24" s="187">
        <f>'Сучевенська  ЗОШ'!D10</f>
        <v>700</v>
      </c>
      <c r="R24" s="187">
        <f>'Сучевенська  ЗОШ'!E10</f>
        <v>0</v>
      </c>
      <c r="S24" s="188">
        <f>'Сучевенська  ЗОШ'!F10</f>
        <v>2048.2629999999999</v>
      </c>
      <c r="T24" s="187">
        <f t="shared" si="4"/>
        <v>0</v>
      </c>
      <c r="U24" s="190">
        <f t="shared" si="40"/>
        <v>0</v>
      </c>
      <c r="V24" s="212">
        <f t="shared" si="41"/>
        <v>1500</v>
      </c>
      <c r="W24" s="213">
        <f t="shared" si="5"/>
        <v>4389.1350000000002</v>
      </c>
      <c r="X24" s="189">
        <f>'Сучевенська  ЗОШ'!G11</f>
        <v>1500</v>
      </c>
      <c r="Y24" s="189">
        <f>'Сучевенська  ЗОШ'!H11</f>
        <v>2.9260899999999999</v>
      </c>
      <c r="Z24" s="214">
        <f>'Сучевенська  ЗОШ'!I11</f>
        <v>4389.1350000000002</v>
      </c>
      <c r="AA24" s="189"/>
      <c r="AB24" s="189"/>
      <c r="AC24" s="214"/>
      <c r="AD24" s="189"/>
      <c r="AE24" s="189"/>
      <c r="AF24" s="214"/>
      <c r="AG24" s="189"/>
      <c r="AH24" s="189"/>
      <c r="AI24" s="214"/>
      <c r="AJ24" s="189">
        <f>'Сучевенська  ЗОШ'!G10</f>
        <v>1500</v>
      </c>
      <c r="AK24" s="189">
        <f>'Сучевенська  ЗОШ'!H10</f>
        <v>0</v>
      </c>
      <c r="AL24" s="214">
        <f>'Сучевенська  ЗОШ'!I10</f>
        <v>4389.1350000000002</v>
      </c>
      <c r="AM24" s="189">
        <f t="shared" si="6"/>
        <v>0</v>
      </c>
      <c r="AN24" s="215">
        <f t="shared" si="42"/>
        <v>0</v>
      </c>
      <c r="AO24" s="226">
        <f t="shared" si="43"/>
        <v>1600</v>
      </c>
      <c r="AP24" s="227">
        <f t="shared" si="7"/>
        <v>4681.7439999999997</v>
      </c>
      <c r="AQ24" s="228">
        <f>'Сучевенська  ЗОШ'!J11</f>
        <v>1600</v>
      </c>
      <c r="AR24" s="228">
        <f>'Сучевенська  ЗОШ'!K11</f>
        <v>2.9260899999999999</v>
      </c>
      <c r="AS24" s="228">
        <f>'Сучевенська  ЗОШ'!L11</f>
        <v>4681.7439999999997</v>
      </c>
      <c r="AT24" s="228"/>
      <c r="AU24" s="228"/>
      <c r="AV24" s="229"/>
      <c r="AW24" s="228"/>
      <c r="AX24" s="228"/>
      <c r="AY24" s="229"/>
      <c r="AZ24" s="228"/>
      <c r="BA24" s="228"/>
      <c r="BB24" s="229"/>
      <c r="BC24" s="228">
        <f>'Сучевенська  ЗОШ'!J10</f>
        <v>1600</v>
      </c>
      <c r="BD24" s="228">
        <f>'Сучевенська  ЗОШ'!K10</f>
        <v>0</v>
      </c>
      <c r="BE24" s="228">
        <f>'Сучевенська  ЗОШ'!L10</f>
        <v>4681.7439999999997</v>
      </c>
      <c r="BF24" s="228">
        <f t="shared" si="8"/>
        <v>0</v>
      </c>
      <c r="BG24" s="230">
        <f t="shared" si="44"/>
        <v>0</v>
      </c>
      <c r="BH24" s="262">
        <f t="shared" si="45"/>
        <v>1000</v>
      </c>
      <c r="BI24" s="263">
        <f t="shared" si="9"/>
        <v>2946.828</v>
      </c>
      <c r="BJ24" s="264">
        <f>'Сучевенська  ЗОШ'!M11</f>
        <v>1000</v>
      </c>
      <c r="BK24" s="264">
        <f>'Сучевенська  ЗОШ'!N11</f>
        <v>2.946828</v>
      </c>
      <c r="BL24" s="265">
        <f>'Сучевенська  ЗОШ'!O11</f>
        <v>2946.828</v>
      </c>
      <c r="BM24" s="264"/>
      <c r="BN24" s="264"/>
      <c r="BO24" s="265"/>
      <c r="BP24" s="265"/>
      <c r="BQ24" s="264"/>
      <c r="BR24" s="265"/>
      <c r="BS24" s="264"/>
      <c r="BT24" s="264"/>
      <c r="BU24" s="265"/>
      <c r="BV24" s="264">
        <f>'Сучевенська  ЗОШ'!M10</f>
        <v>1000</v>
      </c>
      <c r="BW24" s="264">
        <f>'Сучевенська  ЗОШ'!N10</f>
        <v>0</v>
      </c>
      <c r="BX24" s="265">
        <f>'Сучевенська  ЗОШ'!O10</f>
        <v>2946.828</v>
      </c>
      <c r="BY24" s="264">
        <f t="shared" si="10"/>
        <v>0</v>
      </c>
      <c r="BZ24" s="266">
        <f t="shared" si="46"/>
        <v>0</v>
      </c>
      <c r="CA24" s="286">
        <f t="shared" si="47"/>
        <v>1200</v>
      </c>
      <c r="CB24" s="287">
        <f t="shared" si="11"/>
        <v>3536.1600000000003</v>
      </c>
      <c r="CC24" s="288">
        <f>'Сучевенська  ЗОШ'!P11</f>
        <v>1200</v>
      </c>
      <c r="CD24" s="288">
        <f>'Сучевенська  ЗОШ'!Q11</f>
        <v>2.9468000000000001</v>
      </c>
      <c r="CE24" s="288">
        <f>'Сучевенська  ЗОШ'!R11</f>
        <v>3536.1600000000003</v>
      </c>
      <c r="CF24" s="288"/>
      <c r="CG24" s="288"/>
      <c r="CH24" s="287"/>
      <c r="CI24" s="288"/>
      <c r="CJ24" s="288"/>
      <c r="CK24" s="287"/>
      <c r="CL24" s="288"/>
      <c r="CM24" s="288"/>
      <c r="CN24" s="287"/>
      <c r="CO24" s="288">
        <f>'Сучевенська  ЗОШ'!P10</f>
        <v>1200</v>
      </c>
      <c r="CP24" s="288">
        <f>'Сучевенська  ЗОШ'!Q10</f>
        <v>0</v>
      </c>
      <c r="CQ24" s="288">
        <f>'Сучевенська  ЗОШ'!R10</f>
        <v>3536.1600000000003</v>
      </c>
      <c r="CR24" s="288">
        <f t="shared" si="12"/>
        <v>0</v>
      </c>
      <c r="CS24" s="289">
        <f t="shared" si="48"/>
        <v>0</v>
      </c>
      <c r="CT24" s="186">
        <f t="shared" si="13"/>
        <v>600</v>
      </c>
      <c r="CU24" s="311">
        <f t="shared" si="14"/>
        <v>1768.0800000000002</v>
      </c>
      <c r="CV24" s="301">
        <f>'Сучевенська  ЗОШ'!S11</f>
        <v>600</v>
      </c>
      <c r="CW24" s="301">
        <f>'Сучевенська  ЗОШ'!T11</f>
        <v>2.9468000000000001</v>
      </c>
      <c r="CX24" s="198">
        <f>'Сучевенська  ЗОШ'!U11</f>
        <v>1768.0800000000002</v>
      </c>
      <c r="CY24" s="301"/>
      <c r="CZ24" s="301"/>
      <c r="DA24" s="198"/>
      <c r="DB24" s="301"/>
      <c r="DC24" s="301"/>
      <c r="DD24" s="198"/>
      <c r="DE24" s="301"/>
      <c r="DF24" s="301"/>
      <c r="DG24" s="198"/>
      <c r="DH24" s="301">
        <f>'Сучевенська  ЗОШ'!S10</f>
        <v>600</v>
      </c>
      <c r="DI24" s="301">
        <f>'Сучевенська  ЗОШ'!T10</f>
        <v>0</v>
      </c>
      <c r="DJ24" s="301">
        <f>'Сучевенська  ЗОШ'!U10</f>
        <v>1768.0800000000002</v>
      </c>
      <c r="DK24" s="301">
        <f t="shared" si="15"/>
        <v>0</v>
      </c>
      <c r="DL24" s="313">
        <f t="shared" si="49"/>
        <v>0</v>
      </c>
      <c r="DM24" s="212">
        <f t="shared" si="16"/>
        <v>200</v>
      </c>
      <c r="DN24" s="309">
        <f t="shared" si="17"/>
        <v>729.41039999999998</v>
      </c>
      <c r="DO24" s="309">
        <f>'Сучевенська  ЗОШ'!V11</f>
        <v>200</v>
      </c>
      <c r="DP24" s="309"/>
      <c r="DQ24" s="309">
        <f>'Сучевенська  ЗОШ'!X11</f>
        <v>729.41039999999998</v>
      </c>
      <c r="DR24" s="309"/>
      <c r="DS24" s="309"/>
      <c r="DT24" s="213"/>
      <c r="DU24" s="309"/>
      <c r="DV24" s="309"/>
      <c r="DW24" s="213"/>
      <c r="DX24" s="309"/>
      <c r="DY24" s="309"/>
      <c r="DZ24" s="213"/>
      <c r="EA24" s="309">
        <f>'Сучевенська  ЗОШ'!V10</f>
        <v>200</v>
      </c>
      <c r="EB24" s="309">
        <f>'Сучевенська  ЗОШ'!W10</f>
        <v>0</v>
      </c>
      <c r="EC24" s="309">
        <f>'Сучевенська  ЗОШ'!X10</f>
        <v>729.41039999999998</v>
      </c>
      <c r="ED24" s="309">
        <f t="shared" si="18"/>
        <v>0</v>
      </c>
      <c r="EE24" s="310">
        <f t="shared" si="50"/>
        <v>0</v>
      </c>
      <c r="EF24" s="324">
        <f t="shared" si="19"/>
        <v>150</v>
      </c>
      <c r="EG24" s="326">
        <f t="shared" si="20"/>
        <v>509.70000000000005</v>
      </c>
      <c r="EH24" s="325">
        <f>'Сучевенська  ЗОШ'!Y11</f>
        <v>150</v>
      </c>
      <c r="EI24" s="325">
        <f>'Сучевенська  ЗОШ'!Z11</f>
        <v>3.3980000000000001</v>
      </c>
      <c r="EJ24" s="326">
        <f>'Сучевенська  ЗОШ'!AA11</f>
        <v>509.70000000000005</v>
      </c>
      <c r="EK24" s="325"/>
      <c r="EL24" s="325"/>
      <c r="EM24" s="326"/>
      <c r="EN24" s="325"/>
      <c r="EO24" s="325"/>
      <c r="EP24" s="326"/>
      <c r="EQ24" s="325"/>
      <c r="ER24" s="325"/>
      <c r="ES24" s="326"/>
      <c r="ET24" s="325">
        <f>'Сучевенська  ЗОШ'!Y10</f>
        <v>150</v>
      </c>
      <c r="EU24" s="325">
        <f>'Сучевенська  ЗОШ'!Z10</f>
        <v>0</v>
      </c>
      <c r="EV24" s="326">
        <f>'Сучевенська  ЗОШ'!AA10</f>
        <v>509.70000000000005</v>
      </c>
      <c r="EW24" s="325">
        <f t="shared" si="21"/>
        <v>0</v>
      </c>
      <c r="EX24" s="327">
        <f t="shared" si="51"/>
        <v>0</v>
      </c>
      <c r="EY24" s="226">
        <f t="shared" si="22"/>
        <v>1000</v>
      </c>
      <c r="EZ24" s="227">
        <f t="shared" si="23"/>
        <v>3163.4</v>
      </c>
      <c r="FA24" s="338">
        <f>'Сучевенська  ЗОШ'!AB11</f>
        <v>1000</v>
      </c>
      <c r="FB24" s="338">
        <f>'Сучевенська  ЗОШ'!AC11</f>
        <v>3.1634000000000002</v>
      </c>
      <c r="FC24" s="227">
        <f>'Сучевенська  ЗОШ'!AD11</f>
        <v>3163.4</v>
      </c>
      <c r="FD24" s="338"/>
      <c r="FE24" s="338"/>
      <c r="FF24" s="227"/>
      <c r="FG24" s="338"/>
      <c r="FH24" s="338"/>
      <c r="FI24" s="227"/>
      <c r="FJ24" s="338"/>
      <c r="FK24" s="338"/>
      <c r="FL24" s="227"/>
      <c r="FM24" s="338">
        <f>'Сучевенська  ЗОШ'!AB10</f>
        <v>1000</v>
      </c>
      <c r="FN24" s="338">
        <f>'Сучевенська  ЗОШ'!AC10</f>
        <v>0</v>
      </c>
      <c r="FO24" s="227">
        <f>'Сучевенська  ЗОШ'!AD10</f>
        <v>3163.4</v>
      </c>
      <c r="FP24" s="338">
        <f t="shared" si="24"/>
        <v>0</v>
      </c>
      <c r="FQ24" s="339">
        <f t="shared" si="52"/>
        <v>0</v>
      </c>
      <c r="FR24" s="186">
        <f t="shared" si="0"/>
        <v>0</v>
      </c>
      <c r="FS24" s="198">
        <f t="shared" si="59"/>
        <v>0</v>
      </c>
      <c r="FT24" s="301">
        <f>'Сучевенська  ЗОШ'!AE11</f>
        <v>0</v>
      </c>
      <c r="FU24" s="301">
        <f>'Сучевенська  ЗОШ'!AF11</f>
        <v>0</v>
      </c>
      <c r="FV24" s="301">
        <f>'Сучевенська  ЗОШ'!AG11</f>
        <v>0</v>
      </c>
      <c r="FW24" s="301"/>
      <c r="FX24" s="301"/>
      <c r="FY24" s="198"/>
      <c r="FZ24" s="301"/>
      <c r="GA24" s="301"/>
      <c r="GB24" s="198"/>
      <c r="GC24" s="301"/>
      <c r="GD24" s="301"/>
      <c r="GE24" s="198"/>
      <c r="GF24" s="301">
        <f>'Сучевенська  ЗОШ'!AE10</f>
        <v>0</v>
      </c>
      <c r="GG24" s="301">
        <f>'Сучевенська  ЗОШ'!AF10</f>
        <v>0</v>
      </c>
      <c r="GH24" s="301">
        <f>'Сучевенська  ЗОШ'!AG10</f>
        <v>0</v>
      </c>
      <c r="GI24" s="301">
        <f t="shared" si="26"/>
        <v>0</v>
      </c>
      <c r="GJ24" s="302">
        <f t="shared" si="53"/>
        <v>0</v>
      </c>
      <c r="GK24" s="348">
        <f t="shared" si="1"/>
        <v>0</v>
      </c>
      <c r="GL24" s="349">
        <f t="shared" si="60"/>
        <v>0</v>
      </c>
      <c r="GM24" s="350">
        <f>'Сучевенська  ЗОШ'!AH11</f>
        <v>0</v>
      </c>
      <c r="GN24" s="350">
        <f>'Сучевенська  ЗОШ'!AI11</f>
        <v>0</v>
      </c>
      <c r="GO24" s="350">
        <f>'Сучевенська  ЗОШ'!AJ11</f>
        <v>0</v>
      </c>
      <c r="GP24" s="350"/>
      <c r="GQ24" s="350"/>
      <c r="GR24" s="349"/>
      <c r="GS24" s="350"/>
      <c r="GT24" s="350"/>
      <c r="GU24" s="349"/>
      <c r="GV24" s="350"/>
      <c r="GW24" s="350"/>
      <c r="GX24" s="349"/>
      <c r="GY24" s="350">
        <f>'Сучевенська  ЗОШ'!AH10</f>
        <v>0</v>
      </c>
      <c r="GZ24" s="350">
        <f>'Сучевенська  ЗОШ'!AI10</f>
        <v>0</v>
      </c>
      <c r="HA24" s="350">
        <f>'Сучевенська  ЗОШ'!AJ10</f>
        <v>0</v>
      </c>
      <c r="HB24" s="350">
        <f t="shared" si="28"/>
        <v>0</v>
      </c>
      <c r="HC24" s="351">
        <f t="shared" si="54"/>
        <v>0</v>
      </c>
      <c r="HD24" s="363">
        <f t="shared" si="61"/>
        <v>0</v>
      </c>
      <c r="HE24" s="364">
        <f t="shared" si="62"/>
        <v>0</v>
      </c>
      <c r="HF24" s="365">
        <f>'Сучевенська  ЗОШ'!AK11</f>
        <v>0</v>
      </c>
      <c r="HG24" s="365">
        <f>'Сучевенська  ЗОШ'!AL11</f>
        <v>0</v>
      </c>
      <c r="HH24" s="364">
        <f>'Сучевенська  ЗОШ'!AM11</f>
        <v>0</v>
      </c>
      <c r="HI24" s="365"/>
      <c r="HJ24" s="365"/>
      <c r="HK24" s="364"/>
      <c r="HL24" s="365"/>
      <c r="HM24" s="365"/>
      <c r="HN24" s="364"/>
      <c r="HO24" s="365"/>
      <c r="HP24" s="365"/>
      <c r="HQ24" s="364"/>
      <c r="HR24" s="365">
        <f>'Сучевенська  ЗОШ'!AK10</f>
        <v>0</v>
      </c>
      <c r="HS24" s="365">
        <f>'Сучевенська  ЗОШ'!AL10</f>
        <v>0</v>
      </c>
      <c r="HT24" s="364">
        <f>'Сучевенська  ЗОШ'!AM10</f>
        <v>0</v>
      </c>
      <c r="HU24" s="365">
        <f t="shared" si="30"/>
        <v>0</v>
      </c>
      <c r="HV24" s="383">
        <f t="shared" si="56"/>
        <v>0</v>
      </c>
      <c r="HW24" s="375">
        <f t="shared" si="63"/>
        <v>7950</v>
      </c>
      <c r="HX24" s="249">
        <f t="shared" si="64"/>
        <v>23772.720400000006</v>
      </c>
      <c r="HY24" s="254">
        <f t="shared" si="31"/>
        <v>7950</v>
      </c>
      <c r="HZ24" s="254"/>
      <c r="IA24" s="249">
        <f t="shared" si="32"/>
        <v>23772.720400000006</v>
      </c>
      <c r="IB24" s="254">
        <f t="shared" si="33"/>
        <v>0</v>
      </c>
      <c r="IC24" s="254"/>
      <c r="ID24" s="249">
        <f t="shared" si="34"/>
        <v>0</v>
      </c>
      <c r="IE24" s="254">
        <f t="shared" si="35"/>
        <v>0</v>
      </c>
      <c r="IF24" s="254"/>
      <c r="IG24" s="249">
        <f t="shared" si="36"/>
        <v>0</v>
      </c>
      <c r="IH24" s="254">
        <f t="shared" si="37"/>
        <v>0</v>
      </c>
      <c r="II24" s="254"/>
      <c r="IJ24" s="387">
        <f t="shared" si="38"/>
        <v>0</v>
      </c>
      <c r="IK24" s="390"/>
    </row>
    <row r="25" spans="1:245" s="65" customFormat="1">
      <c r="A25" s="194">
        <v>15</v>
      </c>
      <c r="B25" s="207" t="s">
        <v>49</v>
      </c>
      <c r="C25" s="186">
        <f t="shared" si="39"/>
        <v>5480</v>
      </c>
      <c r="D25" s="198">
        <f t="shared" si="3"/>
        <v>16034.9732</v>
      </c>
      <c r="E25" s="187"/>
      <c r="F25" s="187"/>
      <c r="G25" s="188"/>
      <c r="H25" s="187">
        <f>'Тарашанська  ЗОШ'!D11</f>
        <v>2000</v>
      </c>
      <c r="I25" s="187"/>
      <c r="J25" s="188">
        <f>'Тарашанська  ЗОШ'!F11</f>
        <v>5852.1799999999994</v>
      </c>
      <c r="K25" s="187">
        <f>'Тарашанська  ЗОШ'!D12</f>
        <v>2480</v>
      </c>
      <c r="L25" s="187"/>
      <c r="M25" s="188">
        <f>'Тарашанська  ЗОШ'!F12</f>
        <v>7256.7031999999999</v>
      </c>
      <c r="N25" s="187">
        <f>'Тарашанська  ЗОШ'!D13</f>
        <v>1000</v>
      </c>
      <c r="O25" s="187"/>
      <c r="P25" s="188">
        <f>'Тарашанська  ЗОШ'!F13</f>
        <v>2926.0899999999997</v>
      </c>
      <c r="Q25" s="187">
        <f>'Тарашанська  ЗОШ'!D10</f>
        <v>5480</v>
      </c>
      <c r="R25" s="187"/>
      <c r="S25" s="188">
        <f>'Тарашанська  ЗОШ'!F10</f>
        <v>16034.9732</v>
      </c>
      <c r="T25" s="187">
        <f t="shared" si="4"/>
        <v>0</v>
      </c>
      <c r="U25" s="190">
        <f t="shared" si="40"/>
        <v>0</v>
      </c>
      <c r="V25" s="212">
        <f t="shared" si="41"/>
        <v>6000</v>
      </c>
      <c r="W25" s="213">
        <f t="shared" si="5"/>
        <v>17556.54</v>
      </c>
      <c r="X25" s="189"/>
      <c r="Y25" s="189"/>
      <c r="Z25" s="214"/>
      <c r="AA25" s="189">
        <f>'Тарашанська  ЗОШ'!G11</f>
        <v>3200</v>
      </c>
      <c r="AB25" s="189">
        <f>'Тарашанська  ЗОШ'!H11</f>
        <v>2.9260899999999999</v>
      </c>
      <c r="AC25" s="214">
        <f>'Тарашанська  ЗОШ'!I11</f>
        <v>9363.4879999999994</v>
      </c>
      <c r="AD25" s="189">
        <f>'Тарашанська  ЗОШ'!G12</f>
        <v>2800</v>
      </c>
      <c r="AE25" s="189">
        <f>'Тарашанська  ЗОШ'!H12</f>
        <v>2.9260899999999999</v>
      </c>
      <c r="AF25" s="214">
        <f>'Тарашанська  ЗОШ'!I12</f>
        <v>8193.0519999999997</v>
      </c>
      <c r="AG25" s="189">
        <f>'Тарашанська  ЗОШ'!G13</f>
        <v>0</v>
      </c>
      <c r="AH25" s="189">
        <f>'Тарашанська  ЗОШ'!H13</f>
        <v>2.9260899999999999</v>
      </c>
      <c r="AI25" s="214">
        <f>'Тарашанська  ЗОШ'!I13</f>
        <v>0</v>
      </c>
      <c r="AJ25" s="189">
        <f>'Тарашанська  ЗОШ'!G10</f>
        <v>6000</v>
      </c>
      <c r="AK25" s="189">
        <f>'Тарашанська  ЗОШ'!H10</f>
        <v>0</v>
      </c>
      <c r="AL25" s="214">
        <f>'Тарашанська  ЗОШ'!I10</f>
        <v>17556.54</v>
      </c>
      <c r="AM25" s="189">
        <f t="shared" si="6"/>
        <v>0</v>
      </c>
      <c r="AN25" s="215">
        <f t="shared" si="42"/>
        <v>0</v>
      </c>
      <c r="AO25" s="226">
        <f t="shared" si="43"/>
        <v>9481</v>
      </c>
      <c r="AP25" s="227">
        <f t="shared" si="7"/>
        <v>27742.259289999998</v>
      </c>
      <c r="AQ25" s="228"/>
      <c r="AR25" s="228"/>
      <c r="AS25" s="229"/>
      <c r="AT25" s="228">
        <f>'Тарашанська  ЗОШ'!J11</f>
        <v>4400</v>
      </c>
      <c r="AU25" s="228">
        <f>'Тарашанська  ЗОШ'!K11</f>
        <v>2.9260899999999999</v>
      </c>
      <c r="AV25" s="228">
        <f>'Тарашанська  ЗОШ'!L11</f>
        <v>12874.796</v>
      </c>
      <c r="AW25" s="228">
        <f>'Тарашанська  ЗОШ'!J12</f>
        <v>4081</v>
      </c>
      <c r="AX25" s="228">
        <f>'Тарашанська  ЗОШ'!K12</f>
        <v>2.9260899999999999</v>
      </c>
      <c r="AY25" s="228">
        <f>'Тарашанська  ЗОШ'!L12</f>
        <v>11941.37329</v>
      </c>
      <c r="AZ25" s="228">
        <f>'Тарашанська  ЗОШ'!J13</f>
        <v>1000</v>
      </c>
      <c r="BA25" s="228">
        <f>'Тарашанська  ЗОШ'!K13</f>
        <v>2.9260899999999999</v>
      </c>
      <c r="BB25" s="228">
        <f>'Тарашанська  ЗОШ'!L13</f>
        <v>2926.0899999999997</v>
      </c>
      <c r="BC25" s="228">
        <f>'Тарашанська  ЗОШ'!J10</f>
        <v>9481</v>
      </c>
      <c r="BD25" s="228">
        <f>'Тарашанська  ЗОШ'!K10</f>
        <v>0</v>
      </c>
      <c r="BE25" s="228">
        <f>'Тарашанська  ЗОШ'!L10</f>
        <v>27742.259289999998</v>
      </c>
      <c r="BF25" s="228">
        <f t="shared" si="8"/>
        <v>0</v>
      </c>
      <c r="BG25" s="230">
        <f t="shared" si="44"/>
        <v>0</v>
      </c>
      <c r="BH25" s="262">
        <f t="shared" si="45"/>
        <v>5000</v>
      </c>
      <c r="BI25" s="263">
        <f t="shared" si="9"/>
        <v>14734.140000000001</v>
      </c>
      <c r="BJ25" s="264"/>
      <c r="BK25" s="264"/>
      <c r="BL25" s="265"/>
      <c r="BM25" s="264">
        <f>'Тарашанська  ЗОШ'!M11</f>
        <v>1440</v>
      </c>
      <c r="BN25" s="264">
        <f>'Тарашанська  ЗОШ'!N11</f>
        <v>2.946828</v>
      </c>
      <c r="BO25" s="265">
        <f>'Тарашанська  ЗОШ'!O11</f>
        <v>4243.4323199999999</v>
      </c>
      <c r="BP25" s="265">
        <f>'Тарашанська  ЗОШ'!M12</f>
        <v>2400</v>
      </c>
      <c r="BQ25" s="264">
        <f>'Тарашанська  ЗОШ'!N12</f>
        <v>2.946828</v>
      </c>
      <c r="BR25" s="265">
        <f>'Тарашанська  ЗОШ'!O12</f>
        <v>7072.3872000000001</v>
      </c>
      <c r="BS25" s="264">
        <f>'Тарашанська  ЗОШ'!M13</f>
        <v>1160</v>
      </c>
      <c r="BT25" s="264">
        <f>'Тарашанська  ЗОШ'!N13</f>
        <v>2.946828</v>
      </c>
      <c r="BU25" s="265">
        <f>'Тарашанська  ЗОШ'!O13</f>
        <v>3418.3204799999999</v>
      </c>
      <c r="BV25" s="264">
        <f>'Тарашанська  ЗОШ'!M10</f>
        <v>5000</v>
      </c>
      <c r="BW25" s="264">
        <f>'Тарашанська  ЗОШ'!N10</f>
        <v>0</v>
      </c>
      <c r="BX25" s="265">
        <f>'Тарашанська  ЗОШ'!O10</f>
        <v>14734.140000000001</v>
      </c>
      <c r="BY25" s="264">
        <f t="shared" si="10"/>
        <v>0</v>
      </c>
      <c r="BZ25" s="266">
        <f t="shared" si="46"/>
        <v>0</v>
      </c>
      <c r="CA25" s="286">
        <f>CC25+CF25+CI25+CL25</f>
        <v>1615</v>
      </c>
      <c r="CB25" s="287">
        <f t="shared" si="11"/>
        <v>4759.0820000000003</v>
      </c>
      <c r="CC25" s="288"/>
      <c r="CD25" s="288"/>
      <c r="CE25" s="287"/>
      <c r="CF25" s="288">
        <f>'Тарашанська  ЗОШ'!P11</f>
        <v>1120</v>
      </c>
      <c r="CG25" s="288">
        <f>'Тарашанська  ЗОШ'!Q11</f>
        <v>2.9468000000000001</v>
      </c>
      <c r="CH25" s="288">
        <f>'Тарашанська  ЗОШ'!R11</f>
        <v>3300.4160000000002</v>
      </c>
      <c r="CI25" s="288">
        <f>'Тарашанська  ЗОШ'!P12</f>
        <v>495</v>
      </c>
      <c r="CJ25" s="288">
        <f>'Тарашанська  ЗОШ'!Q12</f>
        <v>2.9468000000000001</v>
      </c>
      <c r="CK25" s="288">
        <f>'Тарашанська  ЗОШ'!R12</f>
        <v>1458.6659999999999</v>
      </c>
      <c r="CL25" s="288">
        <f>'Тарашанська  ЗОШ'!P13</f>
        <v>0</v>
      </c>
      <c r="CM25" s="288">
        <f>'Тарашанська  ЗОШ'!Q13</f>
        <v>2.9468000000000001</v>
      </c>
      <c r="CN25" s="288">
        <f>'Тарашанська  ЗОШ'!R13</f>
        <v>0</v>
      </c>
      <c r="CO25" s="288">
        <f>'Тарашанська  ЗОШ'!P10</f>
        <v>1615</v>
      </c>
      <c r="CP25" s="288">
        <f>'Тарашанська  ЗОШ'!Q10</f>
        <v>0</v>
      </c>
      <c r="CQ25" s="288">
        <f>'Тарашанська  ЗОШ'!R10</f>
        <v>4759.0820000000003</v>
      </c>
      <c r="CR25" s="288">
        <f t="shared" si="12"/>
        <v>0</v>
      </c>
      <c r="CS25" s="289">
        <f t="shared" si="48"/>
        <v>0</v>
      </c>
      <c r="CT25" s="186">
        <f t="shared" si="13"/>
        <v>920</v>
      </c>
      <c r="CU25" s="311">
        <f t="shared" si="14"/>
        <v>2711.056</v>
      </c>
      <c r="CV25" s="301"/>
      <c r="CW25" s="301"/>
      <c r="CX25" s="198"/>
      <c r="CY25" s="301">
        <f>'Тарашанська  ЗОШ'!S11</f>
        <v>40</v>
      </c>
      <c r="CZ25" s="301"/>
      <c r="DA25" s="198">
        <f>'Тарашанська  ЗОШ'!U11</f>
        <v>117.872</v>
      </c>
      <c r="DB25" s="301">
        <f>'Тарашанська  ЗОШ'!S12</f>
        <v>880</v>
      </c>
      <c r="DC25" s="301"/>
      <c r="DD25" s="198">
        <f>'Тарашанська  ЗОШ'!U12</f>
        <v>2593.1840000000002</v>
      </c>
      <c r="DE25" s="301">
        <f>'Тарашанська  ЗОШ'!S13</f>
        <v>0</v>
      </c>
      <c r="DF25" s="301"/>
      <c r="DG25" s="198">
        <f>'Тарашанська  ЗОШ'!U13</f>
        <v>0</v>
      </c>
      <c r="DH25" s="301">
        <f>'Тарашанська  ЗОШ'!S10</f>
        <v>920</v>
      </c>
      <c r="DI25" s="301">
        <f>'Тарашанська  ЗОШ'!T10</f>
        <v>0</v>
      </c>
      <c r="DJ25" s="301">
        <f>'Тарашанська  ЗОШ'!U10</f>
        <v>2711.056</v>
      </c>
      <c r="DK25" s="301">
        <f t="shared" si="15"/>
        <v>0</v>
      </c>
      <c r="DL25" s="313">
        <f t="shared" si="49"/>
        <v>0</v>
      </c>
      <c r="DM25" s="212">
        <f t="shared" si="16"/>
        <v>3160</v>
      </c>
      <c r="DN25" s="309">
        <f t="shared" si="17"/>
        <v>11524.68432</v>
      </c>
      <c r="DO25" s="309"/>
      <c r="DP25" s="309"/>
      <c r="DQ25" s="213"/>
      <c r="DR25" s="309">
        <f>'Тарашанська  ЗОШ'!V11</f>
        <v>960</v>
      </c>
      <c r="DS25" s="309"/>
      <c r="DT25" s="309">
        <f>'Тарашанська  ЗОШ'!X11</f>
        <v>3501.1699199999998</v>
      </c>
      <c r="DU25" s="309">
        <f>'Тарашанська  ЗОШ'!V12</f>
        <v>1160</v>
      </c>
      <c r="DV25" s="309"/>
      <c r="DW25" s="309">
        <f>'Тарашанська  ЗОШ'!X12</f>
        <v>4230.58032</v>
      </c>
      <c r="DX25" s="309">
        <f>'Тарашанська  ЗОШ'!V13</f>
        <v>1040</v>
      </c>
      <c r="DY25" s="309">
        <f>'Тарашанська  ЗОШ'!W13</f>
        <v>3.647052</v>
      </c>
      <c r="DZ25" s="309">
        <f>'Тарашанська  ЗОШ'!X13</f>
        <v>3792.93408</v>
      </c>
      <c r="EA25" s="309">
        <f>'Тарашанська  ЗОШ'!V10</f>
        <v>3160</v>
      </c>
      <c r="EB25" s="309">
        <f>'Тарашанська  ЗОШ'!W10</f>
        <v>0</v>
      </c>
      <c r="EC25" s="309">
        <f>'Тарашанська  ЗОШ'!X10</f>
        <v>11524.68432</v>
      </c>
      <c r="ED25" s="309">
        <f t="shared" si="18"/>
        <v>0</v>
      </c>
      <c r="EE25" s="310">
        <f t="shared" si="50"/>
        <v>0</v>
      </c>
      <c r="EF25" s="324">
        <f t="shared" si="19"/>
        <v>840</v>
      </c>
      <c r="EG25" s="326">
        <f t="shared" si="20"/>
        <v>2854.32</v>
      </c>
      <c r="EH25" s="325"/>
      <c r="EI25" s="325"/>
      <c r="EJ25" s="326"/>
      <c r="EK25" s="325">
        <f>'Тарашанська  ЗОШ'!Y11</f>
        <v>200</v>
      </c>
      <c r="EL25" s="325">
        <f>'Тарашанська  ЗОШ'!Z11</f>
        <v>3.3980000000000001</v>
      </c>
      <c r="EM25" s="326">
        <f>'Тарашанська  ЗОШ'!AA11</f>
        <v>679.6</v>
      </c>
      <c r="EN25" s="325">
        <f>'Тарашанська  ЗОШ'!Y12</f>
        <v>320</v>
      </c>
      <c r="EO25" s="325">
        <f>'Тарашанська  ЗОШ'!Z12</f>
        <v>3.3980000000000001</v>
      </c>
      <c r="EP25" s="326">
        <f>'Тарашанська  ЗОШ'!AA12</f>
        <v>1087.3600000000001</v>
      </c>
      <c r="EQ25" s="325">
        <f>'Тарашанська  ЗОШ'!Y13</f>
        <v>320</v>
      </c>
      <c r="ER25" s="325">
        <f>'Тарашанська  ЗОШ'!Z13</f>
        <v>3.3980000000000001</v>
      </c>
      <c r="ES25" s="326">
        <f>'Тарашанська  ЗОШ'!AA13</f>
        <v>1087.3600000000001</v>
      </c>
      <c r="ET25" s="325">
        <f>'Тарашанська  ЗОШ'!Y10</f>
        <v>840</v>
      </c>
      <c r="EU25" s="325">
        <f>'Тарашанська  ЗОШ'!Z10</f>
        <v>0</v>
      </c>
      <c r="EV25" s="326">
        <f>'Тарашанська  ЗОШ'!AA10</f>
        <v>2854.32</v>
      </c>
      <c r="EW25" s="325">
        <f t="shared" si="21"/>
        <v>0</v>
      </c>
      <c r="EX25" s="327">
        <f t="shared" si="51"/>
        <v>0</v>
      </c>
      <c r="EY25" s="226">
        <f t="shared" si="22"/>
        <v>3040</v>
      </c>
      <c r="EZ25" s="227">
        <f t="shared" si="23"/>
        <v>9616.7360000000008</v>
      </c>
      <c r="FA25" s="338"/>
      <c r="FB25" s="338"/>
      <c r="FC25" s="227"/>
      <c r="FD25" s="338">
        <f>'Тарашанська  ЗОШ'!AB11</f>
        <v>400</v>
      </c>
      <c r="FE25" s="338">
        <f>'Тарашанська  ЗОШ'!AC11</f>
        <v>3.1634000000000002</v>
      </c>
      <c r="FF25" s="227">
        <f>'Тарашанська  ЗОШ'!AD11</f>
        <v>1265.3600000000001</v>
      </c>
      <c r="FG25" s="338">
        <f>'Тарашанська  ЗОШ'!AB12</f>
        <v>1120</v>
      </c>
      <c r="FH25" s="338">
        <f>'Тарашанська  ЗОШ'!AC12</f>
        <v>3.1634000000000002</v>
      </c>
      <c r="FI25" s="227">
        <f>'Тарашанська  ЗОШ'!AD12</f>
        <v>3543.0080000000003</v>
      </c>
      <c r="FJ25" s="338">
        <f>'Тарашанська  ЗОШ'!AB13</f>
        <v>1520</v>
      </c>
      <c r="FK25" s="338">
        <f>'Тарашанська  ЗОШ'!AC13</f>
        <v>3.1634000000000002</v>
      </c>
      <c r="FL25" s="227">
        <f>'Тарашанська  ЗОШ'!AD13</f>
        <v>4808.3680000000004</v>
      </c>
      <c r="FM25" s="338">
        <f>'Тарашанська  ЗОШ'!AB10</f>
        <v>3040</v>
      </c>
      <c r="FN25" s="338">
        <f>'Тарашанська  ЗОШ'!AC10</f>
        <v>0</v>
      </c>
      <c r="FO25" s="227">
        <f>'Тарашанська  ЗОШ'!AD10</f>
        <v>9616.7360000000008</v>
      </c>
      <c r="FP25" s="338">
        <f t="shared" si="24"/>
        <v>0</v>
      </c>
      <c r="FQ25" s="339">
        <f t="shared" si="52"/>
        <v>0</v>
      </c>
      <c r="FR25" s="186">
        <f t="shared" si="0"/>
        <v>0</v>
      </c>
      <c r="FS25" s="198">
        <f t="shared" si="59"/>
        <v>0</v>
      </c>
      <c r="FT25" s="301"/>
      <c r="FU25" s="301"/>
      <c r="FV25" s="198"/>
      <c r="FW25" s="301">
        <f>'Тарашанська  ЗОШ'!AE11</f>
        <v>0</v>
      </c>
      <c r="FX25" s="301">
        <f>'Тарашанська  ЗОШ'!AF11</f>
        <v>0</v>
      </c>
      <c r="FY25" s="301">
        <f>'Тарашанська  ЗОШ'!AG11</f>
        <v>0</v>
      </c>
      <c r="FZ25" s="301">
        <f>'Тарашанська  ЗОШ'!AE12</f>
        <v>0</v>
      </c>
      <c r="GA25" s="301">
        <f>'Тарашанська  ЗОШ'!AF12</f>
        <v>0</v>
      </c>
      <c r="GB25" s="301">
        <f>'Тарашанська  ЗОШ'!AG12</f>
        <v>0</v>
      </c>
      <c r="GC25" s="301">
        <f>'Тарашанська  ЗОШ'!AE13</f>
        <v>0</v>
      </c>
      <c r="GD25" s="301">
        <f>'Тарашанська  ЗОШ'!AF13</f>
        <v>0</v>
      </c>
      <c r="GE25" s="301">
        <f>'Тарашанська  ЗОШ'!AG13</f>
        <v>0</v>
      </c>
      <c r="GF25" s="301">
        <f>'Тарашанська  ЗОШ'!AE10</f>
        <v>0</v>
      </c>
      <c r="GG25" s="301">
        <f>'Тарашанська  ЗОШ'!AF10</f>
        <v>0</v>
      </c>
      <c r="GH25" s="301">
        <f>'Тарашанська  ЗОШ'!AG10</f>
        <v>0</v>
      </c>
      <c r="GI25" s="301">
        <f t="shared" si="26"/>
        <v>0</v>
      </c>
      <c r="GJ25" s="302">
        <f t="shared" si="53"/>
        <v>0</v>
      </c>
      <c r="GK25" s="348">
        <f t="shared" si="1"/>
        <v>0</v>
      </c>
      <c r="GL25" s="349">
        <f t="shared" si="60"/>
        <v>0</v>
      </c>
      <c r="GM25" s="350"/>
      <c r="GN25" s="350"/>
      <c r="GO25" s="349"/>
      <c r="GP25" s="350">
        <f>'Тарашанська  ЗОШ'!AH11</f>
        <v>0</v>
      </c>
      <c r="GQ25" s="350">
        <f>'Тарашанська  ЗОШ'!AI11</f>
        <v>0</v>
      </c>
      <c r="GR25" s="350">
        <f>'Тарашанська  ЗОШ'!AJ11</f>
        <v>0</v>
      </c>
      <c r="GS25" s="350">
        <f>'Тарашанська  ЗОШ'!AH12</f>
        <v>0</v>
      </c>
      <c r="GT25" s="350">
        <f>'Тарашанська  ЗОШ'!AI12</f>
        <v>0</v>
      </c>
      <c r="GU25" s="350">
        <f>'Тарашанська  ЗОШ'!AJ12</f>
        <v>0</v>
      </c>
      <c r="GV25" s="350">
        <f>'Тарашанська  ЗОШ'!AH13</f>
        <v>0</v>
      </c>
      <c r="GW25" s="350">
        <f>'Тарашанська  ЗОШ'!AI13</f>
        <v>0</v>
      </c>
      <c r="GX25" s="350">
        <f>'Тарашанська  ЗОШ'!AJ13</f>
        <v>0</v>
      </c>
      <c r="GY25" s="350">
        <f>'Тарашанська  ЗОШ'!AH10</f>
        <v>0</v>
      </c>
      <c r="GZ25" s="350">
        <f>'Тарашанська  ЗОШ'!AI10</f>
        <v>0</v>
      </c>
      <c r="HA25" s="350">
        <f>'Тарашанська  ЗОШ'!AJ10</f>
        <v>0</v>
      </c>
      <c r="HB25" s="350">
        <f t="shared" si="28"/>
        <v>0</v>
      </c>
      <c r="HC25" s="351">
        <f t="shared" si="54"/>
        <v>0</v>
      </c>
      <c r="HD25" s="363">
        <f t="shared" si="61"/>
        <v>0</v>
      </c>
      <c r="HE25" s="364">
        <f t="shared" si="62"/>
        <v>0</v>
      </c>
      <c r="HF25" s="365"/>
      <c r="HG25" s="365"/>
      <c r="HH25" s="364"/>
      <c r="HI25" s="365">
        <f>'Тарашанська  ЗОШ'!AK11</f>
        <v>0</v>
      </c>
      <c r="HJ25" s="365">
        <f>'Тарашанська  ЗОШ'!AL11</f>
        <v>0</v>
      </c>
      <c r="HK25" s="364">
        <f>'Тарашанська  ЗОШ'!AM11</f>
        <v>0</v>
      </c>
      <c r="HL25" s="365">
        <f>'Тарашанська  ЗОШ'!AK12</f>
        <v>0</v>
      </c>
      <c r="HM25" s="365">
        <f>'Тарашанська  ЗОШ'!AL12</f>
        <v>0</v>
      </c>
      <c r="HN25" s="364">
        <f>'Тарашанська  ЗОШ'!AM12</f>
        <v>0</v>
      </c>
      <c r="HO25" s="365">
        <f>'Тарашанська  ЗОШ'!AK13</f>
        <v>0</v>
      </c>
      <c r="HP25" s="365">
        <f>'Тарашанська  ЗОШ'!AL13</f>
        <v>0</v>
      </c>
      <c r="HQ25" s="364">
        <f>'Тарашанська  ЗОШ'!AM13</f>
        <v>0</v>
      </c>
      <c r="HR25" s="365">
        <f>'Тарашанська  ЗОШ'!AK10</f>
        <v>0</v>
      </c>
      <c r="HS25" s="365">
        <f>'Тарашанська  ЗОШ'!AL10</f>
        <v>0</v>
      </c>
      <c r="HT25" s="364">
        <f>'Тарашанська  ЗОШ'!AM10</f>
        <v>0</v>
      </c>
      <c r="HU25" s="365">
        <f t="shared" si="30"/>
        <v>0</v>
      </c>
      <c r="HV25" s="383">
        <f t="shared" si="56"/>
        <v>0</v>
      </c>
      <c r="HW25" s="375">
        <f t="shared" si="63"/>
        <v>35536</v>
      </c>
      <c r="HX25" s="249">
        <f t="shared" si="64"/>
        <v>107533.79081000001</v>
      </c>
      <c r="HY25" s="254">
        <f t="shared" si="31"/>
        <v>0</v>
      </c>
      <c r="HZ25" s="254"/>
      <c r="IA25" s="249">
        <f t="shared" si="32"/>
        <v>0</v>
      </c>
      <c r="IB25" s="254">
        <f t="shared" si="33"/>
        <v>13760</v>
      </c>
      <c r="IC25" s="254"/>
      <c r="ID25" s="249">
        <f t="shared" si="34"/>
        <v>41198.31424</v>
      </c>
      <c r="IE25" s="254">
        <f t="shared" si="35"/>
        <v>15736</v>
      </c>
      <c r="IF25" s="254"/>
      <c r="IG25" s="249">
        <f t="shared" si="36"/>
        <v>47376.314010000002</v>
      </c>
      <c r="IH25" s="254">
        <f t="shared" si="37"/>
        <v>6040</v>
      </c>
      <c r="II25" s="254"/>
      <c r="IJ25" s="387">
        <f t="shared" si="38"/>
        <v>18959.162559999997</v>
      </c>
      <c r="IK25" s="390">
        <f>HX25+DN25</f>
        <v>119058.47513000001</v>
      </c>
    </row>
    <row r="26" spans="1:245" s="65" customFormat="1">
      <c r="A26" s="194">
        <v>16</v>
      </c>
      <c r="B26" s="207" t="s">
        <v>50</v>
      </c>
      <c r="C26" s="186">
        <f t="shared" si="39"/>
        <v>51421</v>
      </c>
      <c r="D26" s="198">
        <f t="shared" si="3"/>
        <v>150462.47388999996</v>
      </c>
      <c r="E26" s="187">
        <f>'Турятський  НВК'!D14</f>
        <v>1403</v>
      </c>
      <c r="F26" s="187"/>
      <c r="G26" s="188">
        <f>'Турятський  НВК'!F14</f>
        <v>4105.3042699999996</v>
      </c>
      <c r="H26" s="187">
        <f>'Турятський  НВК'!D11</f>
        <v>48017</v>
      </c>
      <c r="I26" s="187"/>
      <c r="J26" s="188">
        <f>'Турятський  НВК'!F11</f>
        <v>140502.06352999998</v>
      </c>
      <c r="K26" s="187">
        <f>'Турятський  НВК'!D12</f>
        <v>2001</v>
      </c>
      <c r="L26" s="187"/>
      <c r="M26" s="188">
        <f>'Турятський  НВК'!F12</f>
        <v>5855.1060899999993</v>
      </c>
      <c r="N26" s="187">
        <f>'Турятський  НВК'!D13</f>
        <v>0</v>
      </c>
      <c r="O26" s="187"/>
      <c r="P26" s="188">
        <f>'Турятський  НВК'!F13</f>
        <v>0</v>
      </c>
      <c r="Q26" s="187">
        <f>'Турятський  НВК'!D10</f>
        <v>51421</v>
      </c>
      <c r="R26" s="187"/>
      <c r="S26" s="188">
        <f>'Турятський  НВК'!F10</f>
        <v>150462.47388999996</v>
      </c>
      <c r="T26" s="187">
        <f t="shared" si="4"/>
        <v>0</v>
      </c>
      <c r="U26" s="190">
        <f t="shared" si="40"/>
        <v>0</v>
      </c>
      <c r="V26" s="212">
        <f t="shared" si="41"/>
        <v>57037</v>
      </c>
      <c r="W26" s="213">
        <f t="shared" si="5"/>
        <v>166895.39532999997</v>
      </c>
      <c r="X26" s="189">
        <f>'Турятський  НВК'!G14</f>
        <v>3014</v>
      </c>
      <c r="Y26" s="189">
        <f>'Турятський  НВК'!H14</f>
        <v>2.9260899999999999</v>
      </c>
      <c r="Z26" s="214">
        <f>'Турятський  НВК'!I14</f>
        <v>8819.2352599999995</v>
      </c>
      <c r="AA26" s="189">
        <f>'Турятський  НВК'!G11</f>
        <v>50021</v>
      </c>
      <c r="AB26" s="189">
        <f>'Турятський  НВК'!H11</f>
        <v>2.9260899999999999</v>
      </c>
      <c r="AC26" s="214">
        <f>'Турятський  НВК'!I11</f>
        <v>146365.94788999998</v>
      </c>
      <c r="AD26" s="189">
        <f>'Турятський  НВК'!G12</f>
        <v>4002</v>
      </c>
      <c r="AE26" s="189">
        <f>'Турятський  НВК'!H12</f>
        <v>2.9260899999999999</v>
      </c>
      <c r="AF26" s="214">
        <f>'Турятський  НВК'!I12</f>
        <v>11710.212179999999</v>
      </c>
      <c r="AG26" s="189">
        <f>'Турятський  НВК'!G13</f>
        <v>0</v>
      </c>
      <c r="AH26" s="189">
        <f>'Турятський  НВК'!H13</f>
        <v>2.9260899999999999</v>
      </c>
      <c r="AI26" s="214">
        <f>'Турятський  НВК'!I13</f>
        <v>0</v>
      </c>
      <c r="AJ26" s="189">
        <f>'Турятський  НВК'!G10</f>
        <v>57037</v>
      </c>
      <c r="AK26" s="189">
        <f>'Турятський  НВК'!H10</f>
        <v>0</v>
      </c>
      <c r="AL26" s="214">
        <f>'Турятський  НВК'!I10</f>
        <v>166895.39532999997</v>
      </c>
      <c r="AM26" s="189">
        <f t="shared" si="6"/>
        <v>0</v>
      </c>
      <c r="AN26" s="215">
        <f t="shared" si="42"/>
        <v>0</v>
      </c>
      <c r="AO26" s="226">
        <f t="shared" si="43"/>
        <v>43029</v>
      </c>
      <c r="AP26" s="227">
        <f t="shared" si="7"/>
        <v>125906.72660999998</v>
      </c>
      <c r="AQ26" s="228">
        <f>'Турятський  НВК'!J14</f>
        <v>3015</v>
      </c>
      <c r="AR26" s="228">
        <f>'Турятський  НВК'!K14</f>
        <v>2.9260899999999999</v>
      </c>
      <c r="AS26" s="228">
        <f>'Турятський  НВК'!L14</f>
        <v>8822.1613500000003</v>
      </c>
      <c r="AT26" s="228">
        <f>'Турятський  НВК'!J11</f>
        <v>40014</v>
      </c>
      <c r="AU26" s="228">
        <f>'Турятський  НВК'!K11</f>
        <v>2.9260899999999999</v>
      </c>
      <c r="AV26" s="228">
        <f>'Турятський  НВК'!L11</f>
        <v>117084.56525999999</v>
      </c>
      <c r="AW26" s="228">
        <f>'Турятський  НВК'!J12</f>
        <v>0</v>
      </c>
      <c r="AX26" s="228">
        <f>'Турятський  НВК'!K12</f>
        <v>2.9260899999999999</v>
      </c>
      <c r="AY26" s="228">
        <f>'Турятський  НВК'!L12</f>
        <v>0</v>
      </c>
      <c r="AZ26" s="228">
        <f>'Турятський  НВК'!J13</f>
        <v>0</v>
      </c>
      <c r="BA26" s="228">
        <f>'Турятський  НВК'!K13</f>
        <v>2.9260899999999999</v>
      </c>
      <c r="BB26" s="228">
        <f>'Турятський  НВК'!L13</f>
        <v>0</v>
      </c>
      <c r="BC26" s="228">
        <f>'Турятський  НВК'!J10</f>
        <v>43029</v>
      </c>
      <c r="BD26" s="228">
        <f>'Турятський  НВК'!K10</f>
        <v>0</v>
      </c>
      <c r="BE26" s="228">
        <f>'Турятський  НВК'!L10</f>
        <v>125906.72660999998</v>
      </c>
      <c r="BF26" s="228">
        <f t="shared" si="8"/>
        <v>0</v>
      </c>
      <c r="BG26" s="230">
        <f t="shared" si="44"/>
        <v>0</v>
      </c>
      <c r="BH26" s="262">
        <f t="shared" si="45"/>
        <v>3013</v>
      </c>
      <c r="BI26" s="263">
        <f t="shared" si="9"/>
        <v>8878.7927639999998</v>
      </c>
      <c r="BJ26" s="264">
        <f>'Турятський  НВК'!M14</f>
        <v>3013</v>
      </c>
      <c r="BK26" s="264">
        <f>'Турятський  НВК'!N14</f>
        <v>2.946828</v>
      </c>
      <c r="BL26" s="265">
        <f>'Турятський  НВК'!O14</f>
        <v>8878.7927639999998</v>
      </c>
      <c r="BM26" s="264">
        <f>'Турятський  НВК'!M11</f>
        <v>0</v>
      </c>
      <c r="BN26" s="264">
        <f>'Турятський  НВК'!N11</f>
        <v>2.946828</v>
      </c>
      <c r="BO26" s="265">
        <f>'Турятський  НВК'!O11</f>
        <v>0</v>
      </c>
      <c r="BP26" s="265">
        <f>'Турятський  НВК'!M12</f>
        <v>0</v>
      </c>
      <c r="BQ26" s="264">
        <f>'Турятський  НВК'!N12</f>
        <v>2.946828</v>
      </c>
      <c r="BR26" s="265">
        <f>'Турятський  НВК'!O12</f>
        <v>0</v>
      </c>
      <c r="BS26" s="264">
        <f>'Турятський  НВК'!M13</f>
        <v>0</v>
      </c>
      <c r="BT26" s="264">
        <f>'Турятський  НВК'!N13</f>
        <v>2.946828</v>
      </c>
      <c r="BU26" s="265">
        <f>'Турятський  НВК'!O13</f>
        <v>0</v>
      </c>
      <c r="BV26" s="264">
        <f>'Турятський  НВК'!M10</f>
        <v>3013</v>
      </c>
      <c r="BW26" s="264">
        <f>'Турятський  НВК'!N10</f>
        <v>0</v>
      </c>
      <c r="BX26" s="265">
        <f>'Турятський  НВК'!O10</f>
        <v>8878.7927639999998</v>
      </c>
      <c r="BY26" s="264">
        <f t="shared" si="10"/>
        <v>0</v>
      </c>
      <c r="BZ26" s="266">
        <f t="shared" si="46"/>
        <v>0</v>
      </c>
      <c r="CA26" s="286">
        <f>CC26+CF26+CI26+CL26</f>
        <v>3014</v>
      </c>
      <c r="CB26" s="287">
        <f>CE26+CH26+CK26+CN26</f>
        <v>8881.6552000000011</v>
      </c>
      <c r="CC26" s="288">
        <f>'Турятський  НВК'!P14</f>
        <v>3014</v>
      </c>
      <c r="CD26" s="288">
        <f>'Турятський  НВК'!Q14</f>
        <v>2.9468000000000001</v>
      </c>
      <c r="CE26" s="288">
        <f>'Турятський  НВК'!R14</f>
        <v>8881.6552000000011</v>
      </c>
      <c r="CF26" s="288">
        <f>'Турятський  НВК'!P11</f>
        <v>0</v>
      </c>
      <c r="CG26" s="288">
        <f>'Турятський  НВК'!Q11</f>
        <v>2.9468000000000001</v>
      </c>
      <c r="CH26" s="288">
        <f>'Турятський  НВК'!R11</f>
        <v>0</v>
      </c>
      <c r="CI26" s="288">
        <f>'Турятський  НВК'!P12</f>
        <v>0</v>
      </c>
      <c r="CJ26" s="288">
        <f>'Турятський  НВК'!Q12</f>
        <v>2.9468000000000001</v>
      </c>
      <c r="CK26" s="288">
        <f>'Турятський  НВК'!R12</f>
        <v>0</v>
      </c>
      <c r="CL26" s="288">
        <f>'Турятський  НВК'!P13</f>
        <v>0</v>
      </c>
      <c r="CM26" s="288">
        <f>'Турятський  НВК'!Q13</f>
        <v>2.9468000000000001</v>
      </c>
      <c r="CN26" s="288">
        <f>'Турятський  НВК'!R13</f>
        <v>0</v>
      </c>
      <c r="CO26" s="288">
        <f>'Турятський  НВК'!P10</f>
        <v>3014</v>
      </c>
      <c r="CP26" s="288">
        <f>'Турятський  НВК'!Q10</f>
        <v>0</v>
      </c>
      <c r="CQ26" s="288">
        <f>'Турятський  НВК'!R10</f>
        <v>8881.6552000000011</v>
      </c>
      <c r="CR26" s="288">
        <f t="shared" si="12"/>
        <v>0</v>
      </c>
      <c r="CS26" s="289">
        <f t="shared" si="48"/>
        <v>0</v>
      </c>
      <c r="CT26" s="186">
        <f t="shared" si="13"/>
        <v>2810</v>
      </c>
      <c r="CU26" s="311">
        <f t="shared" si="14"/>
        <v>8280.5079999999998</v>
      </c>
      <c r="CV26" s="301">
        <f>'Турятський  НВК'!S14</f>
        <v>2810</v>
      </c>
      <c r="CW26" s="301">
        <f>'Турятський  НВК'!T14</f>
        <v>2.9468000000000001</v>
      </c>
      <c r="CX26" s="198">
        <f>'Турятський  НВК'!U14</f>
        <v>8280.5079999999998</v>
      </c>
      <c r="CY26" s="301">
        <f>'Турятський  НВК'!S11</f>
        <v>0</v>
      </c>
      <c r="CZ26" s="301"/>
      <c r="DA26" s="198">
        <f>'Турятський  НВК'!U11</f>
        <v>0</v>
      </c>
      <c r="DB26" s="301">
        <f>'Турятський  НВК'!S12</f>
        <v>0</v>
      </c>
      <c r="DC26" s="301"/>
      <c r="DD26" s="198">
        <f>'Турятський  НВК'!U12</f>
        <v>0</v>
      </c>
      <c r="DE26" s="301">
        <f>'Турятський  НВК'!S13</f>
        <v>0</v>
      </c>
      <c r="DF26" s="301"/>
      <c r="DG26" s="198">
        <f>'Турятський  НВК'!U13</f>
        <v>0</v>
      </c>
      <c r="DH26" s="301">
        <f>'Турятський  НВК'!S10</f>
        <v>2810</v>
      </c>
      <c r="DI26" s="301">
        <f>'Турятський  НВК'!T10</f>
        <v>0</v>
      </c>
      <c r="DJ26" s="301">
        <f>'Турятський  НВК'!U10</f>
        <v>8280.5079999999998</v>
      </c>
      <c r="DK26" s="301">
        <f t="shared" si="15"/>
        <v>0</v>
      </c>
      <c r="DL26" s="313">
        <f t="shared" si="49"/>
        <v>0</v>
      </c>
      <c r="DM26" s="212">
        <f t="shared" si="16"/>
        <v>801</v>
      </c>
      <c r="DN26" s="309">
        <f t="shared" si="17"/>
        <v>2921.2886520000002</v>
      </c>
      <c r="DO26" s="309">
        <f>'Турятський  НВК'!V14</f>
        <v>801</v>
      </c>
      <c r="DP26" s="309"/>
      <c r="DQ26" s="309">
        <f>'Турятський  НВК'!X14</f>
        <v>2921.2886520000002</v>
      </c>
      <c r="DR26" s="309">
        <f>'Турятський  НВК'!V11</f>
        <v>0</v>
      </c>
      <c r="DS26" s="309"/>
      <c r="DT26" s="309">
        <f>'Турятський  НВК'!X11</f>
        <v>0</v>
      </c>
      <c r="DU26" s="309">
        <f>'Турятський  НВК'!V12</f>
        <v>0</v>
      </c>
      <c r="DV26" s="309"/>
      <c r="DW26" s="309">
        <f>'Турятський  НВК'!X12</f>
        <v>0</v>
      </c>
      <c r="DX26" s="309">
        <f>'Турятський  НВК'!V12</f>
        <v>0</v>
      </c>
      <c r="DY26" s="309">
        <f>'Турятський  НВК'!W12</f>
        <v>3.647052</v>
      </c>
      <c r="DZ26" s="309">
        <f>'Турятський  НВК'!X12</f>
        <v>0</v>
      </c>
      <c r="EA26" s="309">
        <f>'Турятський  НВК'!V10</f>
        <v>801</v>
      </c>
      <c r="EB26" s="309">
        <f>'Турятський  НВК'!W10</f>
        <v>0</v>
      </c>
      <c r="EC26" s="309">
        <f>'Турятський  НВК'!X10</f>
        <v>2921.2886520000002</v>
      </c>
      <c r="ED26" s="309">
        <f t="shared" si="18"/>
        <v>0</v>
      </c>
      <c r="EE26" s="310">
        <f t="shared" si="50"/>
        <v>0</v>
      </c>
      <c r="EF26" s="324">
        <f t="shared" si="19"/>
        <v>1604</v>
      </c>
      <c r="EG26" s="326">
        <f t="shared" si="20"/>
        <v>5450.3919999999998</v>
      </c>
      <c r="EH26" s="325">
        <f>'Турятський  НВК'!Y14</f>
        <v>1604</v>
      </c>
      <c r="EI26" s="325">
        <f>'Турятський  НВК'!Z14</f>
        <v>3.3980000000000001</v>
      </c>
      <c r="EJ26" s="326">
        <f>'Турятський  НВК'!AA14</f>
        <v>5450.3919999999998</v>
      </c>
      <c r="EK26" s="325">
        <f>'Турятський  НВК'!Y11</f>
        <v>0</v>
      </c>
      <c r="EL26" s="325">
        <f>'Турятський  НВК'!Z11</f>
        <v>3.3980000000000001</v>
      </c>
      <c r="EM26" s="326">
        <f>'Турятський  НВК'!AA11</f>
        <v>0</v>
      </c>
      <c r="EN26" s="325">
        <f>'Турятський  НВК'!Y12</f>
        <v>0</v>
      </c>
      <c r="EO26" s="325">
        <f>'Турятський  НВК'!Z12</f>
        <v>3.3980000000000001</v>
      </c>
      <c r="EP26" s="326">
        <f>'Турятський  НВК'!AA12</f>
        <v>0</v>
      </c>
      <c r="EQ26" s="325">
        <f>'Турятський  НВК'!Y13</f>
        <v>0</v>
      </c>
      <c r="ER26" s="325">
        <f>'Турятський  НВК'!Z13</f>
        <v>3.3980000000000001</v>
      </c>
      <c r="ES26" s="326">
        <f>'Турятський  НВК'!AA13</f>
        <v>0</v>
      </c>
      <c r="ET26" s="325">
        <f>'Турятський  НВК'!Y10</f>
        <v>1604</v>
      </c>
      <c r="EU26" s="325">
        <f>'Турятський  НВК'!Z10</f>
        <v>0</v>
      </c>
      <c r="EV26" s="326">
        <f>'Турятський  НВК'!AA10</f>
        <v>5450.3919999999998</v>
      </c>
      <c r="EW26" s="325">
        <f t="shared" si="21"/>
        <v>0</v>
      </c>
      <c r="EX26" s="327">
        <f t="shared" si="51"/>
        <v>0</v>
      </c>
      <c r="EY26" s="226">
        <f t="shared" si="22"/>
        <v>2408</v>
      </c>
      <c r="EZ26" s="227">
        <f t="shared" si="23"/>
        <v>7617.467200000001</v>
      </c>
      <c r="FA26" s="338">
        <f>'Турятський  НВК'!AB14</f>
        <v>2408</v>
      </c>
      <c r="FB26" s="338">
        <f>'Турятський  НВК'!AC14</f>
        <v>3.1634000000000002</v>
      </c>
      <c r="FC26" s="227">
        <f>'Турятський  НВК'!AD14</f>
        <v>7617.467200000001</v>
      </c>
      <c r="FD26" s="338">
        <f>'Турятський  НВК'!AB11</f>
        <v>0</v>
      </c>
      <c r="FE26" s="338">
        <f>'Турятський  НВК'!AC11</f>
        <v>3.1634000000000002</v>
      </c>
      <c r="FF26" s="227">
        <f>'Турятський  НВК'!AD11</f>
        <v>0</v>
      </c>
      <c r="FG26" s="338">
        <f>'Турятський  НВК'!AB12</f>
        <v>0</v>
      </c>
      <c r="FH26" s="338">
        <f>'Турятський  НВК'!AC12</f>
        <v>3.1634000000000002</v>
      </c>
      <c r="FI26" s="227">
        <f>'Турятський  НВК'!AD12</f>
        <v>0</v>
      </c>
      <c r="FJ26" s="338">
        <f>'Турятський  НВК'!AB13</f>
        <v>0</v>
      </c>
      <c r="FK26" s="338">
        <f>'Турятський  НВК'!AC13</f>
        <v>3.1634000000000002</v>
      </c>
      <c r="FL26" s="227">
        <f>'Турятський  НВК'!AD13</f>
        <v>0</v>
      </c>
      <c r="FM26" s="338">
        <f>'Турятський  НВК'!AB10</f>
        <v>2408</v>
      </c>
      <c r="FN26" s="338">
        <f>'Турятський  НВК'!AC10</f>
        <v>0</v>
      </c>
      <c r="FO26" s="227">
        <f>'Турятський  НВК'!AD10</f>
        <v>7617.467200000001</v>
      </c>
      <c r="FP26" s="338">
        <f t="shared" si="24"/>
        <v>0</v>
      </c>
      <c r="FQ26" s="339">
        <f t="shared" si="52"/>
        <v>0</v>
      </c>
      <c r="FR26" s="186">
        <f t="shared" si="0"/>
        <v>0</v>
      </c>
      <c r="FS26" s="198">
        <f t="shared" si="59"/>
        <v>0</v>
      </c>
      <c r="FT26" s="301">
        <f>'Турятський  НВК'!AE14</f>
        <v>0</v>
      </c>
      <c r="FU26" s="301">
        <f>'Турятський  НВК'!AF14</f>
        <v>0</v>
      </c>
      <c r="FV26" s="301">
        <f>'Турятський  НВК'!AG14</f>
        <v>0</v>
      </c>
      <c r="FW26" s="301">
        <f>'Турятський  НВК'!AE11</f>
        <v>0</v>
      </c>
      <c r="FX26" s="301">
        <f>'Турятський  НВК'!AF11</f>
        <v>0</v>
      </c>
      <c r="FY26" s="301">
        <f>'Турятський  НВК'!AG11</f>
        <v>0</v>
      </c>
      <c r="FZ26" s="301">
        <f>'Турятський  НВК'!AE12</f>
        <v>0</v>
      </c>
      <c r="GA26" s="301">
        <f>'Турятський  НВК'!AF12</f>
        <v>0</v>
      </c>
      <c r="GB26" s="301">
        <f>'Турятський  НВК'!AG12</f>
        <v>0</v>
      </c>
      <c r="GC26" s="301">
        <f>'Турятський  НВК'!AE13</f>
        <v>0</v>
      </c>
      <c r="GD26" s="301">
        <f>'Турятський  НВК'!AF13</f>
        <v>0</v>
      </c>
      <c r="GE26" s="301">
        <f>'Турятський  НВК'!AG13</f>
        <v>0</v>
      </c>
      <c r="GF26" s="301">
        <f>'Турятський  НВК'!AE10</f>
        <v>0</v>
      </c>
      <c r="GG26" s="301">
        <f>'Турятський  НВК'!AF10</f>
        <v>0</v>
      </c>
      <c r="GH26" s="301">
        <f>'Турятський  НВК'!AG10</f>
        <v>0</v>
      </c>
      <c r="GI26" s="301">
        <f t="shared" si="26"/>
        <v>0</v>
      </c>
      <c r="GJ26" s="302">
        <f t="shared" si="53"/>
        <v>0</v>
      </c>
      <c r="GK26" s="348">
        <f t="shared" si="1"/>
        <v>0</v>
      </c>
      <c r="GL26" s="349">
        <f t="shared" si="60"/>
        <v>0</v>
      </c>
      <c r="GM26" s="350">
        <f>'Турятський  НВК'!AH14</f>
        <v>0</v>
      </c>
      <c r="GN26" s="350">
        <f>'Турятський  НВК'!AI14</f>
        <v>0</v>
      </c>
      <c r="GO26" s="350">
        <f>'Турятський  НВК'!AJ14</f>
        <v>0</v>
      </c>
      <c r="GP26" s="350">
        <f>'Турятський  НВК'!AH11</f>
        <v>0</v>
      </c>
      <c r="GQ26" s="350">
        <f>'Турятський  НВК'!AI11</f>
        <v>0</v>
      </c>
      <c r="GR26" s="350">
        <f>'Турятський  НВК'!AJ11</f>
        <v>0</v>
      </c>
      <c r="GS26" s="350">
        <f>'Турятський  НВК'!AH12</f>
        <v>0</v>
      </c>
      <c r="GT26" s="350">
        <f>'Турятський  НВК'!AI12</f>
        <v>0</v>
      </c>
      <c r="GU26" s="350">
        <f>'Турятський  НВК'!AJ12</f>
        <v>0</v>
      </c>
      <c r="GV26" s="350">
        <f>'Турятський  НВК'!AH13</f>
        <v>0</v>
      </c>
      <c r="GW26" s="350">
        <f>'Турятський  НВК'!AI13</f>
        <v>0</v>
      </c>
      <c r="GX26" s="350">
        <f>'Турятський  НВК'!AJ13</f>
        <v>0</v>
      </c>
      <c r="GY26" s="350">
        <f>'Турятський  НВК'!AH10</f>
        <v>0</v>
      </c>
      <c r="GZ26" s="350">
        <f>'Турятський  НВК'!AI10</f>
        <v>0</v>
      </c>
      <c r="HA26" s="350">
        <f>'Турятський  НВК'!AJ10</f>
        <v>0</v>
      </c>
      <c r="HB26" s="350">
        <f t="shared" si="28"/>
        <v>0</v>
      </c>
      <c r="HC26" s="351">
        <f t="shared" si="54"/>
        <v>0</v>
      </c>
      <c r="HD26" s="363">
        <f t="shared" si="61"/>
        <v>0</v>
      </c>
      <c r="HE26" s="364">
        <f t="shared" si="62"/>
        <v>0</v>
      </c>
      <c r="HF26" s="365">
        <f>'Турятський  НВК'!AK14</f>
        <v>0</v>
      </c>
      <c r="HG26" s="365">
        <f>'Турятський  НВК'!AL14</f>
        <v>0</v>
      </c>
      <c r="HH26" s="364">
        <f>'Турятський  НВК'!AM14</f>
        <v>0</v>
      </c>
      <c r="HI26" s="365">
        <f>'Турятський  НВК'!AK11</f>
        <v>0</v>
      </c>
      <c r="HJ26" s="365">
        <f>'Турятський  НВК'!AL11</f>
        <v>0</v>
      </c>
      <c r="HK26" s="364">
        <f>'Турятський  НВК'!AM11</f>
        <v>0</v>
      </c>
      <c r="HL26" s="365">
        <f>'Турятський  НВК'!AK12</f>
        <v>0</v>
      </c>
      <c r="HM26" s="365">
        <f>'Турятський  НВК'!AL12</f>
        <v>0</v>
      </c>
      <c r="HN26" s="364">
        <f>'Турятський  НВК'!AM12</f>
        <v>0</v>
      </c>
      <c r="HO26" s="365">
        <f>'Турятський  НВК'!AK13</f>
        <v>0</v>
      </c>
      <c r="HP26" s="365">
        <f>'Турятський  НВК'!AL13</f>
        <v>0</v>
      </c>
      <c r="HQ26" s="364">
        <f>'Турятський  НВК'!AM13</f>
        <v>0</v>
      </c>
      <c r="HR26" s="365">
        <f>'Турятський  НВК'!AK10</f>
        <v>0</v>
      </c>
      <c r="HS26" s="365">
        <f>'Турятський  НВК'!AL10</f>
        <v>0</v>
      </c>
      <c r="HT26" s="364">
        <f>'Турятський  НВК'!AM10</f>
        <v>0</v>
      </c>
      <c r="HU26" s="365">
        <f t="shared" si="30"/>
        <v>0</v>
      </c>
      <c r="HV26" s="383">
        <f t="shared" si="56"/>
        <v>0</v>
      </c>
      <c r="HW26" s="375">
        <f t="shared" si="63"/>
        <v>165137</v>
      </c>
      <c r="HX26" s="249">
        <f t="shared" si="64"/>
        <v>485294.69964599999</v>
      </c>
      <c r="HY26" s="254">
        <f t="shared" si="31"/>
        <v>21082</v>
      </c>
      <c r="HZ26" s="254"/>
      <c r="IA26" s="249">
        <f t="shared" si="32"/>
        <v>63776.804695999999</v>
      </c>
      <c r="IB26" s="254">
        <f t="shared" si="33"/>
        <v>138052</v>
      </c>
      <c r="IC26" s="254"/>
      <c r="ID26" s="249">
        <f t="shared" si="34"/>
        <v>403952.57668</v>
      </c>
      <c r="IE26" s="254">
        <f t="shared" si="35"/>
        <v>6003</v>
      </c>
      <c r="IF26" s="254"/>
      <c r="IG26" s="249">
        <f t="shared" si="36"/>
        <v>17565.318269999996</v>
      </c>
      <c r="IH26" s="254">
        <f t="shared" si="37"/>
        <v>0</v>
      </c>
      <c r="II26" s="254"/>
      <c r="IJ26" s="387">
        <f t="shared" si="38"/>
        <v>0</v>
      </c>
      <c r="IK26" s="390">
        <f>HX26+CX26</f>
        <v>493575.20764599997</v>
      </c>
    </row>
    <row r="27" spans="1:245" s="65" customFormat="1">
      <c r="A27" s="194">
        <v>17</v>
      </c>
      <c r="B27" s="207" t="s">
        <v>51</v>
      </c>
      <c r="C27" s="186">
        <f t="shared" si="39"/>
        <v>350</v>
      </c>
      <c r="D27" s="198">
        <f t="shared" si="3"/>
        <v>1024.1315</v>
      </c>
      <c r="E27" s="187">
        <f>'Йорданештська №2'!D11</f>
        <v>350</v>
      </c>
      <c r="F27" s="187"/>
      <c r="G27" s="188">
        <f>'Йорданештська №2'!F11</f>
        <v>1024.1315</v>
      </c>
      <c r="H27" s="187"/>
      <c r="I27" s="187"/>
      <c r="J27" s="188"/>
      <c r="K27" s="187"/>
      <c r="L27" s="187"/>
      <c r="M27" s="188"/>
      <c r="N27" s="187"/>
      <c r="O27" s="187"/>
      <c r="P27" s="188"/>
      <c r="Q27" s="187">
        <f>'Йорданештська №2'!D10</f>
        <v>350</v>
      </c>
      <c r="R27" s="187"/>
      <c r="S27" s="188">
        <f>'Йорданештська №2'!F10</f>
        <v>1024.1315</v>
      </c>
      <c r="T27" s="187">
        <f t="shared" si="4"/>
        <v>0</v>
      </c>
      <c r="U27" s="190">
        <f t="shared" si="40"/>
        <v>0</v>
      </c>
      <c r="V27" s="212">
        <f t="shared" si="41"/>
        <v>900</v>
      </c>
      <c r="W27" s="213">
        <f t="shared" si="5"/>
        <v>2633.4809999999998</v>
      </c>
      <c r="X27" s="189">
        <f>'Йорданештська №2'!G11</f>
        <v>900</v>
      </c>
      <c r="Y27" s="189">
        <f>'Йорданештська №2'!H11</f>
        <v>2.9260899999999999</v>
      </c>
      <c r="Z27" s="214">
        <f>'Йорданештська №2'!I11</f>
        <v>2633.4809999999998</v>
      </c>
      <c r="AA27" s="189"/>
      <c r="AB27" s="189"/>
      <c r="AC27" s="214"/>
      <c r="AD27" s="189"/>
      <c r="AE27" s="189"/>
      <c r="AF27" s="214"/>
      <c r="AG27" s="189"/>
      <c r="AH27" s="189"/>
      <c r="AI27" s="214"/>
      <c r="AJ27" s="189">
        <f>'Йорданештська №2'!G10</f>
        <v>900</v>
      </c>
      <c r="AK27" s="189">
        <f>'Йорданештська №2'!H10</f>
        <v>0</v>
      </c>
      <c r="AL27" s="214">
        <f>'Йорданештська №2'!I10</f>
        <v>2633.4809999999998</v>
      </c>
      <c r="AM27" s="189">
        <f t="shared" si="6"/>
        <v>0</v>
      </c>
      <c r="AN27" s="215">
        <f t="shared" si="42"/>
        <v>0</v>
      </c>
      <c r="AO27" s="226">
        <f t="shared" si="43"/>
        <v>1000</v>
      </c>
      <c r="AP27" s="227">
        <f t="shared" si="7"/>
        <v>2926.0899999999997</v>
      </c>
      <c r="AQ27" s="228">
        <f>'Йорданештська №2'!J11</f>
        <v>1000</v>
      </c>
      <c r="AR27" s="228">
        <f>'Йорданештська №2'!K11</f>
        <v>2.9260899999999999</v>
      </c>
      <c r="AS27" s="228">
        <f>'Йорданештська №2'!L11</f>
        <v>2926.0899999999997</v>
      </c>
      <c r="AT27" s="228"/>
      <c r="AU27" s="228"/>
      <c r="AV27" s="229"/>
      <c r="AW27" s="228"/>
      <c r="AX27" s="228"/>
      <c r="AY27" s="229"/>
      <c r="AZ27" s="228"/>
      <c r="BA27" s="228"/>
      <c r="BB27" s="229"/>
      <c r="BC27" s="228">
        <f>'Йорданештська №2'!J10</f>
        <v>1000</v>
      </c>
      <c r="BD27" s="228">
        <f>'Йорданештська №2'!K10</f>
        <v>0</v>
      </c>
      <c r="BE27" s="228">
        <f>'Йорданештська №2'!L10</f>
        <v>2926.0899999999997</v>
      </c>
      <c r="BF27" s="228">
        <f t="shared" si="8"/>
        <v>0</v>
      </c>
      <c r="BG27" s="230">
        <f t="shared" si="44"/>
        <v>0</v>
      </c>
      <c r="BH27" s="262">
        <f t="shared" si="45"/>
        <v>1000</v>
      </c>
      <c r="BI27" s="263">
        <f t="shared" si="9"/>
        <v>2946.828</v>
      </c>
      <c r="BJ27" s="264">
        <f>'Йорданештська №2'!M11</f>
        <v>1000</v>
      </c>
      <c r="BK27" s="264">
        <f>'Йорданештська №2'!N11</f>
        <v>2.946828</v>
      </c>
      <c r="BL27" s="265">
        <f>'Йорданештська №2'!O11</f>
        <v>2946.828</v>
      </c>
      <c r="BM27" s="264"/>
      <c r="BN27" s="264"/>
      <c r="BO27" s="265"/>
      <c r="BP27" s="265"/>
      <c r="BQ27" s="264"/>
      <c r="BR27" s="265"/>
      <c r="BS27" s="264"/>
      <c r="BT27" s="264"/>
      <c r="BU27" s="265"/>
      <c r="BV27" s="264">
        <f>'Йорданештська №2'!M10</f>
        <v>1000</v>
      </c>
      <c r="BW27" s="264">
        <f>'Йорданештська №2'!N10</f>
        <v>0</v>
      </c>
      <c r="BX27" s="265">
        <f>'Йорданештська №2'!O10</f>
        <v>2946.828</v>
      </c>
      <c r="BY27" s="264">
        <f t="shared" si="10"/>
        <v>0</v>
      </c>
      <c r="BZ27" s="266">
        <f t="shared" si="46"/>
        <v>0</v>
      </c>
      <c r="CA27" s="286">
        <f t="shared" si="47"/>
        <v>800</v>
      </c>
      <c r="CB27" s="287">
        <f t="shared" si="11"/>
        <v>2357.44</v>
      </c>
      <c r="CC27" s="288">
        <f>'Йорданештська №2'!P11</f>
        <v>800</v>
      </c>
      <c r="CD27" s="288">
        <f>'Йорданештська №2'!Q11</f>
        <v>2.9468000000000001</v>
      </c>
      <c r="CE27" s="288">
        <f>'Йорданештська №2'!R11</f>
        <v>2357.44</v>
      </c>
      <c r="CF27" s="288"/>
      <c r="CG27" s="288"/>
      <c r="CH27" s="287"/>
      <c r="CI27" s="288"/>
      <c r="CJ27" s="288"/>
      <c r="CK27" s="287"/>
      <c r="CL27" s="288"/>
      <c r="CM27" s="288"/>
      <c r="CN27" s="287"/>
      <c r="CO27" s="288">
        <f>'Йорданештська №2'!P10</f>
        <v>800</v>
      </c>
      <c r="CP27" s="288">
        <f>'Йорданештська №2'!Q10</f>
        <v>0</v>
      </c>
      <c r="CQ27" s="288">
        <f>'Йорданештська №2'!R10</f>
        <v>2357.44</v>
      </c>
      <c r="CR27" s="288">
        <f t="shared" si="12"/>
        <v>0</v>
      </c>
      <c r="CS27" s="289">
        <f t="shared" si="48"/>
        <v>0</v>
      </c>
      <c r="CT27" s="186">
        <f t="shared" si="13"/>
        <v>400</v>
      </c>
      <c r="CU27" s="311">
        <f t="shared" si="14"/>
        <v>1178.72</v>
      </c>
      <c r="CV27" s="301">
        <f>'Йорданештська №2'!S11</f>
        <v>400</v>
      </c>
      <c r="CW27" s="301">
        <f>'Йорданештська №2'!T11</f>
        <v>2.9468000000000001</v>
      </c>
      <c r="CX27" s="198">
        <f>'Йорданештська №2'!U11</f>
        <v>1178.72</v>
      </c>
      <c r="CY27" s="301"/>
      <c r="CZ27" s="301"/>
      <c r="DA27" s="198"/>
      <c r="DB27" s="301"/>
      <c r="DC27" s="301"/>
      <c r="DD27" s="198"/>
      <c r="DE27" s="301"/>
      <c r="DF27" s="301"/>
      <c r="DG27" s="198"/>
      <c r="DH27" s="301">
        <f>'Йорданештська №2'!S10</f>
        <v>400</v>
      </c>
      <c r="DI27" s="301">
        <f>'Йорданештська №2'!T10</f>
        <v>0</v>
      </c>
      <c r="DJ27" s="301">
        <f>'Йорданештська №2'!U10</f>
        <v>1178.72</v>
      </c>
      <c r="DK27" s="301">
        <f t="shared" si="15"/>
        <v>0</v>
      </c>
      <c r="DL27" s="313">
        <f t="shared" si="49"/>
        <v>0</v>
      </c>
      <c r="DM27" s="212">
        <f t="shared" si="16"/>
        <v>350</v>
      </c>
      <c r="DN27" s="309">
        <f t="shared" si="17"/>
        <v>1276.4682</v>
      </c>
      <c r="DO27" s="309">
        <f>'Йорданештська №2'!V11</f>
        <v>350</v>
      </c>
      <c r="DP27" s="309"/>
      <c r="DQ27" s="309">
        <f>'Йорданештська №2'!X11</f>
        <v>1276.4682</v>
      </c>
      <c r="DR27" s="309"/>
      <c r="DS27" s="309"/>
      <c r="DT27" s="213"/>
      <c r="DU27" s="309"/>
      <c r="DV27" s="309"/>
      <c r="DW27" s="213"/>
      <c r="DX27" s="309"/>
      <c r="DY27" s="309"/>
      <c r="DZ27" s="213"/>
      <c r="EA27" s="309">
        <f>'Йорданештська №2'!V10</f>
        <v>350</v>
      </c>
      <c r="EB27" s="309">
        <f>'Йорданештська №2'!W10</f>
        <v>0</v>
      </c>
      <c r="EC27" s="309">
        <f>'Йорданештська №2'!X10</f>
        <v>1276.4682</v>
      </c>
      <c r="ED27" s="309">
        <f t="shared" si="18"/>
        <v>0</v>
      </c>
      <c r="EE27" s="310">
        <f t="shared" si="50"/>
        <v>0</v>
      </c>
      <c r="EF27" s="324">
        <f t="shared" si="19"/>
        <v>320</v>
      </c>
      <c r="EG27" s="326">
        <f t="shared" si="20"/>
        <v>1087.3600000000001</v>
      </c>
      <c r="EH27" s="325">
        <f>'Йорданештська №2'!Y11</f>
        <v>320</v>
      </c>
      <c r="EI27" s="325">
        <f>'Йорданештська №2'!Z11</f>
        <v>3.3980000000000001</v>
      </c>
      <c r="EJ27" s="326">
        <f>'Йорданештська №2'!AA11</f>
        <v>1087.3600000000001</v>
      </c>
      <c r="EK27" s="325"/>
      <c r="EL27" s="325"/>
      <c r="EM27" s="326"/>
      <c r="EN27" s="325"/>
      <c r="EO27" s="325"/>
      <c r="EP27" s="326"/>
      <c r="EQ27" s="325"/>
      <c r="ER27" s="325"/>
      <c r="ES27" s="326"/>
      <c r="ET27" s="325">
        <f>'Йорданештська №2'!Y10</f>
        <v>320</v>
      </c>
      <c r="EU27" s="325">
        <f>'Йорданештська №2'!Z10</f>
        <v>0</v>
      </c>
      <c r="EV27" s="326">
        <f>'Йорданештська №2'!AA10</f>
        <v>1087.3600000000001</v>
      </c>
      <c r="EW27" s="325">
        <f t="shared" si="21"/>
        <v>0</v>
      </c>
      <c r="EX27" s="327">
        <f t="shared" si="51"/>
        <v>0</v>
      </c>
      <c r="EY27" s="226">
        <f t="shared" si="22"/>
        <v>900</v>
      </c>
      <c r="EZ27" s="227">
        <f t="shared" si="23"/>
        <v>2847.0600000000004</v>
      </c>
      <c r="FA27" s="338">
        <f>'Йорданештська №2'!AB11</f>
        <v>900</v>
      </c>
      <c r="FB27" s="338">
        <f>'Йорданештська №2'!AC11</f>
        <v>3.1634000000000002</v>
      </c>
      <c r="FC27" s="227">
        <f>'Йорданештська №2'!AD11</f>
        <v>2847.0600000000004</v>
      </c>
      <c r="FD27" s="338"/>
      <c r="FE27" s="338"/>
      <c r="FF27" s="227"/>
      <c r="FG27" s="338"/>
      <c r="FH27" s="338"/>
      <c r="FI27" s="227"/>
      <c r="FJ27" s="338"/>
      <c r="FK27" s="338"/>
      <c r="FL27" s="227"/>
      <c r="FM27" s="338">
        <f>'Йорданештська №2'!AB10</f>
        <v>900</v>
      </c>
      <c r="FN27" s="338">
        <f>'Йорданештська №2'!AC10</f>
        <v>0</v>
      </c>
      <c r="FO27" s="227">
        <f>'Йорданештська №2'!AD10</f>
        <v>2847.0600000000004</v>
      </c>
      <c r="FP27" s="338">
        <f t="shared" si="24"/>
        <v>0</v>
      </c>
      <c r="FQ27" s="339">
        <f t="shared" si="52"/>
        <v>0</v>
      </c>
      <c r="FR27" s="186">
        <f t="shared" si="0"/>
        <v>0</v>
      </c>
      <c r="FS27" s="198">
        <f t="shared" si="59"/>
        <v>0</v>
      </c>
      <c r="FT27" s="301">
        <f>'Йорданештська №2'!AE11</f>
        <v>0</v>
      </c>
      <c r="FU27" s="301">
        <f>'Йорданештська №2'!AF11</f>
        <v>0</v>
      </c>
      <c r="FV27" s="301">
        <f>'Йорданештська №2'!AG11</f>
        <v>0</v>
      </c>
      <c r="FW27" s="301"/>
      <c r="FX27" s="301"/>
      <c r="FY27" s="198"/>
      <c r="FZ27" s="301"/>
      <c r="GA27" s="301"/>
      <c r="GB27" s="198"/>
      <c r="GC27" s="301"/>
      <c r="GD27" s="301"/>
      <c r="GE27" s="198"/>
      <c r="GF27" s="301">
        <f>'Йорданештська №2'!AE11</f>
        <v>0</v>
      </c>
      <c r="GG27" s="301">
        <f>'Йорданештська №2'!AF11</f>
        <v>0</v>
      </c>
      <c r="GH27" s="301">
        <f>'Йорданештська №2'!AG11</f>
        <v>0</v>
      </c>
      <c r="GI27" s="301">
        <f t="shared" si="26"/>
        <v>0</v>
      </c>
      <c r="GJ27" s="302">
        <f t="shared" si="53"/>
        <v>0</v>
      </c>
      <c r="GK27" s="348">
        <f t="shared" si="1"/>
        <v>0</v>
      </c>
      <c r="GL27" s="349">
        <f t="shared" si="60"/>
        <v>0</v>
      </c>
      <c r="GM27" s="350">
        <f>'Йорданештська №2'!AH11</f>
        <v>0</v>
      </c>
      <c r="GN27" s="350">
        <f>'Йорданештська №2'!AI11</f>
        <v>0</v>
      </c>
      <c r="GO27" s="350">
        <f>'Йорданештська №2'!AJ11</f>
        <v>0</v>
      </c>
      <c r="GP27" s="350"/>
      <c r="GQ27" s="350"/>
      <c r="GR27" s="349"/>
      <c r="GS27" s="350"/>
      <c r="GT27" s="350"/>
      <c r="GU27" s="349"/>
      <c r="GV27" s="350"/>
      <c r="GW27" s="350"/>
      <c r="GX27" s="349"/>
      <c r="GY27" s="350">
        <f>'Йорданештська №2'!AH10</f>
        <v>0</v>
      </c>
      <c r="GZ27" s="350">
        <f>'Йорданештська №2'!AI10</f>
        <v>0</v>
      </c>
      <c r="HA27" s="350">
        <f>'Йорданештська №2'!AJ10</f>
        <v>0</v>
      </c>
      <c r="HB27" s="350">
        <f t="shared" si="28"/>
        <v>0</v>
      </c>
      <c r="HC27" s="351">
        <f t="shared" si="54"/>
        <v>0</v>
      </c>
      <c r="HD27" s="363">
        <f t="shared" si="61"/>
        <v>0</v>
      </c>
      <c r="HE27" s="364">
        <f t="shared" si="62"/>
        <v>0</v>
      </c>
      <c r="HF27" s="365">
        <f>'Йорданештська №2'!AK11</f>
        <v>0</v>
      </c>
      <c r="HG27" s="365">
        <f>'Йорданештська №2'!AL11</f>
        <v>0</v>
      </c>
      <c r="HH27" s="364">
        <f>'Йорданештська №2'!AM11</f>
        <v>0</v>
      </c>
      <c r="HI27" s="365"/>
      <c r="HJ27" s="365"/>
      <c r="HK27" s="364"/>
      <c r="HL27" s="365"/>
      <c r="HM27" s="365"/>
      <c r="HN27" s="364"/>
      <c r="HO27" s="365"/>
      <c r="HP27" s="365"/>
      <c r="HQ27" s="364"/>
      <c r="HR27" s="365">
        <f>'Йорданештська №2'!AK10</f>
        <v>0</v>
      </c>
      <c r="HS27" s="365">
        <f>'Йорданештська №2'!AL10</f>
        <v>0</v>
      </c>
      <c r="HT27" s="364">
        <f>'Йорданештська №2'!AM10</f>
        <v>0</v>
      </c>
      <c r="HU27" s="365">
        <f t="shared" si="30"/>
        <v>0</v>
      </c>
      <c r="HV27" s="383">
        <f t="shared" si="56"/>
        <v>0</v>
      </c>
      <c r="HW27" s="375">
        <f t="shared" si="63"/>
        <v>6020</v>
      </c>
      <c r="HX27" s="249">
        <f t="shared" si="64"/>
        <v>18277.578699999998</v>
      </c>
      <c r="HY27" s="254">
        <f t="shared" si="31"/>
        <v>6020</v>
      </c>
      <c r="HZ27" s="254"/>
      <c r="IA27" s="249">
        <f t="shared" si="32"/>
        <v>18277.578699999998</v>
      </c>
      <c r="IB27" s="254">
        <f t="shared" si="33"/>
        <v>0</v>
      </c>
      <c r="IC27" s="254"/>
      <c r="ID27" s="249">
        <f t="shared" si="34"/>
        <v>0</v>
      </c>
      <c r="IE27" s="254">
        <f t="shared" si="35"/>
        <v>0</v>
      </c>
      <c r="IF27" s="254"/>
      <c r="IG27" s="249">
        <f t="shared" si="36"/>
        <v>0</v>
      </c>
      <c r="IH27" s="254">
        <f t="shared" si="37"/>
        <v>0</v>
      </c>
      <c r="II27" s="254"/>
      <c r="IJ27" s="387">
        <f t="shared" si="38"/>
        <v>0</v>
      </c>
    </row>
    <row r="28" spans="1:245" s="65" customFormat="1">
      <c r="A28" s="194">
        <v>18</v>
      </c>
      <c r="B28" s="207" t="s">
        <v>52</v>
      </c>
      <c r="C28" s="186">
        <f t="shared" si="39"/>
        <v>480</v>
      </c>
      <c r="D28" s="198">
        <f t="shared" si="3"/>
        <v>1404.5232000000001</v>
      </c>
      <c r="E28" s="187">
        <f>'Привороцька ЗОШ'!D11+'Привороцька ЗОШ'!D12</f>
        <v>480</v>
      </c>
      <c r="F28" s="187"/>
      <c r="G28" s="188">
        <f>'Привороцька ЗОШ'!F11+'Привороцька ЗОШ'!F12</f>
        <v>1404.5232000000001</v>
      </c>
      <c r="H28" s="187"/>
      <c r="I28" s="187"/>
      <c r="J28" s="188"/>
      <c r="K28" s="187"/>
      <c r="L28" s="187"/>
      <c r="M28" s="188"/>
      <c r="N28" s="187"/>
      <c r="O28" s="187"/>
      <c r="P28" s="188"/>
      <c r="Q28" s="187">
        <f>'Привороцька ЗОШ'!D10</f>
        <v>480</v>
      </c>
      <c r="R28" s="187"/>
      <c r="S28" s="188">
        <f>'Привороцька ЗОШ'!F10</f>
        <v>1404.5232000000001</v>
      </c>
      <c r="T28" s="187">
        <f t="shared" si="4"/>
        <v>0</v>
      </c>
      <c r="U28" s="190">
        <f t="shared" si="40"/>
        <v>0</v>
      </c>
      <c r="V28" s="212">
        <f t="shared" si="41"/>
        <v>740</v>
      </c>
      <c r="W28" s="213">
        <f t="shared" si="5"/>
        <v>2165.3065999999999</v>
      </c>
      <c r="X28" s="189">
        <f>'Привороцька ЗОШ'!G11+'Привороцька ЗОШ'!G12</f>
        <v>740</v>
      </c>
      <c r="Y28" s="189">
        <f>'Привороцька ЗОШ'!H11+'Привороцька ЗОШ'!H12</f>
        <v>5.8521799999999997</v>
      </c>
      <c r="Z28" s="214">
        <f>'Привороцька ЗОШ'!I11+'Привороцька ЗОШ'!I12</f>
        <v>2165.3065999999999</v>
      </c>
      <c r="AA28" s="189"/>
      <c r="AB28" s="189"/>
      <c r="AC28" s="214"/>
      <c r="AD28" s="189"/>
      <c r="AE28" s="189"/>
      <c r="AF28" s="214"/>
      <c r="AG28" s="189"/>
      <c r="AH28" s="189"/>
      <c r="AI28" s="214"/>
      <c r="AJ28" s="189">
        <f>'Привороцька ЗОШ'!G10</f>
        <v>740</v>
      </c>
      <c r="AK28" s="189">
        <f>'Привороцька ЗОШ'!H10</f>
        <v>0</v>
      </c>
      <c r="AL28" s="214">
        <f>'Привороцька ЗОШ'!I10</f>
        <v>2165.3065999999999</v>
      </c>
      <c r="AM28" s="189">
        <f t="shared" si="6"/>
        <v>0</v>
      </c>
      <c r="AN28" s="215">
        <f t="shared" si="42"/>
        <v>0</v>
      </c>
      <c r="AO28" s="226">
        <f t="shared" si="43"/>
        <v>2200</v>
      </c>
      <c r="AP28" s="227">
        <f t="shared" si="7"/>
        <v>6437.3980000000001</v>
      </c>
      <c r="AQ28" s="228">
        <f>'Привороцька ЗОШ'!J11+'Привороцька ЗОШ'!J12</f>
        <v>2200</v>
      </c>
      <c r="AR28" s="228">
        <f>'Привороцька ЗОШ'!K11+'Привороцька ЗОШ'!K12</f>
        <v>5.8521799999999997</v>
      </c>
      <c r="AS28" s="228">
        <f>'Привороцька ЗОШ'!L11+'Привороцька ЗОШ'!L12</f>
        <v>6437.3980000000001</v>
      </c>
      <c r="AT28" s="228"/>
      <c r="AU28" s="228"/>
      <c r="AV28" s="229"/>
      <c r="AW28" s="228"/>
      <c r="AX28" s="228"/>
      <c r="AY28" s="229"/>
      <c r="AZ28" s="228"/>
      <c r="BA28" s="228"/>
      <c r="BB28" s="229"/>
      <c r="BC28" s="228">
        <f>'Привороцька ЗОШ'!J10</f>
        <v>2200</v>
      </c>
      <c r="BD28" s="228">
        <f>'Привороцька ЗОШ'!K10</f>
        <v>0</v>
      </c>
      <c r="BE28" s="228">
        <f>'Привороцька ЗОШ'!L10</f>
        <v>6437.3980000000001</v>
      </c>
      <c r="BF28" s="228">
        <f t="shared" si="8"/>
        <v>0</v>
      </c>
      <c r="BG28" s="230">
        <f t="shared" si="44"/>
        <v>0</v>
      </c>
      <c r="BH28" s="262">
        <f t="shared" si="45"/>
        <v>1328</v>
      </c>
      <c r="BI28" s="263">
        <f t="shared" si="9"/>
        <v>3913.3875840000001</v>
      </c>
      <c r="BJ28" s="264">
        <f>'Привороцька ЗОШ'!M11+'Привороцька ЗОШ'!M12</f>
        <v>1328</v>
      </c>
      <c r="BK28" s="264">
        <f>'Привороцька ЗОШ'!N11+'Привороцька ЗОШ'!N12</f>
        <v>5.893656</v>
      </c>
      <c r="BL28" s="265">
        <f>'Привороцька ЗОШ'!O11+'Привороцька ЗОШ'!O12</f>
        <v>3913.3875840000001</v>
      </c>
      <c r="BM28" s="264"/>
      <c r="BN28" s="264"/>
      <c r="BO28" s="265"/>
      <c r="BP28" s="265"/>
      <c r="BQ28" s="264"/>
      <c r="BR28" s="265"/>
      <c r="BS28" s="264"/>
      <c r="BT28" s="264"/>
      <c r="BU28" s="265"/>
      <c r="BV28" s="264">
        <f>'Привороцька ЗОШ'!M10</f>
        <v>1328</v>
      </c>
      <c r="BW28" s="264">
        <f>'Привороцька ЗОШ'!N10</f>
        <v>0</v>
      </c>
      <c r="BX28" s="265">
        <f>'Привороцька ЗОШ'!O10</f>
        <v>3913.3875840000001</v>
      </c>
      <c r="BY28" s="264">
        <f t="shared" si="10"/>
        <v>0</v>
      </c>
      <c r="BZ28" s="266">
        <f t="shared" si="46"/>
        <v>0</v>
      </c>
      <c r="CA28" s="286">
        <f t="shared" si="47"/>
        <v>1687</v>
      </c>
      <c r="CB28" s="287">
        <f t="shared" si="11"/>
        <v>4971.2515999999996</v>
      </c>
      <c r="CC28" s="288">
        <f>'Привороцька ЗОШ'!P11+'Привороцька ЗОШ'!P12</f>
        <v>1687</v>
      </c>
      <c r="CD28" s="288">
        <f>'Привороцька ЗОШ'!Q11+'Привороцька ЗОШ'!Q12</f>
        <v>5.8936000000000002</v>
      </c>
      <c r="CE28" s="288">
        <f>'Привороцька ЗОШ'!R11+'Привороцька ЗОШ'!R12</f>
        <v>4971.2515999999996</v>
      </c>
      <c r="CF28" s="288"/>
      <c r="CG28" s="288"/>
      <c r="CH28" s="287"/>
      <c r="CI28" s="288"/>
      <c r="CJ28" s="288"/>
      <c r="CK28" s="287"/>
      <c r="CL28" s="288"/>
      <c r="CM28" s="288"/>
      <c r="CN28" s="287"/>
      <c r="CO28" s="288">
        <f>'Привороцька ЗОШ'!P10</f>
        <v>1687</v>
      </c>
      <c r="CP28" s="288">
        <f>'Привороцька ЗОШ'!Q10</f>
        <v>0</v>
      </c>
      <c r="CQ28" s="288">
        <f>'Привороцька ЗОШ'!R10</f>
        <v>4971.2515999999996</v>
      </c>
      <c r="CR28" s="288">
        <f t="shared" si="12"/>
        <v>0</v>
      </c>
      <c r="CS28" s="289">
        <f t="shared" si="48"/>
        <v>0</v>
      </c>
      <c r="CT28" s="186">
        <f t="shared" si="13"/>
        <v>1300</v>
      </c>
      <c r="CU28" s="311">
        <f t="shared" si="14"/>
        <v>3830.84</v>
      </c>
      <c r="CV28" s="301">
        <f>'Привороцька ЗОШ'!S11+'Привороцька ЗОШ'!S12</f>
        <v>1300</v>
      </c>
      <c r="CW28" s="301">
        <f>'Привороцька ЗОШ'!T11+'Привороцька ЗОШ'!T12</f>
        <v>5.8936000000000002</v>
      </c>
      <c r="CX28" s="198">
        <f>'Привороцька ЗОШ'!U11+'Привороцька ЗОШ'!U12</f>
        <v>3830.84</v>
      </c>
      <c r="CY28" s="301"/>
      <c r="CZ28" s="301"/>
      <c r="DA28" s="198"/>
      <c r="DB28" s="301"/>
      <c r="DC28" s="301"/>
      <c r="DD28" s="198"/>
      <c r="DE28" s="301"/>
      <c r="DF28" s="301"/>
      <c r="DG28" s="198"/>
      <c r="DH28" s="301">
        <f>'Привороцька ЗОШ'!S10</f>
        <v>1300</v>
      </c>
      <c r="DI28" s="301">
        <f>'Привороцька ЗОШ'!T10</f>
        <v>0</v>
      </c>
      <c r="DJ28" s="301">
        <f>'Привороцька ЗОШ'!U10</f>
        <v>3830.84</v>
      </c>
      <c r="DK28" s="301">
        <f t="shared" si="15"/>
        <v>0</v>
      </c>
      <c r="DL28" s="313">
        <f t="shared" si="49"/>
        <v>0</v>
      </c>
      <c r="DM28" s="212">
        <f>DO28+DR28+DU28+DX28</f>
        <v>0</v>
      </c>
      <c r="DN28" s="309">
        <f>DQ28+DT28+DW28+DZ28</f>
        <v>0</v>
      </c>
      <c r="DO28" s="309">
        <f>'Привороцька ЗОШ'!V11+'Привороцька ЗОШ'!V12</f>
        <v>0</v>
      </c>
      <c r="DP28" s="309"/>
      <c r="DQ28" s="309">
        <f>'Привороцька ЗОШ'!X11+'Привороцька ЗОШ'!X12</f>
        <v>0</v>
      </c>
      <c r="DR28" s="309"/>
      <c r="DS28" s="309"/>
      <c r="DT28" s="213"/>
      <c r="DU28" s="309"/>
      <c r="DV28" s="309"/>
      <c r="DW28" s="213"/>
      <c r="DX28" s="309"/>
      <c r="DY28" s="309"/>
      <c r="DZ28" s="213"/>
      <c r="EA28" s="309">
        <f>'Привороцька ЗОШ'!V10</f>
        <v>0</v>
      </c>
      <c r="EB28" s="309">
        <f>'Привороцька ЗОШ'!W10</f>
        <v>0</v>
      </c>
      <c r="EC28" s="309">
        <f>'Привороцька ЗОШ'!X10</f>
        <v>0</v>
      </c>
      <c r="ED28" s="309">
        <f t="shared" si="18"/>
        <v>0</v>
      </c>
      <c r="EE28" s="310">
        <f t="shared" si="50"/>
        <v>0</v>
      </c>
      <c r="EF28" s="324">
        <f>EH28+EK28+EN28+EQ28</f>
        <v>538</v>
      </c>
      <c r="EG28" s="326">
        <f>EJ28+EM28+EP28+ES28</f>
        <v>1828.1240000000003</v>
      </c>
      <c r="EH28" s="325">
        <f>'Привороцька ЗОШ'!Y11+'Привороцька ЗОШ'!Y12</f>
        <v>538</v>
      </c>
      <c r="EI28" s="325">
        <f>'Привороцька ЗОШ'!Z11+'Привороцька ЗОШ'!Z12</f>
        <v>6.7960000000000003</v>
      </c>
      <c r="EJ28" s="326">
        <f>'Привороцька ЗОШ'!AA11+'Привороцька ЗОШ'!AA12</f>
        <v>1828.1240000000003</v>
      </c>
      <c r="EK28" s="325"/>
      <c r="EL28" s="325"/>
      <c r="EM28" s="326"/>
      <c r="EN28" s="325"/>
      <c r="EO28" s="325"/>
      <c r="EP28" s="326"/>
      <c r="EQ28" s="325"/>
      <c r="ER28" s="325"/>
      <c r="ES28" s="326"/>
      <c r="ET28" s="325">
        <f>'Привороцька ЗОШ'!Y10</f>
        <v>538</v>
      </c>
      <c r="EU28" s="325">
        <f>'Привороцька ЗОШ'!Z10</f>
        <v>0</v>
      </c>
      <c r="EV28" s="326">
        <f>'Привороцька ЗОШ'!AA10</f>
        <v>1828.1240000000003</v>
      </c>
      <c r="EW28" s="325">
        <f t="shared" si="21"/>
        <v>0</v>
      </c>
      <c r="EX28" s="327">
        <f t="shared" si="51"/>
        <v>0</v>
      </c>
      <c r="EY28" s="226">
        <f>FA28+FD28+FG28+FJ28</f>
        <v>665</v>
      </c>
      <c r="EZ28" s="227">
        <f>FC28+FF28+FI28+FL28</f>
        <v>2103.6610000000001</v>
      </c>
      <c r="FA28" s="338">
        <f>'Привороцька ЗОШ'!AB11+'Привороцька ЗОШ'!AB12</f>
        <v>665</v>
      </c>
      <c r="FB28" s="338">
        <f>'Привороцька ЗОШ'!AC11+'Привороцька ЗОШ'!AC12</f>
        <v>6.3268000000000004</v>
      </c>
      <c r="FC28" s="227">
        <f>'Привороцька ЗОШ'!AD11+'Привороцька ЗОШ'!AD12</f>
        <v>2103.6610000000001</v>
      </c>
      <c r="FD28" s="338"/>
      <c r="FE28" s="338"/>
      <c r="FF28" s="227"/>
      <c r="FG28" s="338"/>
      <c r="FH28" s="338"/>
      <c r="FI28" s="227"/>
      <c r="FJ28" s="338"/>
      <c r="FK28" s="338"/>
      <c r="FL28" s="227"/>
      <c r="FM28" s="338">
        <f>'Привороцька ЗОШ'!AB10</f>
        <v>665</v>
      </c>
      <c r="FN28" s="338">
        <f>'Привороцька ЗОШ'!AC10</f>
        <v>0</v>
      </c>
      <c r="FO28" s="227">
        <f>'Привороцька ЗОШ'!AD10</f>
        <v>2103.6610000000001</v>
      </c>
      <c r="FP28" s="338">
        <f t="shared" si="24"/>
        <v>0</v>
      </c>
      <c r="FQ28" s="339">
        <f t="shared" si="52"/>
        <v>0</v>
      </c>
      <c r="FR28" s="186">
        <f t="shared" si="0"/>
        <v>0</v>
      </c>
      <c r="FS28" s="198">
        <f t="shared" si="59"/>
        <v>0</v>
      </c>
      <c r="FT28" s="301">
        <f>'Привороцька ЗОШ'!AE11+'Привороцька ЗОШ'!AE12</f>
        <v>0</v>
      </c>
      <c r="FU28" s="301">
        <f>'Привороцька ЗОШ'!AF11+'Привороцька ЗОШ'!AF12</f>
        <v>0</v>
      </c>
      <c r="FV28" s="301">
        <f>'Привороцька ЗОШ'!AG11+'Привороцька ЗОШ'!AG12</f>
        <v>0</v>
      </c>
      <c r="FW28" s="301"/>
      <c r="FX28" s="301"/>
      <c r="FY28" s="198"/>
      <c r="FZ28" s="301"/>
      <c r="GA28" s="301"/>
      <c r="GB28" s="198"/>
      <c r="GC28" s="301"/>
      <c r="GD28" s="301"/>
      <c r="GE28" s="198"/>
      <c r="GF28" s="301">
        <f>'Привороцька ЗОШ'!AE10</f>
        <v>0</v>
      </c>
      <c r="GG28" s="301">
        <f>'Привороцька ЗОШ'!AF10</f>
        <v>0</v>
      </c>
      <c r="GH28" s="301">
        <f>'Привороцька ЗОШ'!AG10</f>
        <v>0</v>
      </c>
      <c r="GI28" s="301">
        <f t="shared" si="26"/>
        <v>0</v>
      </c>
      <c r="GJ28" s="302">
        <f t="shared" si="53"/>
        <v>0</v>
      </c>
      <c r="GK28" s="348">
        <f t="shared" si="1"/>
        <v>0</v>
      </c>
      <c r="GL28" s="349">
        <f t="shared" si="60"/>
        <v>0</v>
      </c>
      <c r="GM28" s="350">
        <f>'Привороцька ЗОШ'!AH11+'Привороцька ЗОШ'!AH12</f>
        <v>0</v>
      </c>
      <c r="GN28" s="350">
        <f>'Привороцька ЗОШ'!AI11+'Привороцька ЗОШ'!AI12</f>
        <v>0</v>
      </c>
      <c r="GO28" s="350">
        <f>'Привороцька ЗОШ'!AJ11+'Привороцька ЗОШ'!AJ12</f>
        <v>0</v>
      </c>
      <c r="GP28" s="350"/>
      <c r="GQ28" s="350"/>
      <c r="GR28" s="349"/>
      <c r="GS28" s="350"/>
      <c r="GT28" s="350"/>
      <c r="GU28" s="349"/>
      <c r="GV28" s="350"/>
      <c r="GW28" s="350"/>
      <c r="GX28" s="349"/>
      <c r="GY28" s="350">
        <f>'Привороцька ЗОШ'!AH10</f>
        <v>0</v>
      </c>
      <c r="GZ28" s="350">
        <f>'Привороцька ЗОШ'!AI10</f>
        <v>0</v>
      </c>
      <c r="HA28" s="350">
        <f>'Привороцька ЗОШ'!AJ10</f>
        <v>0</v>
      </c>
      <c r="HB28" s="350">
        <f t="shared" si="28"/>
        <v>0</v>
      </c>
      <c r="HC28" s="351">
        <f t="shared" si="54"/>
        <v>0</v>
      </c>
      <c r="HD28" s="363">
        <f t="shared" si="61"/>
        <v>0</v>
      </c>
      <c r="HE28" s="364">
        <f t="shared" si="62"/>
        <v>0</v>
      </c>
      <c r="HF28" s="365">
        <f>'Привороцька ЗОШ'!AK11+'Привороцька ЗОШ'!AK12</f>
        <v>0</v>
      </c>
      <c r="HG28" s="365">
        <f>'Привороцька ЗОШ'!AL11+'Привороцька ЗОШ'!AL12</f>
        <v>0</v>
      </c>
      <c r="HH28" s="364">
        <f>'Привороцька ЗОШ'!AM11+'Привороцька ЗОШ'!AM12</f>
        <v>0</v>
      </c>
      <c r="HI28" s="365"/>
      <c r="HJ28" s="365"/>
      <c r="HK28" s="364"/>
      <c r="HL28" s="365"/>
      <c r="HM28" s="365"/>
      <c r="HN28" s="364"/>
      <c r="HO28" s="365"/>
      <c r="HP28" s="365"/>
      <c r="HQ28" s="364"/>
      <c r="HR28" s="365">
        <f>'Привороцька ЗОШ'!AK10</f>
        <v>0</v>
      </c>
      <c r="HS28" s="365">
        <f>'Привороцька ЗОШ'!AL10</f>
        <v>0</v>
      </c>
      <c r="HT28" s="364">
        <f>'Привороцька ЗОШ'!AM10</f>
        <v>0</v>
      </c>
      <c r="HU28" s="365">
        <f t="shared" si="30"/>
        <v>0</v>
      </c>
      <c r="HV28" s="383">
        <f t="shared" si="56"/>
        <v>0</v>
      </c>
      <c r="HW28" s="375">
        <f t="shared" si="63"/>
        <v>8938</v>
      </c>
      <c r="HX28" s="249">
        <f t="shared" si="64"/>
        <v>26654.491984</v>
      </c>
      <c r="HY28" s="254">
        <f t="shared" si="31"/>
        <v>8938</v>
      </c>
      <c r="HZ28" s="254"/>
      <c r="IA28" s="249">
        <f t="shared" si="32"/>
        <v>26654.491984</v>
      </c>
      <c r="IB28" s="254">
        <f t="shared" si="33"/>
        <v>0</v>
      </c>
      <c r="IC28" s="254"/>
      <c r="ID28" s="249">
        <f t="shared" si="34"/>
        <v>0</v>
      </c>
      <c r="IE28" s="254">
        <f t="shared" si="35"/>
        <v>0</v>
      </c>
      <c r="IF28" s="254"/>
      <c r="IG28" s="249">
        <f t="shared" si="36"/>
        <v>0</v>
      </c>
      <c r="IH28" s="254">
        <f t="shared" si="37"/>
        <v>0</v>
      </c>
      <c r="II28" s="254"/>
      <c r="IJ28" s="387">
        <f t="shared" si="38"/>
        <v>0</v>
      </c>
      <c r="IK28" s="390">
        <f>HX28+CU28</f>
        <v>30485.331984</v>
      </c>
    </row>
    <row r="29" spans="1:245" s="65" customFormat="1">
      <c r="A29" s="194">
        <v>19</v>
      </c>
      <c r="B29" s="207" t="s">
        <v>53</v>
      </c>
      <c r="C29" s="186">
        <f t="shared" si="39"/>
        <v>50</v>
      </c>
      <c r="D29" s="198">
        <f t="shared" si="3"/>
        <v>146.30449999999999</v>
      </c>
      <c r="E29" s="187">
        <f>'Просіцька  ЗОШ'!D11</f>
        <v>50</v>
      </c>
      <c r="F29" s="187"/>
      <c r="G29" s="188">
        <f>'Просіцька  ЗОШ'!F11</f>
        <v>146.30449999999999</v>
      </c>
      <c r="H29" s="187"/>
      <c r="I29" s="187"/>
      <c r="J29" s="188"/>
      <c r="K29" s="187"/>
      <c r="L29" s="187"/>
      <c r="M29" s="188"/>
      <c r="N29" s="187"/>
      <c r="O29" s="187"/>
      <c r="P29" s="188"/>
      <c r="Q29" s="187">
        <f>'Просіцька  ЗОШ'!D10</f>
        <v>50</v>
      </c>
      <c r="R29" s="187"/>
      <c r="S29" s="188">
        <f>'Просіцька  ЗОШ'!F10</f>
        <v>146.30449999999999</v>
      </c>
      <c r="T29" s="187">
        <f t="shared" si="4"/>
        <v>0</v>
      </c>
      <c r="U29" s="190">
        <f t="shared" si="40"/>
        <v>0</v>
      </c>
      <c r="V29" s="212">
        <f t="shared" si="41"/>
        <v>100</v>
      </c>
      <c r="W29" s="213">
        <f t="shared" si="5"/>
        <v>292.60899999999998</v>
      </c>
      <c r="X29" s="189">
        <f>'Просіцька  ЗОШ'!G11</f>
        <v>100</v>
      </c>
      <c r="Y29" s="189">
        <f>'Просіцька  ЗОШ'!H11</f>
        <v>2.9260899999999999</v>
      </c>
      <c r="Z29" s="214">
        <f>'Просіцька  ЗОШ'!I11</f>
        <v>292.60899999999998</v>
      </c>
      <c r="AA29" s="189"/>
      <c r="AB29" s="189"/>
      <c r="AC29" s="214"/>
      <c r="AD29" s="189"/>
      <c r="AE29" s="189"/>
      <c r="AF29" s="214"/>
      <c r="AG29" s="189"/>
      <c r="AH29" s="189"/>
      <c r="AI29" s="214"/>
      <c r="AJ29" s="189">
        <f>'Просіцька  ЗОШ'!G10</f>
        <v>100</v>
      </c>
      <c r="AK29" s="189">
        <f>'Просіцька  ЗОШ'!H10</f>
        <v>0</v>
      </c>
      <c r="AL29" s="214">
        <f>'Просіцька  ЗОШ'!I10</f>
        <v>292.60899999999998</v>
      </c>
      <c r="AM29" s="189">
        <f t="shared" si="6"/>
        <v>0</v>
      </c>
      <c r="AN29" s="215">
        <f t="shared" si="42"/>
        <v>0</v>
      </c>
      <c r="AO29" s="226">
        <f t="shared" si="43"/>
        <v>100</v>
      </c>
      <c r="AP29" s="227">
        <f t="shared" si="7"/>
        <v>292.60899999999998</v>
      </c>
      <c r="AQ29" s="228">
        <f>'Просіцька  ЗОШ'!J11</f>
        <v>100</v>
      </c>
      <c r="AR29" s="228">
        <f>'Просіцька  ЗОШ'!K11</f>
        <v>2.9260899999999999</v>
      </c>
      <c r="AS29" s="228">
        <f>'Просіцька  ЗОШ'!L11</f>
        <v>292.60899999999998</v>
      </c>
      <c r="AT29" s="228"/>
      <c r="AU29" s="228"/>
      <c r="AV29" s="229"/>
      <c r="AW29" s="228"/>
      <c r="AX29" s="228"/>
      <c r="AY29" s="229"/>
      <c r="AZ29" s="228"/>
      <c r="BA29" s="228"/>
      <c r="BB29" s="229"/>
      <c r="BC29" s="228">
        <f>'Просіцька  ЗОШ'!J10</f>
        <v>100</v>
      </c>
      <c r="BD29" s="228">
        <f>'Просіцька  ЗОШ'!K10</f>
        <v>0</v>
      </c>
      <c r="BE29" s="228">
        <f>'Просіцька  ЗОШ'!L10</f>
        <v>292.60899999999998</v>
      </c>
      <c r="BF29" s="228">
        <f t="shared" si="8"/>
        <v>0</v>
      </c>
      <c r="BG29" s="230">
        <f t="shared" si="44"/>
        <v>0</v>
      </c>
      <c r="BH29" s="262">
        <f t="shared" si="45"/>
        <v>100</v>
      </c>
      <c r="BI29" s="263">
        <f t="shared" si="9"/>
        <v>294.68279999999999</v>
      </c>
      <c r="BJ29" s="264">
        <f>'Просіцька  ЗОШ'!M11</f>
        <v>100</v>
      </c>
      <c r="BK29" s="264">
        <f>'Просіцька  ЗОШ'!N11</f>
        <v>2.946828</v>
      </c>
      <c r="BL29" s="265">
        <f>'Просіцька  ЗОШ'!O11</f>
        <v>294.68279999999999</v>
      </c>
      <c r="BM29" s="264"/>
      <c r="BN29" s="264"/>
      <c r="BO29" s="265"/>
      <c r="BP29" s="265"/>
      <c r="BQ29" s="264"/>
      <c r="BR29" s="265"/>
      <c r="BS29" s="264"/>
      <c r="BT29" s="264"/>
      <c r="BU29" s="265"/>
      <c r="BV29" s="264">
        <f>'Просіцька  ЗОШ'!M10</f>
        <v>100</v>
      </c>
      <c r="BW29" s="264">
        <f>'Просіцька  ЗОШ'!N10</f>
        <v>0</v>
      </c>
      <c r="BX29" s="265">
        <f>'Просіцька  ЗОШ'!O10</f>
        <v>294.68279999999999</v>
      </c>
      <c r="BY29" s="264">
        <f t="shared" si="10"/>
        <v>0</v>
      </c>
      <c r="BZ29" s="266">
        <f t="shared" si="46"/>
        <v>0</v>
      </c>
      <c r="CA29" s="286">
        <f t="shared" si="47"/>
        <v>100</v>
      </c>
      <c r="CB29" s="287">
        <f t="shared" si="11"/>
        <v>294.68</v>
      </c>
      <c r="CC29" s="288">
        <f>'Просіцька  ЗОШ'!P11</f>
        <v>100</v>
      </c>
      <c r="CD29" s="288">
        <f>'Просіцька  ЗОШ'!Q11</f>
        <v>2.9468000000000001</v>
      </c>
      <c r="CE29" s="288">
        <f>'Просіцька  ЗОШ'!R11</f>
        <v>294.68</v>
      </c>
      <c r="CF29" s="288"/>
      <c r="CG29" s="288"/>
      <c r="CH29" s="287"/>
      <c r="CI29" s="288"/>
      <c r="CJ29" s="288"/>
      <c r="CK29" s="287"/>
      <c r="CL29" s="288"/>
      <c r="CM29" s="288"/>
      <c r="CN29" s="287"/>
      <c r="CO29" s="288">
        <f>'Просіцька  ЗОШ'!P10</f>
        <v>100</v>
      </c>
      <c r="CP29" s="288">
        <f>'Просіцька  ЗОШ'!Q10</f>
        <v>0</v>
      </c>
      <c r="CQ29" s="288">
        <f>'Просіцька  ЗОШ'!R10</f>
        <v>294.68</v>
      </c>
      <c r="CR29" s="288">
        <f t="shared" si="12"/>
        <v>0</v>
      </c>
      <c r="CS29" s="289">
        <f t="shared" si="48"/>
        <v>0</v>
      </c>
      <c r="CT29" s="186">
        <f t="shared" si="13"/>
        <v>50</v>
      </c>
      <c r="CU29" s="311">
        <f t="shared" si="14"/>
        <v>147.34</v>
      </c>
      <c r="CV29" s="301">
        <f>'Просіцька  ЗОШ'!S10</f>
        <v>50</v>
      </c>
      <c r="CW29" s="301">
        <f>'Просіцька  ЗОШ'!T10</f>
        <v>0</v>
      </c>
      <c r="CX29" s="198">
        <f>'Просіцька  ЗОШ'!U10</f>
        <v>147.34</v>
      </c>
      <c r="CY29" s="301"/>
      <c r="CZ29" s="301"/>
      <c r="DA29" s="198"/>
      <c r="DB29" s="301"/>
      <c r="DC29" s="301"/>
      <c r="DD29" s="198"/>
      <c r="DE29" s="301"/>
      <c r="DF29" s="301"/>
      <c r="DG29" s="198"/>
      <c r="DH29" s="301">
        <f>'Просіцька  ЗОШ'!S10</f>
        <v>50</v>
      </c>
      <c r="DI29" s="301">
        <f>'Просіцька  ЗОШ'!T10</f>
        <v>0</v>
      </c>
      <c r="DJ29" s="301">
        <f>'Просіцька  ЗОШ'!U10</f>
        <v>147.34</v>
      </c>
      <c r="DK29" s="301">
        <f t="shared" si="15"/>
        <v>0</v>
      </c>
      <c r="DL29" s="313">
        <f t="shared" si="49"/>
        <v>0</v>
      </c>
      <c r="DM29" s="212">
        <f t="shared" si="16"/>
        <v>50</v>
      </c>
      <c r="DN29" s="309">
        <f t="shared" si="17"/>
        <v>182.3526</v>
      </c>
      <c r="DO29" s="309">
        <f>'Просіцька  ЗОШ'!V11</f>
        <v>50</v>
      </c>
      <c r="DP29" s="309"/>
      <c r="DQ29" s="309">
        <f>'Просіцька  ЗОШ'!X11</f>
        <v>182.3526</v>
      </c>
      <c r="DR29" s="309"/>
      <c r="DS29" s="309"/>
      <c r="DT29" s="213"/>
      <c r="DU29" s="309"/>
      <c r="DV29" s="309"/>
      <c r="DW29" s="213"/>
      <c r="DX29" s="309"/>
      <c r="DY29" s="309"/>
      <c r="DZ29" s="213"/>
      <c r="EA29" s="309">
        <f>'Просіцька  ЗОШ'!V10</f>
        <v>50</v>
      </c>
      <c r="EB29" s="309">
        <f>'Просіцька  ЗОШ'!W10</f>
        <v>0</v>
      </c>
      <c r="EC29" s="309">
        <f>'Просіцька  ЗОШ'!X10</f>
        <v>182.3526</v>
      </c>
      <c r="ED29" s="309">
        <f t="shared" si="18"/>
        <v>0</v>
      </c>
      <c r="EE29" s="310">
        <f t="shared" si="50"/>
        <v>0</v>
      </c>
      <c r="EF29" s="324">
        <f>EH29+EK29+EN29+EQ29</f>
        <v>50</v>
      </c>
      <c r="EG29" s="326">
        <f>EJ29+EM29+EP29+ES29</f>
        <v>169.9</v>
      </c>
      <c r="EH29" s="325">
        <f>'Просіцька  ЗОШ'!Y11</f>
        <v>50</v>
      </c>
      <c r="EI29" s="325">
        <f>'Просіцька  ЗОШ'!Z11</f>
        <v>3.3980000000000001</v>
      </c>
      <c r="EJ29" s="326">
        <f>'Просіцька  ЗОШ'!AA11</f>
        <v>169.9</v>
      </c>
      <c r="EK29" s="325"/>
      <c r="EL29" s="325"/>
      <c r="EM29" s="326"/>
      <c r="EN29" s="325"/>
      <c r="EO29" s="325"/>
      <c r="EP29" s="326"/>
      <c r="EQ29" s="325"/>
      <c r="ER29" s="325"/>
      <c r="ES29" s="326"/>
      <c r="ET29" s="325">
        <f>'Просіцька  ЗОШ'!Y10</f>
        <v>50</v>
      </c>
      <c r="EU29" s="325">
        <f>'Просіцька  ЗОШ'!Z10</f>
        <v>0</v>
      </c>
      <c r="EV29" s="326">
        <f>'Просіцька  ЗОШ'!AA10</f>
        <v>169.9</v>
      </c>
      <c r="EW29" s="325">
        <f t="shared" si="21"/>
        <v>0</v>
      </c>
      <c r="EX29" s="327">
        <f t="shared" si="51"/>
        <v>0</v>
      </c>
      <c r="EY29" s="226">
        <f>FA29+FD29+FG29+FJ29</f>
        <v>100</v>
      </c>
      <c r="EZ29" s="227">
        <f>FC29+FF29+FI29+FL29</f>
        <v>316.34000000000003</v>
      </c>
      <c r="FA29" s="338">
        <f>'Просіцька  ЗОШ'!AB11</f>
        <v>100</v>
      </c>
      <c r="FB29" s="338">
        <f>'Просіцька  ЗОШ'!AC11</f>
        <v>3.1634000000000002</v>
      </c>
      <c r="FC29" s="227">
        <f>'Просіцька  ЗОШ'!AD11</f>
        <v>316.34000000000003</v>
      </c>
      <c r="FD29" s="338"/>
      <c r="FE29" s="338"/>
      <c r="FF29" s="227"/>
      <c r="FG29" s="338"/>
      <c r="FH29" s="338"/>
      <c r="FI29" s="227"/>
      <c r="FJ29" s="338"/>
      <c r="FK29" s="338"/>
      <c r="FL29" s="227"/>
      <c r="FM29" s="338">
        <f>'Просіцька  ЗОШ'!AB10</f>
        <v>100</v>
      </c>
      <c r="FN29" s="338">
        <f>'Просіцька  ЗОШ'!AC10</f>
        <v>0</v>
      </c>
      <c r="FO29" s="227">
        <f>'Просіцька  ЗОШ'!AD10</f>
        <v>316.34000000000003</v>
      </c>
      <c r="FP29" s="338">
        <f t="shared" si="24"/>
        <v>0</v>
      </c>
      <c r="FQ29" s="339">
        <f t="shared" si="52"/>
        <v>0</v>
      </c>
      <c r="FR29" s="186">
        <f t="shared" si="0"/>
        <v>0</v>
      </c>
      <c r="FS29" s="198">
        <f t="shared" si="59"/>
        <v>0</v>
      </c>
      <c r="FT29" s="301">
        <f>'Просіцька  ЗОШ'!AE11</f>
        <v>0</v>
      </c>
      <c r="FU29" s="301">
        <f>'Просіцька  ЗОШ'!AF11</f>
        <v>0</v>
      </c>
      <c r="FV29" s="301">
        <f>'Просіцька  ЗОШ'!AG11</f>
        <v>0</v>
      </c>
      <c r="FW29" s="301"/>
      <c r="FX29" s="301"/>
      <c r="FY29" s="198"/>
      <c r="FZ29" s="301"/>
      <c r="GA29" s="301"/>
      <c r="GB29" s="198"/>
      <c r="GC29" s="301"/>
      <c r="GD29" s="301"/>
      <c r="GE29" s="198"/>
      <c r="GF29" s="301">
        <f>'Просіцька  ЗОШ'!AE10</f>
        <v>0</v>
      </c>
      <c r="GG29" s="301">
        <f>'Просіцька  ЗОШ'!AF10</f>
        <v>0</v>
      </c>
      <c r="GH29" s="301">
        <f>'Просіцька  ЗОШ'!AG10</f>
        <v>0</v>
      </c>
      <c r="GI29" s="301">
        <f t="shared" si="26"/>
        <v>0</v>
      </c>
      <c r="GJ29" s="302">
        <f t="shared" si="53"/>
        <v>0</v>
      </c>
      <c r="GK29" s="348">
        <f t="shared" si="1"/>
        <v>0</v>
      </c>
      <c r="GL29" s="349">
        <f t="shared" si="60"/>
        <v>0</v>
      </c>
      <c r="GM29" s="350">
        <f>'Просіцька  ЗОШ'!AH11</f>
        <v>0</v>
      </c>
      <c r="GN29" s="350">
        <f>'Просіцька  ЗОШ'!AI11</f>
        <v>0</v>
      </c>
      <c r="GO29" s="350">
        <f>'Просіцька  ЗОШ'!AJ11</f>
        <v>0</v>
      </c>
      <c r="GP29" s="350"/>
      <c r="GQ29" s="350"/>
      <c r="GR29" s="349"/>
      <c r="GS29" s="350"/>
      <c r="GT29" s="350"/>
      <c r="GU29" s="349"/>
      <c r="GV29" s="350"/>
      <c r="GW29" s="350"/>
      <c r="GX29" s="349"/>
      <c r="GY29" s="350">
        <f>'Просіцька  ЗОШ'!AH10</f>
        <v>0</v>
      </c>
      <c r="GZ29" s="350">
        <f>'Просіцька  ЗОШ'!AI10</f>
        <v>0</v>
      </c>
      <c r="HA29" s="350">
        <f>'Просіцька  ЗОШ'!AJ10</f>
        <v>0</v>
      </c>
      <c r="HB29" s="350">
        <f t="shared" si="28"/>
        <v>0</v>
      </c>
      <c r="HC29" s="351">
        <f t="shared" si="54"/>
        <v>0</v>
      </c>
      <c r="HD29" s="363">
        <f t="shared" si="61"/>
        <v>0</v>
      </c>
      <c r="HE29" s="364">
        <f t="shared" si="62"/>
        <v>0</v>
      </c>
      <c r="HF29" s="365">
        <f>'Просіцька  ЗОШ'!AK11</f>
        <v>0</v>
      </c>
      <c r="HG29" s="365">
        <f>'Просіцька  ЗОШ'!AL11</f>
        <v>0</v>
      </c>
      <c r="HH29" s="364">
        <f>'Просіцька  ЗОШ'!AM11</f>
        <v>0</v>
      </c>
      <c r="HI29" s="365"/>
      <c r="HJ29" s="365"/>
      <c r="HK29" s="364"/>
      <c r="HL29" s="365"/>
      <c r="HM29" s="365"/>
      <c r="HN29" s="364"/>
      <c r="HO29" s="365"/>
      <c r="HP29" s="365"/>
      <c r="HQ29" s="364"/>
      <c r="HR29" s="365">
        <f>'Просіцька  ЗОШ'!AK10</f>
        <v>0</v>
      </c>
      <c r="HS29" s="365">
        <f>'Просіцька  ЗОШ'!AL10</f>
        <v>0</v>
      </c>
      <c r="HT29" s="364">
        <f>'Просіцька  ЗОШ'!AM10</f>
        <v>0</v>
      </c>
      <c r="HU29" s="365">
        <f t="shared" si="30"/>
        <v>0</v>
      </c>
      <c r="HV29" s="383">
        <f t="shared" si="56"/>
        <v>0</v>
      </c>
      <c r="HW29" s="375">
        <f t="shared" si="63"/>
        <v>700</v>
      </c>
      <c r="HX29" s="249">
        <f t="shared" si="64"/>
        <v>2136.8179</v>
      </c>
      <c r="HY29" s="254">
        <f t="shared" si="31"/>
        <v>700</v>
      </c>
      <c r="HZ29" s="254"/>
      <c r="IA29" s="249">
        <f t="shared" si="32"/>
        <v>2136.8179</v>
      </c>
      <c r="IB29" s="254">
        <f t="shared" si="33"/>
        <v>0</v>
      </c>
      <c r="IC29" s="254"/>
      <c r="ID29" s="249">
        <f t="shared" si="34"/>
        <v>0</v>
      </c>
      <c r="IE29" s="254">
        <f t="shared" si="35"/>
        <v>0</v>
      </c>
      <c r="IF29" s="254"/>
      <c r="IG29" s="249">
        <f t="shared" si="36"/>
        <v>0</v>
      </c>
      <c r="IH29" s="254">
        <f t="shared" si="37"/>
        <v>0</v>
      </c>
      <c r="II29" s="254"/>
      <c r="IJ29" s="387">
        <f t="shared" si="38"/>
        <v>0</v>
      </c>
    </row>
    <row r="30" spans="1:245" s="65" customFormat="1">
      <c r="A30" s="194">
        <v>20</v>
      </c>
      <c r="B30" s="207" t="s">
        <v>70</v>
      </c>
      <c r="C30" s="186">
        <f>E30+H30+K30+N30</f>
        <v>1950</v>
      </c>
      <c r="D30" s="198">
        <f t="shared" si="3"/>
        <v>5705.8755000000001</v>
      </c>
      <c r="E30" s="187">
        <f>'Слобідський НВК'!D11</f>
        <v>1950</v>
      </c>
      <c r="F30" s="187"/>
      <c r="G30" s="188">
        <f>'Слобідський НВК'!F11</f>
        <v>5705.8755000000001</v>
      </c>
      <c r="H30" s="187"/>
      <c r="I30" s="187"/>
      <c r="J30" s="188"/>
      <c r="K30" s="187"/>
      <c r="L30" s="187"/>
      <c r="M30" s="188"/>
      <c r="N30" s="187"/>
      <c r="O30" s="187"/>
      <c r="P30" s="188"/>
      <c r="Q30" s="187">
        <f>'Слобідський НВК'!D10</f>
        <v>1950</v>
      </c>
      <c r="R30" s="187"/>
      <c r="S30" s="188">
        <f>'Слобідський НВК'!F10</f>
        <v>5705.8755000000001</v>
      </c>
      <c r="T30" s="187">
        <f t="shared" si="4"/>
        <v>0</v>
      </c>
      <c r="U30" s="190">
        <f t="shared" si="40"/>
        <v>0</v>
      </c>
      <c r="V30" s="212">
        <f>X30+AA30+AD30+AG30</f>
        <v>2300</v>
      </c>
      <c r="W30" s="213">
        <f t="shared" si="5"/>
        <v>6730.0069999999996</v>
      </c>
      <c r="X30" s="189">
        <f>'Слобідський НВК'!G11</f>
        <v>2300</v>
      </c>
      <c r="Y30" s="189">
        <f>'Слобідський НВК'!H11</f>
        <v>2.9260899999999999</v>
      </c>
      <c r="Z30" s="214">
        <f>'Слобідський НВК'!I11</f>
        <v>6730.0069999999996</v>
      </c>
      <c r="AA30" s="189"/>
      <c r="AB30" s="189"/>
      <c r="AC30" s="214"/>
      <c r="AD30" s="189"/>
      <c r="AE30" s="189"/>
      <c r="AF30" s="214"/>
      <c r="AG30" s="189"/>
      <c r="AH30" s="189"/>
      <c r="AI30" s="214"/>
      <c r="AJ30" s="189">
        <f>'Слобідський НВК'!G10</f>
        <v>2300</v>
      </c>
      <c r="AK30" s="189">
        <f>'Слобідський НВК'!H10</f>
        <v>0</v>
      </c>
      <c r="AL30" s="214">
        <f>'Слобідський НВК'!I10</f>
        <v>6730.0069999999996</v>
      </c>
      <c r="AM30" s="189">
        <f t="shared" si="6"/>
        <v>0</v>
      </c>
      <c r="AN30" s="215">
        <f t="shared" si="42"/>
        <v>0</v>
      </c>
      <c r="AO30" s="226">
        <f>AQ30+AT30+AW30+AZ30</f>
        <v>2000</v>
      </c>
      <c r="AP30" s="227">
        <f t="shared" si="7"/>
        <v>5852.1799999999994</v>
      </c>
      <c r="AQ30" s="228">
        <f>'Слобідський НВК'!J11</f>
        <v>2000</v>
      </c>
      <c r="AR30" s="228">
        <f>'Слобідський НВК'!K11</f>
        <v>2.9260899999999999</v>
      </c>
      <c r="AS30" s="228">
        <f>'Слобідський НВК'!L11</f>
        <v>5852.1799999999994</v>
      </c>
      <c r="AT30" s="228"/>
      <c r="AU30" s="228"/>
      <c r="AV30" s="229"/>
      <c r="AW30" s="228"/>
      <c r="AX30" s="228"/>
      <c r="AY30" s="229"/>
      <c r="AZ30" s="228"/>
      <c r="BA30" s="228"/>
      <c r="BB30" s="229"/>
      <c r="BC30" s="228">
        <f>'Слобідський НВК'!J10</f>
        <v>2000</v>
      </c>
      <c r="BD30" s="228">
        <f>'Слобідський НВК'!K10</f>
        <v>0</v>
      </c>
      <c r="BE30" s="228">
        <f>'Слобідський НВК'!L10</f>
        <v>5852.1799999999994</v>
      </c>
      <c r="BF30" s="228">
        <f t="shared" si="8"/>
        <v>0</v>
      </c>
      <c r="BG30" s="230">
        <f t="shared" si="44"/>
        <v>0</v>
      </c>
      <c r="BH30" s="262">
        <f>BJ30+BM30+BP30+BS30</f>
        <v>2750</v>
      </c>
      <c r="BI30" s="263">
        <f t="shared" si="9"/>
        <v>8103.777</v>
      </c>
      <c r="BJ30" s="264">
        <f>'Слобідський НВК'!M11</f>
        <v>2750</v>
      </c>
      <c r="BK30" s="264">
        <f>'Слобідський НВК'!N11</f>
        <v>2.946828</v>
      </c>
      <c r="BL30" s="265">
        <f>'Слобідський НВК'!O11</f>
        <v>8103.777</v>
      </c>
      <c r="BM30" s="264"/>
      <c r="BN30" s="264"/>
      <c r="BO30" s="265"/>
      <c r="BP30" s="265"/>
      <c r="BQ30" s="264"/>
      <c r="BR30" s="265"/>
      <c r="BS30" s="264"/>
      <c r="BT30" s="264"/>
      <c r="BU30" s="265"/>
      <c r="BV30" s="264">
        <f>'Слобідський НВК'!M10</f>
        <v>2750</v>
      </c>
      <c r="BW30" s="264">
        <f>'Слобідський НВК'!N10</f>
        <v>0</v>
      </c>
      <c r="BX30" s="265">
        <f>'Слобідський НВК'!O10</f>
        <v>8103.777</v>
      </c>
      <c r="BY30" s="264">
        <f t="shared" si="10"/>
        <v>0</v>
      </c>
      <c r="BZ30" s="266">
        <f t="shared" si="46"/>
        <v>0</v>
      </c>
      <c r="CA30" s="286">
        <f>CC30+CF30+CI30+CL30</f>
        <v>2100</v>
      </c>
      <c r="CB30" s="287">
        <f t="shared" si="11"/>
        <v>6188.28</v>
      </c>
      <c r="CC30" s="288">
        <f>'Слобідський НВК'!P11</f>
        <v>2100</v>
      </c>
      <c r="CD30" s="288">
        <f>'Слобідський НВК'!Q11</f>
        <v>2.9468000000000001</v>
      </c>
      <c r="CE30" s="288">
        <f>'Слобідський НВК'!R11</f>
        <v>6188.28</v>
      </c>
      <c r="CF30" s="288"/>
      <c r="CG30" s="288"/>
      <c r="CH30" s="287"/>
      <c r="CI30" s="288"/>
      <c r="CJ30" s="288"/>
      <c r="CK30" s="287"/>
      <c r="CL30" s="288"/>
      <c r="CM30" s="288"/>
      <c r="CN30" s="287"/>
      <c r="CO30" s="288">
        <f>'Слобідський НВК'!P10</f>
        <v>2100</v>
      </c>
      <c r="CP30" s="288">
        <f>'Слобідський НВК'!Q10</f>
        <v>0</v>
      </c>
      <c r="CQ30" s="288">
        <f>'Слобідський НВК'!R10</f>
        <v>6188.28</v>
      </c>
      <c r="CR30" s="288">
        <f t="shared" si="12"/>
        <v>0</v>
      </c>
      <c r="CS30" s="289">
        <f t="shared" si="48"/>
        <v>0</v>
      </c>
      <c r="CT30" s="186">
        <f t="shared" si="13"/>
        <v>1200</v>
      </c>
      <c r="CU30" s="311">
        <f t="shared" si="14"/>
        <v>3536.1600000000003</v>
      </c>
      <c r="CV30" s="301">
        <f>'Слобідський НВК'!S11</f>
        <v>1200</v>
      </c>
      <c r="CW30" s="301">
        <f>'Слобідський НВК'!T11</f>
        <v>2.9468000000000001</v>
      </c>
      <c r="CX30" s="198">
        <f>'Слобідський НВК'!U11</f>
        <v>3536.1600000000003</v>
      </c>
      <c r="CY30" s="301"/>
      <c r="CZ30" s="301"/>
      <c r="DA30" s="198"/>
      <c r="DB30" s="301"/>
      <c r="DC30" s="301"/>
      <c r="DD30" s="198"/>
      <c r="DE30" s="301"/>
      <c r="DF30" s="301"/>
      <c r="DG30" s="198"/>
      <c r="DH30" s="301">
        <f>'Слобідський НВК'!S10</f>
        <v>1200</v>
      </c>
      <c r="DI30" s="301">
        <f>'Слобідський НВК'!T10</f>
        <v>0</v>
      </c>
      <c r="DJ30" s="301">
        <f>'Слобідський НВК'!U10</f>
        <v>3536.1600000000003</v>
      </c>
      <c r="DK30" s="301">
        <f t="shared" si="15"/>
        <v>0</v>
      </c>
      <c r="DL30" s="313">
        <f t="shared" si="49"/>
        <v>0</v>
      </c>
      <c r="DM30" s="212">
        <f t="shared" si="16"/>
        <v>500</v>
      </c>
      <c r="DN30" s="309">
        <f t="shared" si="17"/>
        <v>1823.5260000000001</v>
      </c>
      <c r="DO30" s="309">
        <f>'Слобідський НВК'!V11</f>
        <v>500</v>
      </c>
      <c r="DP30" s="309"/>
      <c r="DQ30" s="309">
        <f>'Слобідський НВК'!X11</f>
        <v>1823.5260000000001</v>
      </c>
      <c r="DR30" s="309"/>
      <c r="DS30" s="309"/>
      <c r="DT30" s="213"/>
      <c r="DU30" s="309"/>
      <c r="DV30" s="309"/>
      <c r="DW30" s="213"/>
      <c r="DX30" s="309"/>
      <c r="DY30" s="309"/>
      <c r="DZ30" s="213"/>
      <c r="EA30" s="309">
        <f>'Слобідський НВК'!V11</f>
        <v>500</v>
      </c>
      <c r="EB30" s="309">
        <f>'Слобідський НВК'!W11</f>
        <v>3.647052</v>
      </c>
      <c r="EC30" s="309">
        <f>'Слобідський НВК'!X11</f>
        <v>1823.5260000000001</v>
      </c>
      <c r="ED30" s="309">
        <f t="shared" si="18"/>
        <v>0</v>
      </c>
      <c r="EE30" s="310">
        <f t="shared" si="50"/>
        <v>0</v>
      </c>
      <c r="EF30" s="324">
        <f>EH30+EK30+EN30+EQ30</f>
        <v>476</v>
      </c>
      <c r="EG30" s="326">
        <f>EJ30+EM30+EP30+ES30</f>
        <v>1617.4480000000001</v>
      </c>
      <c r="EH30" s="325">
        <f>'Слобідський НВК'!Y11</f>
        <v>476</v>
      </c>
      <c r="EI30" s="325">
        <f>'Слобідський НВК'!Z11</f>
        <v>3.3980000000000001</v>
      </c>
      <c r="EJ30" s="326">
        <f>'Слобідський НВК'!AA11</f>
        <v>1617.4480000000001</v>
      </c>
      <c r="EK30" s="325"/>
      <c r="EL30" s="325"/>
      <c r="EM30" s="326"/>
      <c r="EN30" s="325"/>
      <c r="EO30" s="325"/>
      <c r="EP30" s="326"/>
      <c r="EQ30" s="325"/>
      <c r="ER30" s="325"/>
      <c r="ES30" s="326"/>
      <c r="ET30" s="325">
        <f>'Слобідський НВК'!Y10</f>
        <v>476</v>
      </c>
      <c r="EU30" s="325">
        <f>'Слобідський НВК'!Z10</f>
        <v>0</v>
      </c>
      <c r="EV30" s="326">
        <f>'Слобідський НВК'!AA10</f>
        <v>1617.4480000000001</v>
      </c>
      <c r="EW30" s="325">
        <f t="shared" si="21"/>
        <v>0</v>
      </c>
      <c r="EX30" s="327">
        <f t="shared" si="51"/>
        <v>0</v>
      </c>
      <c r="EY30" s="226">
        <f>FA30+FD30+FG30+FJ30</f>
        <v>1000</v>
      </c>
      <c r="EZ30" s="227">
        <f>FC30+FF30+FI30+FL30</f>
        <v>3163.4</v>
      </c>
      <c r="FA30" s="338">
        <f>'Слобідський НВК'!AB11</f>
        <v>1000</v>
      </c>
      <c r="FB30" s="338">
        <f>'Слобідський НВК'!AC11</f>
        <v>3.1634000000000002</v>
      </c>
      <c r="FC30" s="227">
        <f>'Слобідський НВК'!AD11</f>
        <v>3163.4</v>
      </c>
      <c r="FD30" s="338"/>
      <c r="FE30" s="338"/>
      <c r="FF30" s="227"/>
      <c r="FG30" s="338"/>
      <c r="FH30" s="338"/>
      <c r="FI30" s="227"/>
      <c r="FJ30" s="338"/>
      <c r="FK30" s="338"/>
      <c r="FL30" s="227"/>
      <c r="FM30" s="338">
        <f>'Слобідський НВК'!AB10</f>
        <v>1000</v>
      </c>
      <c r="FN30" s="338">
        <f>'Слобідський НВК'!AC10</f>
        <v>0</v>
      </c>
      <c r="FO30" s="227">
        <f>'Слобідський НВК'!AD10</f>
        <v>3163.4</v>
      </c>
      <c r="FP30" s="338">
        <f t="shared" si="24"/>
        <v>0</v>
      </c>
      <c r="FQ30" s="339">
        <f t="shared" si="52"/>
        <v>0</v>
      </c>
      <c r="FR30" s="186">
        <f t="shared" si="0"/>
        <v>0</v>
      </c>
      <c r="FS30" s="198">
        <f t="shared" si="59"/>
        <v>0</v>
      </c>
      <c r="FT30" s="301">
        <f>'Слобідський НВК'!AE11</f>
        <v>0</v>
      </c>
      <c r="FU30" s="301">
        <f>'Слобідський НВК'!AF11</f>
        <v>0</v>
      </c>
      <c r="FV30" s="301">
        <f>'Слобідський НВК'!AG11</f>
        <v>0</v>
      </c>
      <c r="FW30" s="301"/>
      <c r="FX30" s="301"/>
      <c r="FY30" s="198"/>
      <c r="FZ30" s="301"/>
      <c r="GA30" s="301"/>
      <c r="GB30" s="198"/>
      <c r="GC30" s="301"/>
      <c r="GD30" s="301"/>
      <c r="GE30" s="198"/>
      <c r="GF30" s="301">
        <f>'Слобідський НВК'!AE10</f>
        <v>0</v>
      </c>
      <c r="GG30" s="301">
        <f>'Слобідський НВК'!AF10</f>
        <v>0</v>
      </c>
      <c r="GH30" s="301">
        <f>'Слобідський НВК'!AG10</f>
        <v>0</v>
      </c>
      <c r="GI30" s="301">
        <f t="shared" si="26"/>
        <v>0</v>
      </c>
      <c r="GJ30" s="302">
        <f t="shared" si="53"/>
        <v>0</v>
      </c>
      <c r="GK30" s="348">
        <f t="shared" si="1"/>
        <v>0</v>
      </c>
      <c r="GL30" s="349">
        <f t="shared" si="60"/>
        <v>0</v>
      </c>
      <c r="GM30" s="350">
        <f>'Слобідський НВК'!AH11</f>
        <v>0</v>
      </c>
      <c r="GN30" s="350">
        <f>'Слобідський НВК'!AI11</f>
        <v>0</v>
      </c>
      <c r="GO30" s="350">
        <f>'Слобідський НВК'!AJ11</f>
        <v>0</v>
      </c>
      <c r="GP30" s="350"/>
      <c r="GQ30" s="350"/>
      <c r="GR30" s="349"/>
      <c r="GS30" s="350"/>
      <c r="GT30" s="350"/>
      <c r="GU30" s="349"/>
      <c r="GV30" s="350"/>
      <c r="GW30" s="350"/>
      <c r="GX30" s="349"/>
      <c r="GY30" s="350">
        <f>'Слобідський НВК'!AH10</f>
        <v>0</v>
      </c>
      <c r="GZ30" s="350">
        <f>'Слобідський НВК'!AI10</f>
        <v>0</v>
      </c>
      <c r="HA30" s="350">
        <f>'Слобідський НВК'!AJ10</f>
        <v>0</v>
      </c>
      <c r="HB30" s="350">
        <f t="shared" si="28"/>
        <v>0</v>
      </c>
      <c r="HC30" s="351">
        <f t="shared" si="54"/>
        <v>0</v>
      </c>
      <c r="HD30" s="363">
        <f t="shared" si="61"/>
        <v>0</v>
      </c>
      <c r="HE30" s="364">
        <f t="shared" si="62"/>
        <v>0</v>
      </c>
      <c r="HF30" s="365">
        <f>'Слобідський НВК'!AK10</f>
        <v>0</v>
      </c>
      <c r="HG30" s="365">
        <f>'Слобідський НВК'!AL10</f>
        <v>0</v>
      </c>
      <c r="HH30" s="364">
        <f>'Слобідський НВК'!AM10</f>
        <v>0</v>
      </c>
      <c r="HI30" s="365"/>
      <c r="HJ30" s="365"/>
      <c r="HK30" s="364"/>
      <c r="HL30" s="365"/>
      <c r="HM30" s="365"/>
      <c r="HN30" s="364"/>
      <c r="HO30" s="365"/>
      <c r="HP30" s="365"/>
      <c r="HQ30" s="364"/>
      <c r="HR30" s="365">
        <f>'Слобідський НВК'!AK10</f>
        <v>0</v>
      </c>
      <c r="HS30" s="365">
        <f>'Слобідський НВК'!AL10</f>
        <v>0</v>
      </c>
      <c r="HT30" s="364">
        <f>'Слобідський НВК'!AM10</f>
        <v>0</v>
      </c>
      <c r="HU30" s="365">
        <f t="shared" si="30"/>
        <v>0</v>
      </c>
      <c r="HV30" s="383">
        <f t="shared" si="56"/>
        <v>0</v>
      </c>
      <c r="HW30" s="375">
        <f t="shared" si="63"/>
        <v>14276</v>
      </c>
      <c r="HX30" s="249">
        <f t="shared" si="64"/>
        <v>42720.6535</v>
      </c>
      <c r="HY30" s="254">
        <f t="shared" si="31"/>
        <v>14276</v>
      </c>
      <c r="HZ30" s="254"/>
      <c r="IA30" s="249">
        <f t="shared" si="32"/>
        <v>42720.6535</v>
      </c>
      <c r="IB30" s="254">
        <f t="shared" si="33"/>
        <v>0</v>
      </c>
      <c r="IC30" s="254"/>
      <c r="ID30" s="249">
        <f t="shared" si="34"/>
        <v>0</v>
      </c>
      <c r="IE30" s="254">
        <f t="shared" si="35"/>
        <v>0</v>
      </c>
      <c r="IF30" s="254"/>
      <c r="IG30" s="249">
        <f t="shared" si="36"/>
        <v>0</v>
      </c>
      <c r="IH30" s="254">
        <f t="shared" si="37"/>
        <v>0</v>
      </c>
      <c r="II30" s="254"/>
      <c r="IJ30" s="387">
        <f t="shared" si="38"/>
        <v>0</v>
      </c>
    </row>
    <row r="31" spans="1:245" s="65" customFormat="1">
      <c r="A31" s="194">
        <v>21</v>
      </c>
      <c r="B31" s="207" t="s">
        <v>54</v>
      </c>
      <c r="C31" s="186">
        <f t="shared" si="39"/>
        <v>800</v>
      </c>
      <c r="D31" s="198">
        <f t="shared" si="3"/>
        <v>2340.8719999999998</v>
      </c>
      <c r="E31" s="187">
        <f>'Петричанський  НВК'!D11</f>
        <v>800</v>
      </c>
      <c r="F31" s="187"/>
      <c r="G31" s="187">
        <f>'Петричанський  НВК'!F11</f>
        <v>2340.8719999999998</v>
      </c>
      <c r="H31" s="187"/>
      <c r="I31" s="187"/>
      <c r="J31" s="188"/>
      <c r="K31" s="187"/>
      <c r="L31" s="187"/>
      <c r="M31" s="188"/>
      <c r="N31" s="187"/>
      <c r="O31" s="187"/>
      <c r="P31" s="188"/>
      <c r="Q31" s="187">
        <f>'Петричанський  НВК'!D10</f>
        <v>800</v>
      </c>
      <c r="R31" s="187"/>
      <c r="S31" s="188">
        <f>'Петричанський  НВК'!F10</f>
        <v>2340.8719999999998</v>
      </c>
      <c r="T31" s="187">
        <f t="shared" si="4"/>
        <v>0</v>
      </c>
      <c r="U31" s="190">
        <f t="shared" si="40"/>
        <v>0</v>
      </c>
      <c r="V31" s="212">
        <f>X31+AA31+AD31+AG31</f>
        <v>800</v>
      </c>
      <c r="W31" s="213">
        <f t="shared" si="5"/>
        <v>2340.8719999999998</v>
      </c>
      <c r="X31" s="189">
        <f>'Петричанський  НВК'!G11</f>
        <v>800</v>
      </c>
      <c r="Y31" s="189">
        <f>'Петричанський  НВК'!H11</f>
        <v>2.9260899999999999</v>
      </c>
      <c r="Z31" s="214">
        <f>'Петричанський  НВК'!I11</f>
        <v>2340.8719999999998</v>
      </c>
      <c r="AA31" s="189"/>
      <c r="AB31" s="189"/>
      <c r="AC31" s="214"/>
      <c r="AD31" s="189"/>
      <c r="AE31" s="189"/>
      <c r="AF31" s="214"/>
      <c r="AG31" s="189"/>
      <c r="AH31" s="189"/>
      <c r="AI31" s="214"/>
      <c r="AJ31" s="189">
        <f>'Петричанський  НВК'!G10</f>
        <v>800</v>
      </c>
      <c r="AK31" s="189">
        <f>'Петричанський  НВК'!H10</f>
        <v>0</v>
      </c>
      <c r="AL31" s="214">
        <f>'Петричанський  НВК'!I10</f>
        <v>2340.8719999999998</v>
      </c>
      <c r="AM31" s="189">
        <f t="shared" si="6"/>
        <v>0</v>
      </c>
      <c r="AN31" s="215">
        <f t="shared" si="42"/>
        <v>0</v>
      </c>
      <c r="AO31" s="226">
        <f>AQ31+AT31+AW31+AZ31</f>
        <v>1500</v>
      </c>
      <c r="AP31" s="227">
        <f t="shared" si="7"/>
        <v>4389.1350000000002</v>
      </c>
      <c r="AQ31" s="228">
        <f>'Петричанський  НВК'!J11</f>
        <v>1500</v>
      </c>
      <c r="AR31" s="228">
        <f>'Петричанський  НВК'!K11</f>
        <v>2.9260899999999999</v>
      </c>
      <c r="AS31" s="228">
        <f>'Петричанський  НВК'!L11</f>
        <v>4389.1350000000002</v>
      </c>
      <c r="AT31" s="228"/>
      <c r="AU31" s="228"/>
      <c r="AV31" s="229"/>
      <c r="AW31" s="228"/>
      <c r="AX31" s="228"/>
      <c r="AY31" s="229"/>
      <c r="AZ31" s="228"/>
      <c r="BA31" s="228"/>
      <c r="BB31" s="229"/>
      <c r="BC31" s="228">
        <f>'Петричанський  НВК'!J10</f>
        <v>1500</v>
      </c>
      <c r="BD31" s="228">
        <f>'Петричанський  НВК'!K10</f>
        <v>0</v>
      </c>
      <c r="BE31" s="228">
        <f>'Петричанський  НВК'!L10</f>
        <v>4389.1350000000002</v>
      </c>
      <c r="BF31" s="228">
        <f t="shared" si="8"/>
        <v>0</v>
      </c>
      <c r="BG31" s="230">
        <f t="shared" si="44"/>
        <v>0</v>
      </c>
      <c r="BH31" s="262">
        <f>BJ31+BM31+BP31+BS31</f>
        <v>2200</v>
      </c>
      <c r="BI31" s="263">
        <f t="shared" si="9"/>
        <v>6483.0216</v>
      </c>
      <c r="BJ31" s="264">
        <f>'Петричанський  НВК'!M11</f>
        <v>2200</v>
      </c>
      <c r="BK31" s="264">
        <f>'Петричанський  НВК'!N11</f>
        <v>2.946828</v>
      </c>
      <c r="BL31" s="265">
        <f>'Петричанський  НВК'!O11</f>
        <v>6483.0216</v>
      </c>
      <c r="BM31" s="264"/>
      <c r="BN31" s="264"/>
      <c r="BO31" s="265"/>
      <c r="BP31" s="265"/>
      <c r="BQ31" s="264"/>
      <c r="BR31" s="265"/>
      <c r="BS31" s="264"/>
      <c r="BT31" s="264"/>
      <c r="BU31" s="265"/>
      <c r="BV31" s="264">
        <f>'Петричанський  НВК'!M10</f>
        <v>2200</v>
      </c>
      <c r="BW31" s="264">
        <f>'Петричанський  НВК'!N10</f>
        <v>0</v>
      </c>
      <c r="BX31" s="265">
        <f>'Петричанський  НВК'!O10</f>
        <v>6483.0216</v>
      </c>
      <c r="BY31" s="264">
        <f t="shared" si="10"/>
        <v>0</v>
      </c>
      <c r="BZ31" s="266">
        <f t="shared" si="46"/>
        <v>0</v>
      </c>
      <c r="CA31" s="286">
        <f>CC31+CF31+CI31+CL31</f>
        <v>2000</v>
      </c>
      <c r="CB31" s="287">
        <f t="shared" si="11"/>
        <v>5893.6</v>
      </c>
      <c r="CC31" s="288">
        <f>'Петричанський  НВК'!P11</f>
        <v>2000</v>
      </c>
      <c r="CD31" s="288">
        <f>'Петричанський  НВК'!Q11</f>
        <v>2.9468000000000001</v>
      </c>
      <c r="CE31" s="288">
        <f>'Петричанський  НВК'!R11</f>
        <v>5893.6</v>
      </c>
      <c r="CF31" s="288"/>
      <c r="CG31" s="288"/>
      <c r="CH31" s="287"/>
      <c r="CI31" s="288"/>
      <c r="CJ31" s="288"/>
      <c r="CK31" s="287"/>
      <c r="CL31" s="288"/>
      <c r="CM31" s="288"/>
      <c r="CN31" s="287"/>
      <c r="CO31" s="288">
        <f>'Петричанський  НВК'!P10</f>
        <v>2000</v>
      </c>
      <c r="CP31" s="288">
        <f>'Петричанський  НВК'!Q10</f>
        <v>0</v>
      </c>
      <c r="CQ31" s="288">
        <f>'Петричанський  НВК'!R10</f>
        <v>5893.6</v>
      </c>
      <c r="CR31" s="288">
        <f t="shared" si="12"/>
        <v>0</v>
      </c>
      <c r="CS31" s="289">
        <f t="shared" si="48"/>
        <v>0</v>
      </c>
      <c r="CT31" s="186">
        <f t="shared" si="13"/>
        <v>1700</v>
      </c>
      <c r="CU31" s="311">
        <f t="shared" si="14"/>
        <v>5009.5600000000004</v>
      </c>
      <c r="CV31" s="301">
        <f>'Петричанський  НВК'!S11</f>
        <v>1700</v>
      </c>
      <c r="CW31" s="301">
        <f>'Петричанський  НВК'!T11</f>
        <v>2.9468000000000001</v>
      </c>
      <c r="CX31" s="198">
        <f>'Петричанський  НВК'!U11</f>
        <v>5009.5600000000004</v>
      </c>
      <c r="CY31" s="301"/>
      <c r="CZ31" s="301"/>
      <c r="DA31" s="198"/>
      <c r="DB31" s="301"/>
      <c r="DC31" s="301"/>
      <c r="DD31" s="198"/>
      <c r="DE31" s="301"/>
      <c r="DF31" s="301"/>
      <c r="DG31" s="198"/>
      <c r="DH31" s="301">
        <f>'Петричанський  НВК'!S10</f>
        <v>1700</v>
      </c>
      <c r="DI31" s="301">
        <f>'Петричанський  НВК'!T10</f>
        <v>0</v>
      </c>
      <c r="DJ31" s="301">
        <f>'Петричанський  НВК'!U10</f>
        <v>5009.5600000000004</v>
      </c>
      <c r="DK31" s="301">
        <f t="shared" si="15"/>
        <v>0</v>
      </c>
      <c r="DL31" s="313">
        <f t="shared" si="49"/>
        <v>0</v>
      </c>
      <c r="DM31" s="212">
        <f t="shared" si="16"/>
        <v>300</v>
      </c>
      <c r="DN31" s="309">
        <f t="shared" si="17"/>
        <v>1094.1156000000001</v>
      </c>
      <c r="DO31" s="309">
        <f>'Петричанський  НВК'!V11</f>
        <v>300</v>
      </c>
      <c r="DP31" s="309"/>
      <c r="DQ31" s="309">
        <f>'Петричанський  НВК'!X11</f>
        <v>1094.1156000000001</v>
      </c>
      <c r="DR31" s="309"/>
      <c r="DS31" s="309"/>
      <c r="DT31" s="213"/>
      <c r="DU31" s="309"/>
      <c r="DV31" s="309"/>
      <c r="DW31" s="213"/>
      <c r="DX31" s="309"/>
      <c r="DY31" s="309"/>
      <c r="DZ31" s="213"/>
      <c r="EA31" s="309">
        <f>'Петричанський  НВК'!V10</f>
        <v>300</v>
      </c>
      <c r="EB31" s="309">
        <f>'Петричанський  НВК'!W10</f>
        <v>0</v>
      </c>
      <c r="EC31" s="309">
        <f>'Петричанський  НВК'!X10</f>
        <v>1094.1156000000001</v>
      </c>
      <c r="ED31" s="309">
        <f t="shared" si="18"/>
        <v>0</v>
      </c>
      <c r="EE31" s="310">
        <f t="shared" si="50"/>
        <v>0</v>
      </c>
      <c r="EF31" s="324">
        <f>EH31+EK31+EN31+EQ31</f>
        <v>1300</v>
      </c>
      <c r="EG31" s="326">
        <f>EJ31+EM31+EP31+ES31</f>
        <v>4417.4000000000005</v>
      </c>
      <c r="EH31" s="325">
        <f>'Петричанський  НВК'!Y11</f>
        <v>1300</v>
      </c>
      <c r="EI31" s="325">
        <f>'Петричанський  НВК'!Z11</f>
        <v>3.3980000000000001</v>
      </c>
      <c r="EJ31" s="326">
        <f>'Петричанський  НВК'!AA11</f>
        <v>4417.4000000000005</v>
      </c>
      <c r="EK31" s="325"/>
      <c r="EL31" s="325"/>
      <c r="EM31" s="326"/>
      <c r="EN31" s="325"/>
      <c r="EO31" s="325"/>
      <c r="EP31" s="326"/>
      <c r="EQ31" s="325"/>
      <c r="ER31" s="325"/>
      <c r="ES31" s="326"/>
      <c r="ET31" s="325">
        <f>'Петричанський  НВК'!Y10</f>
        <v>1300</v>
      </c>
      <c r="EU31" s="325">
        <f>'Петричанський  НВК'!Z10</f>
        <v>0</v>
      </c>
      <c r="EV31" s="326">
        <f>'Петричанський  НВК'!AA10</f>
        <v>4417.4000000000005</v>
      </c>
      <c r="EW31" s="325">
        <f t="shared" si="21"/>
        <v>0</v>
      </c>
      <c r="EX31" s="327">
        <f t="shared" si="51"/>
        <v>0</v>
      </c>
      <c r="EY31" s="226">
        <f>FA31+FD31+FG31+FJ31</f>
        <v>1500</v>
      </c>
      <c r="EZ31" s="227">
        <f>FC31+FF31+FI31+FL31</f>
        <v>4745.1000000000004</v>
      </c>
      <c r="FA31" s="338">
        <f>'Петричанський  НВК'!AB11</f>
        <v>1500</v>
      </c>
      <c r="FB31" s="338">
        <f>'Петричанський  НВК'!AC11</f>
        <v>3.1634000000000002</v>
      </c>
      <c r="FC31" s="227">
        <f>'Петричанський  НВК'!AD11</f>
        <v>4745.1000000000004</v>
      </c>
      <c r="FD31" s="338"/>
      <c r="FE31" s="338"/>
      <c r="FF31" s="227"/>
      <c r="FG31" s="338"/>
      <c r="FH31" s="338"/>
      <c r="FI31" s="227"/>
      <c r="FJ31" s="338"/>
      <c r="FK31" s="338"/>
      <c r="FL31" s="227"/>
      <c r="FM31" s="338">
        <f>'Петричанський  НВК'!AB10</f>
        <v>1500</v>
      </c>
      <c r="FN31" s="338">
        <f>'Петричанський  НВК'!AC10</f>
        <v>0</v>
      </c>
      <c r="FO31" s="227">
        <f>'Петричанський  НВК'!AD10</f>
        <v>4745.1000000000004</v>
      </c>
      <c r="FP31" s="338">
        <f t="shared" si="24"/>
        <v>0</v>
      </c>
      <c r="FQ31" s="339">
        <f t="shared" si="52"/>
        <v>0</v>
      </c>
      <c r="FR31" s="186">
        <f t="shared" si="0"/>
        <v>0</v>
      </c>
      <c r="FS31" s="198">
        <f t="shared" si="59"/>
        <v>0</v>
      </c>
      <c r="FT31" s="301">
        <f>'Петричанський  НВК'!AE10</f>
        <v>0</v>
      </c>
      <c r="FU31" s="301">
        <f>'Петричанський  НВК'!AF10</f>
        <v>0</v>
      </c>
      <c r="FV31" s="301">
        <f>'Петричанський  НВК'!AG10</f>
        <v>0</v>
      </c>
      <c r="FW31" s="301"/>
      <c r="FX31" s="301"/>
      <c r="FY31" s="198"/>
      <c r="FZ31" s="301"/>
      <c r="GA31" s="301"/>
      <c r="GB31" s="198"/>
      <c r="GC31" s="301"/>
      <c r="GD31" s="301"/>
      <c r="GE31" s="198"/>
      <c r="GF31" s="301">
        <f>'Петричанський  НВК'!AE10</f>
        <v>0</v>
      </c>
      <c r="GG31" s="301">
        <f>'Петричанський  НВК'!AF10</f>
        <v>0</v>
      </c>
      <c r="GH31" s="301">
        <f>'Петричанський  НВК'!AG10</f>
        <v>0</v>
      </c>
      <c r="GI31" s="301">
        <f t="shared" si="26"/>
        <v>0</v>
      </c>
      <c r="GJ31" s="302">
        <f t="shared" si="53"/>
        <v>0</v>
      </c>
      <c r="GK31" s="348">
        <f t="shared" si="1"/>
        <v>0</v>
      </c>
      <c r="GL31" s="349">
        <f t="shared" si="60"/>
        <v>0</v>
      </c>
      <c r="GM31" s="350">
        <f>'Петричанський  НВК'!AH10</f>
        <v>0</v>
      </c>
      <c r="GN31" s="350">
        <f>'Петричанський  НВК'!AI10</f>
        <v>0</v>
      </c>
      <c r="GO31" s="350">
        <f>'Петричанський  НВК'!AJ10</f>
        <v>0</v>
      </c>
      <c r="GP31" s="350"/>
      <c r="GQ31" s="350"/>
      <c r="GR31" s="349"/>
      <c r="GS31" s="350"/>
      <c r="GT31" s="350"/>
      <c r="GU31" s="349"/>
      <c r="GV31" s="350"/>
      <c r="GW31" s="350"/>
      <c r="GX31" s="349"/>
      <c r="GY31" s="350">
        <f>'Петричанський  НВК'!AH10</f>
        <v>0</v>
      </c>
      <c r="GZ31" s="350">
        <f>'Петричанський  НВК'!AI10</f>
        <v>0</v>
      </c>
      <c r="HA31" s="350">
        <f>'Петричанський  НВК'!AJ10</f>
        <v>0</v>
      </c>
      <c r="HB31" s="350">
        <f t="shared" si="28"/>
        <v>0</v>
      </c>
      <c r="HC31" s="351">
        <f t="shared" si="54"/>
        <v>0</v>
      </c>
      <c r="HD31" s="363">
        <f t="shared" si="61"/>
        <v>0</v>
      </c>
      <c r="HE31" s="364">
        <f t="shared" si="62"/>
        <v>0</v>
      </c>
      <c r="HF31" s="365">
        <f>'Петричанський  НВК'!AK11</f>
        <v>0</v>
      </c>
      <c r="HG31" s="365">
        <f>'Петричанський  НВК'!AL11</f>
        <v>0</v>
      </c>
      <c r="HH31" s="364">
        <f>'Петричанський  НВК'!AM11</f>
        <v>0</v>
      </c>
      <c r="HI31" s="365"/>
      <c r="HJ31" s="365"/>
      <c r="HK31" s="364"/>
      <c r="HL31" s="365"/>
      <c r="HM31" s="365"/>
      <c r="HN31" s="364"/>
      <c r="HO31" s="365"/>
      <c r="HP31" s="365"/>
      <c r="HQ31" s="364"/>
      <c r="HR31" s="365">
        <f>'Петричанський  НВК'!AK10</f>
        <v>0</v>
      </c>
      <c r="HS31" s="365">
        <f>'Петричанський  НВК'!AL10</f>
        <v>0</v>
      </c>
      <c r="HT31" s="364">
        <f>'Петричанський  НВК'!AM10</f>
        <v>0</v>
      </c>
      <c r="HU31" s="365">
        <f t="shared" si="30"/>
        <v>0</v>
      </c>
      <c r="HV31" s="383">
        <f t="shared" si="56"/>
        <v>0</v>
      </c>
      <c r="HW31" s="375">
        <f t="shared" si="63"/>
        <v>12100</v>
      </c>
      <c r="HX31" s="249">
        <f t="shared" si="64"/>
        <v>36713.676200000002</v>
      </c>
      <c r="HY31" s="254">
        <f t="shared" si="31"/>
        <v>12100</v>
      </c>
      <c r="HZ31" s="254"/>
      <c r="IA31" s="249">
        <f t="shared" si="32"/>
        <v>36713.676200000002</v>
      </c>
      <c r="IB31" s="254">
        <f t="shared" si="33"/>
        <v>0</v>
      </c>
      <c r="IC31" s="254"/>
      <c r="ID31" s="249">
        <f t="shared" si="34"/>
        <v>0</v>
      </c>
      <c r="IE31" s="254">
        <f t="shared" si="35"/>
        <v>0</v>
      </c>
      <c r="IF31" s="254"/>
      <c r="IG31" s="249">
        <f t="shared" si="36"/>
        <v>0</v>
      </c>
      <c r="IH31" s="254">
        <f t="shared" si="37"/>
        <v>0</v>
      </c>
      <c r="II31" s="254"/>
      <c r="IJ31" s="387">
        <f t="shared" si="38"/>
        <v>0</v>
      </c>
    </row>
    <row r="32" spans="1:245" s="65" customFormat="1">
      <c r="A32" s="194">
        <v>22</v>
      </c>
      <c r="B32" s="207" t="s">
        <v>55</v>
      </c>
      <c r="C32" s="186">
        <f t="shared" si="39"/>
        <v>200</v>
      </c>
      <c r="D32" s="198">
        <f t="shared" si="3"/>
        <v>585.21799999999996</v>
      </c>
      <c r="E32" s="187">
        <f>'Просикурянська  ЗОШ'!D11</f>
        <v>200</v>
      </c>
      <c r="F32" s="187"/>
      <c r="G32" s="187">
        <f>'Просикурянська  ЗОШ'!F11</f>
        <v>585.21799999999996</v>
      </c>
      <c r="H32" s="187"/>
      <c r="I32" s="187"/>
      <c r="J32" s="188"/>
      <c r="K32" s="187"/>
      <c r="L32" s="187"/>
      <c r="M32" s="188"/>
      <c r="N32" s="187"/>
      <c r="O32" s="187"/>
      <c r="P32" s="188"/>
      <c r="Q32" s="187">
        <f>'Просикурянська  ЗОШ'!D10</f>
        <v>200</v>
      </c>
      <c r="R32" s="187"/>
      <c r="S32" s="188">
        <f>'Просикурянська  ЗОШ'!F10</f>
        <v>585.21799999999996</v>
      </c>
      <c r="T32" s="187">
        <f t="shared" si="4"/>
        <v>0</v>
      </c>
      <c r="U32" s="190">
        <f t="shared" si="40"/>
        <v>0</v>
      </c>
      <c r="V32" s="212">
        <f>X32+AA32+AD32+AG32</f>
        <v>150</v>
      </c>
      <c r="W32" s="213">
        <f t="shared" si="5"/>
        <v>438.9135</v>
      </c>
      <c r="X32" s="189">
        <f>'Просикурянська  ЗОШ'!G11</f>
        <v>150</v>
      </c>
      <c r="Y32" s="189">
        <f>'Просикурянська  ЗОШ'!H11</f>
        <v>2.9260899999999999</v>
      </c>
      <c r="Z32" s="214">
        <f>'Просикурянська  ЗОШ'!I11</f>
        <v>438.9135</v>
      </c>
      <c r="AA32" s="189"/>
      <c r="AB32" s="189"/>
      <c r="AC32" s="214"/>
      <c r="AD32" s="189"/>
      <c r="AE32" s="189"/>
      <c r="AF32" s="214"/>
      <c r="AG32" s="189"/>
      <c r="AH32" s="189"/>
      <c r="AI32" s="214"/>
      <c r="AJ32" s="189">
        <f>'Просикурянська  ЗОШ'!G10</f>
        <v>150</v>
      </c>
      <c r="AK32" s="189">
        <f>'Просикурянська  ЗОШ'!H10</f>
        <v>0</v>
      </c>
      <c r="AL32" s="214">
        <f>'Просикурянська  ЗОШ'!I10</f>
        <v>438.9135</v>
      </c>
      <c r="AM32" s="189">
        <f t="shared" si="6"/>
        <v>0</v>
      </c>
      <c r="AN32" s="215">
        <f t="shared" si="42"/>
        <v>0</v>
      </c>
      <c r="AO32" s="226">
        <f>AQ32+AT32+AW32+AZ32</f>
        <v>150</v>
      </c>
      <c r="AP32" s="227">
        <f t="shared" si="7"/>
        <v>438.9135</v>
      </c>
      <c r="AQ32" s="228">
        <f>'Просикурянська  ЗОШ'!J11</f>
        <v>150</v>
      </c>
      <c r="AR32" s="228">
        <f>'Просикурянська  ЗОШ'!K11</f>
        <v>2.9260899999999999</v>
      </c>
      <c r="AS32" s="228">
        <f>'Просикурянська  ЗОШ'!L11</f>
        <v>438.9135</v>
      </c>
      <c r="AT32" s="228"/>
      <c r="AU32" s="228"/>
      <c r="AV32" s="229"/>
      <c r="AW32" s="228"/>
      <c r="AX32" s="228"/>
      <c r="AY32" s="229"/>
      <c r="AZ32" s="228"/>
      <c r="BA32" s="228"/>
      <c r="BB32" s="229"/>
      <c r="BC32" s="228">
        <f>'Просикурянська  ЗОШ'!J10</f>
        <v>150</v>
      </c>
      <c r="BD32" s="228">
        <f>'Просикурянська  ЗОШ'!K10</f>
        <v>0</v>
      </c>
      <c r="BE32" s="228">
        <f>'Просикурянська  ЗОШ'!L10</f>
        <v>438.9135</v>
      </c>
      <c r="BF32" s="228">
        <f t="shared" si="8"/>
        <v>0</v>
      </c>
      <c r="BG32" s="230">
        <f t="shared" si="44"/>
        <v>0</v>
      </c>
      <c r="BH32" s="262">
        <f>BJ32+BM32+BP32+BS32</f>
        <v>100</v>
      </c>
      <c r="BI32" s="263">
        <f t="shared" si="9"/>
        <v>294.68279999999999</v>
      </c>
      <c r="BJ32" s="264">
        <f>'Просикурянська  ЗОШ'!M11</f>
        <v>100</v>
      </c>
      <c r="BK32" s="264">
        <f>'Просикурянська  ЗОШ'!N11</f>
        <v>2.946828</v>
      </c>
      <c r="BL32" s="265">
        <f>'Просикурянська  ЗОШ'!O11</f>
        <v>294.68279999999999</v>
      </c>
      <c r="BM32" s="264"/>
      <c r="BN32" s="264"/>
      <c r="BO32" s="265"/>
      <c r="BP32" s="265"/>
      <c r="BQ32" s="264"/>
      <c r="BR32" s="265"/>
      <c r="BS32" s="264"/>
      <c r="BT32" s="264"/>
      <c r="BU32" s="265"/>
      <c r="BV32" s="264">
        <f>'Просикурянська  ЗОШ'!M10</f>
        <v>100</v>
      </c>
      <c r="BW32" s="264">
        <f>'Просикурянська  ЗОШ'!N10</f>
        <v>0</v>
      </c>
      <c r="BX32" s="265">
        <f>'Просикурянська  ЗОШ'!O10</f>
        <v>294.68279999999999</v>
      </c>
      <c r="BY32" s="264">
        <f t="shared" si="10"/>
        <v>0</v>
      </c>
      <c r="BZ32" s="266">
        <f t="shared" si="46"/>
        <v>0</v>
      </c>
      <c r="CA32" s="286">
        <f>CC32+CF32+CI32+CL32</f>
        <v>50</v>
      </c>
      <c r="CB32" s="287">
        <f t="shared" si="11"/>
        <v>147.34</v>
      </c>
      <c r="CC32" s="288">
        <f>'Просикурянська  ЗОШ'!P11</f>
        <v>50</v>
      </c>
      <c r="CD32" s="288">
        <f>'Просикурянська  ЗОШ'!Q11</f>
        <v>2.9468000000000001</v>
      </c>
      <c r="CE32" s="288">
        <f>'Просикурянська  ЗОШ'!R11</f>
        <v>147.34</v>
      </c>
      <c r="CF32" s="288"/>
      <c r="CG32" s="288"/>
      <c r="CH32" s="287"/>
      <c r="CI32" s="288"/>
      <c r="CJ32" s="288"/>
      <c r="CK32" s="287"/>
      <c r="CL32" s="288"/>
      <c r="CM32" s="288"/>
      <c r="CN32" s="287"/>
      <c r="CO32" s="288">
        <f>'Просикурянська  ЗОШ'!P10</f>
        <v>50</v>
      </c>
      <c r="CP32" s="288">
        <f>'Просикурянська  ЗОШ'!Q10</f>
        <v>0</v>
      </c>
      <c r="CQ32" s="288">
        <f>'Просикурянська  ЗОШ'!R10</f>
        <v>147.34</v>
      </c>
      <c r="CR32" s="288">
        <f t="shared" si="12"/>
        <v>0</v>
      </c>
      <c r="CS32" s="289">
        <f t="shared" si="48"/>
        <v>0</v>
      </c>
      <c r="CT32" s="186">
        <f t="shared" si="13"/>
        <v>50</v>
      </c>
      <c r="CU32" s="311">
        <f t="shared" si="14"/>
        <v>147.34</v>
      </c>
      <c r="CV32" s="301">
        <f>'Просикурянська  ЗОШ'!S11</f>
        <v>50</v>
      </c>
      <c r="CW32" s="301">
        <f>'Просикурянська  ЗОШ'!T11</f>
        <v>2.9468000000000001</v>
      </c>
      <c r="CX32" s="198">
        <f>'Просикурянська  ЗОШ'!U11</f>
        <v>147.34</v>
      </c>
      <c r="CY32" s="301"/>
      <c r="CZ32" s="301"/>
      <c r="DA32" s="198"/>
      <c r="DB32" s="301"/>
      <c r="DC32" s="301"/>
      <c r="DD32" s="198"/>
      <c r="DE32" s="301"/>
      <c r="DF32" s="301"/>
      <c r="DG32" s="198"/>
      <c r="DH32" s="301">
        <f>'Просикурянська  ЗОШ'!S10</f>
        <v>50</v>
      </c>
      <c r="DI32" s="301">
        <f>'Просикурянська  ЗОШ'!T10</f>
        <v>0</v>
      </c>
      <c r="DJ32" s="301">
        <f>'Просикурянська  ЗОШ'!U10</f>
        <v>147.34</v>
      </c>
      <c r="DK32" s="301">
        <f t="shared" si="15"/>
        <v>0</v>
      </c>
      <c r="DL32" s="313">
        <f t="shared" si="49"/>
        <v>0</v>
      </c>
      <c r="DM32" s="212">
        <f t="shared" si="16"/>
        <v>50</v>
      </c>
      <c r="DN32" s="309">
        <f t="shared" si="17"/>
        <v>182.3526</v>
      </c>
      <c r="DO32" s="309">
        <f>'Просикурянська  ЗОШ'!V10</f>
        <v>50</v>
      </c>
      <c r="DP32" s="309"/>
      <c r="DQ32" s="309">
        <f>'Просикурянська  ЗОШ'!X10</f>
        <v>182.3526</v>
      </c>
      <c r="DR32" s="309"/>
      <c r="DS32" s="309"/>
      <c r="DT32" s="213"/>
      <c r="DU32" s="309"/>
      <c r="DV32" s="309"/>
      <c r="DW32" s="213"/>
      <c r="DX32" s="309"/>
      <c r="DY32" s="309"/>
      <c r="DZ32" s="213"/>
      <c r="EA32" s="309">
        <f>'Просикурянська  ЗОШ'!V10</f>
        <v>50</v>
      </c>
      <c r="EB32" s="309">
        <f>'Просикурянська  ЗОШ'!W10</f>
        <v>0</v>
      </c>
      <c r="EC32" s="309">
        <f>'Просикурянська  ЗОШ'!X10</f>
        <v>182.3526</v>
      </c>
      <c r="ED32" s="309">
        <f t="shared" si="18"/>
        <v>0</v>
      </c>
      <c r="EE32" s="310">
        <f t="shared" si="50"/>
        <v>0</v>
      </c>
      <c r="EF32" s="324">
        <f>EH32+EK32+EN32+EQ32</f>
        <v>50</v>
      </c>
      <c r="EG32" s="326">
        <f>EJ32+EM32+EP32+ES32</f>
        <v>169.9</v>
      </c>
      <c r="EH32" s="325">
        <f>'Просикурянська  ЗОШ'!Y11</f>
        <v>50</v>
      </c>
      <c r="EI32" s="325">
        <f>'Просикурянська  ЗОШ'!Z11</f>
        <v>3.3980000000000001</v>
      </c>
      <c r="EJ32" s="326">
        <f>'Просикурянська  ЗОШ'!AA11</f>
        <v>169.9</v>
      </c>
      <c r="EK32" s="325"/>
      <c r="EL32" s="325"/>
      <c r="EM32" s="326"/>
      <c r="EN32" s="325"/>
      <c r="EO32" s="325"/>
      <c r="EP32" s="326"/>
      <c r="EQ32" s="325"/>
      <c r="ER32" s="325"/>
      <c r="ES32" s="326"/>
      <c r="ET32" s="325">
        <f>'Просикурянська  ЗОШ'!Y10</f>
        <v>50</v>
      </c>
      <c r="EU32" s="325">
        <f>'Просикурянська  ЗОШ'!Z10</f>
        <v>0</v>
      </c>
      <c r="EV32" s="326">
        <f>'Просикурянська  ЗОШ'!AA10</f>
        <v>169.9</v>
      </c>
      <c r="EW32" s="325">
        <f t="shared" si="21"/>
        <v>0</v>
      </c>
      <c r="EX32" s="327">
        <f t="shared" si="51"/>
        <v>0</v>
      </c>
      <c r="EY32" s="226">
        <f>FA32+FD32+FG32+FJ32</f>
        <v>100</v>
      </c>
      <c r="EZ32" s="227">
        <f>FC32+FF32+FI32+FL32</f>
        <v>316.34000000000003</v>
      </c>
      <c r="FA32" s="338">
        <f>'Просикурянська  ЗОШ'!AB11</f>
        <v>100</v>
      </c>
      <c r="FB32" s="338">
        <f>'Просикурянська  ЗОШ'!AC11</f>
        <v>3.1634000000000002</v>
      </c>
      <c r="FC32" s="227">
        <f>'Просикурянська  ЗОШ'!AD11</f>
        <v>316.34000000000003</v>
      </c>
      <c r="FD32" s="338"/>
      <c r="FE32" s="338"/>
      <c r="FF32" s="227"/>
      <c r="FG32" s="338"/>
      <c r="FH32" s="338"/>
      <c r="FI32" s="227"/>
      <c r="FJ32" s="338"/>
      <c r="FK32" s="338"/>
      <c r="FL32" s="227"/>
      <c r="FM32" s="338">
        <f>'Просикурянська  ЗОШ'!AB10</f>
        <v>100</v>
      </c>
      <c r="FN32" s="338">
        <f>'Просикурянська  ЗОШ'!AC10</f>
        <v>0</v>
      </c>
      <c r="FO32" s="227">
        <f>'Просикурянська  ЗОШ'!AD10</f>
        <v>316.34000000000003</v>
      </c>
      <c r="FP32" s="338">
        <f t="shared" si="24"/>
        <v>0</v>
      </c>
      <c r="FQ32" s="339">
        <f t="shared" si="52"/>
        <v>0</v>
      </c>
      <c r="FR32" s="186">
        <f t="shared" si="0"/>
        <v>0</v>
      </c>
      <c r="FS32" s="198">
        <f t="shared" si="59"/>
        <v>0</v>
      </c>
      <c r="FT32" s="301">
        <f>'Просикурянська  ЗОШ'!AE11</f>
        <v>0</v>
      </c>
      <c r="FU32" s="301">
        <f>'Просикурянська  ЗОШ'!AF11</f>
        <v>0</v>
      </c>
      <c r="FV32" s="301">
        <f>'Просикурянська  ЗОШ'!AG11</f>
        <v>0</v>
      </c>
      <c r="FW32" s="301"/>
      <c r="FX32" s="301"/>
      <c r="FY32" s="198"/>
      <c r="FZ32" s="301"/>
      <c r="GA32" s="301"/>
      <c r="GB32" s="198"/>
      <c r="GC32" s="301"/>
      <c r="GD32" s="301"/>
      <c r="GE32" s="198"/>
      <c r="GF32" s="301">
        <f>'Просикурянська  ЗОШ'!AE10</f>
        <v>0</v>
      </c>
      <c r="GG32" s="301">
        <f>'Просикурянська  ЗОШ'!AF10</f>
        <v>0</v>
      </c>
      <c r="GH32" s="301">
        <f>'Просикурянська  ЗОШ'!AG10</f>
        <v>0</v>
      </c>
      <c r="GI32" s="301">
        <f t="shared" si="26"/>
        <v>0</v>
      </c>
      <c r="GJ32" s="302">
        <f t="shared" si="53"/>
        <v>0</v>
      </c>
      <c r="GK32" s="348">
        <f t="shared" si="1"/>
        <v>0</v>
      </c>
      <c r="GL32" s="349">
        <f t="shared" si="60"/>
        <v>0</v>
      </c>
      <c r="GM32" s="350">
        <f>'Просикурянська  ЗОШ'!AH11</f>
        <v>0</v>
      </c>
      <c r="GN32" s="350">
        <f>'Просикурянська  ЗОШ'!AI11</f>
        <v>0</v>
      </c>
      <c r="GO32" s="350">
        <f>'Просикурянська  ЗОШ'!AJ11</f>
        <v>0</v>
      </c>
      <c r="GP32" s="350"/>
      <c r="GQ32" s="350"/>
      <c r="GR32" s="349"/>
      <c r="GS32" s="350"/>
      <c r="GT32" s="350"/>
      <c r="GU32" s="349"/>
      <c r="GV32" s="350"/>
      <c r="GW32" s="350"/>
      <c r="GX32" s="349"/>
      <c r="GY32" s="350">
        <f>'Просикурянська  ЗОШ'!AH10</f>
        <v>0</v>
      </c>
      <c r="GZ32" s="350">
        <f>'Просикурянська  ЗОШ'!AI10</f>
        <v>0</v>
      </c>
      <c r="HA32" s="350">
        <f>'Просикурянська  ЗОШ'!AJ10</f>
        <v>0</v>
      </c>
      <c r="HB32" s="350">
        <f t="shared" si="28"/>
        <v>0</v>
      </c>
      <c r="HC32" s="351">
        <f t="shared" si="54"/>
        <v>0</v>
      </c>
      <c r="HD32" s="363">
        <f t="shared" si="61"/>
        <v>0</v>
      </c>
      <c r="HE32" s="364">
        <f t="shared" si="62"/>
        <v>0</v>
      </c>
      <c r="HF32" s="365">
        <f>'Просикурянська  ЗОШ'!AK11</f>
        <v>0</v>
      </c>
      <c r="HG32" s="365">
        <f>'Просикурянська  ЗОШ'!AL11</f>
        <v>0</v>
      </c>
      <c r="HH32" s="364">
        <f>'Просикурянська  ЗОШ'!AM11</f>
        <v>0</v>
      </c>
      <c r="HI32" s="365"/>
      <c r="HJ32" s="365"/>
      <c r="HK32" s="364"/>
      <c r="HL32" s="365"/>
      <c r="HM32" s="365"/>
      <c r="HN32" s="364"/>
      <c r="HO32" s="365"/>
      <c r="HP32" s="365"/>
      <c r="HQ32" s="364"/>
      <c r="HR32" s="365">
        <f>'Просикурянська  ЗОШ'!AK10</f>
        <v>0</v>
      </c>
      <c r="HS32" s="365">
        <f>'Просикурянська  ЗОШ'!AL10</f>
        <v>0</v>
      </c>
      <c r="HT32" s="364">
        <f>'Просикурянська  ЗОШ'!AM10</f>
        <v>0</v>
      </c>
      <c r="HU32" s="365">
        <f t="shared" si="30"/>
        <v>0</v>
      </c>
      <c r="HV32" s="383">
        <f t="shared" si="56"/>
        <v>0</v>
      </c>
      <c r="HW32" s="375">
        <f t="shared" si="63"/>
        <v>900</v>
      </c>
      <c r="HX32" s="249">
        <f t="shared" si="64"/>
        <v>2721.0004000000004</v>
      </c>
      <c r="HY32" s="254">
        <f t="shared" si="31"/>
        <v>900</v>
      </c>
      <c r="HZ32" s="254"/>
      <c r="IA32" s="249">
        <f t="shared" si="32"/>
        <v>2721.0004000000004</v>
      </c>
      <c r="IB32" s="254">
        <f t="shared" si="33"/>
        <v>0</v>
      </c>
      <c r="IC32" s="254"/>
      <c r="ID32" s="249">
        <f t="shared" si="34"/>
        <v>0</v>
      </c>
      <c r="IE32" s="254">
        <f t="shared" si="35"/>
        <v>0</v>
      </c>
      <c r="IF32" s="254"/>
      <c r="IG32" s="249">
        <f t="shared" si="36"/>
        <v>0</v>
      </c>
      <c r="IH32" s="254">
        <f t="shared" si="37"/>
        <v>0</v>
      </c>
      <c r="II32" s="254"/>
      <c r="IJ32" s="387">
        <f t="shared" si="38"/>
        <v>0</v>
      </c>
    </row>
    <row r="33" spans="1:244" s="65" customFormat="1">
      <c r="A33" s="194"/>
      <c r="B33" s="209" t="s">
        <v>117</v>
      </c>
      <c r="C33" s="174">
        <f>SUM(C11:C32)</f>
        <v>335853</v>
      </c>
      <c r="D33" s="200">
        <f>SUM(D11:D32)</f>
        <v>982736.57476999995</v>
      </c>
      <c r="E33" s="199">
        <f t="shared" ref="E33:U33" si="65">SUM(E11:E32)</f>
        <v>52315</v>
      </c>
      <c r="F33" s="199"/>
      <c r="G33" s="200">
        <f t="shared" si="65"/>
        <v>153078.39834999997</v>
      </c>
      <c r="H33" s="199">
        <f t="shared" si="65"/>
        <v>218751</v>
      </c>
      <c r="I33" s="199"/>
      <c r="J33" s="200">
        <f t="shared" si="65"/>
        <v>640085.58358999994</v>
      </c>
      <c r="K33" s="199">
        <f t="shared" si="65"/>
        <v>59903</v>
      </c>
      <c r="L33" s="199"/>
      <c r="M33" s="200">
        <f t="shared" si="65"/>
        <v>175281.56926999998</v>
      </c>
      <c r="N33" s="199">
        <f t="shared" si="65"/>
        <v>4884</v>
      </c>
      <c r="O33" s="199"/>
      <c r="P33" s="200">
        <f t="shared" si="65"/>
        <v>14291.02356</v>
      </c>
      <c r="Q33" s="199">
        <f t="shared" si="65"/>
        <v>335853</v>
      </c>
      <c r="R33" s="199"/>
      <c r="S33" s="200">
        <f t="shared" si="65"/>
        <v>982736.57476999995</v>
      </c>
      <c r="T33" s="199">
        <f t="shared" si="65"/>
        <v>0</v>
      </c>
      <c r="U33" s="201">
        <f t="shared" si="65"/>
        <v>0</v>
      </c>
      <c r="V33" s="175">
        <f>SUM(V11:V32)</f>
        <v>404036</v>
      </c>
      <c r="W33" s="216">
        <f>SUM(W11:W32)</f>
        <v>1182245.69924</v>
      </c>
      <c r="X33" s="176">
        <f>SUM(X11:X32)</f>
        <v>74076</v>
      </c>
      <c r="Y33" s="176"/>
      <c r="Z33" s="216">
        <f>SUM(Z11:Z32)</f>
        <v>216753.04284000004</v>
      </c>
      <c r="AA33" s="176">
        <f>SUM(AA11:AA32)</f>
        <v>261648</v>
      </c>
      <c r="AB33" s="176"/>
      <c r="AC33" s="216">
        <f>SUM(AC11:AC32)</f>
        <v>765605.5963199999</v>
      </c>
      <c r="AD33" s="176">
        <f>SUM(AD11:AD32)</f>
        <v>66470</v>
      </c>
      <c r="AE33" s="176"/>
      <c r="AF33" s="216">
        <f>SUM(AF11:AF32)</f>
        <v>194497.2023</v>
      </c>
      <c r="AG33" s="176">
        <f>SUM(AG11:AG32)</f>
        <v>1842</v>
      </c>
      <c r="AH33" s="176"/>
      <c r="AI33" s="216">
        <f>SUM(AI11:AI32)</f>
        <v>5389.8577799999994</v>
      </c>
      <c r="AJ33" s="176">
        <f>SUM(AJ11:AJ32)</f>
        <v>404036</v>
      </c>
      <c r="AK33" s="176"/>
      <c r="AL33" s="216">
        <f t="shared" ref="AL33:AQ33" si="66">SUM(AL11:AL32)</f>
        <v>1182245.6992399998</v>
      </c>
      <c r="AM33" s="176">
        <f t="shared" si="66"/>
        <v>0</v>
      </c>
      <c r="AN33" s="217">
        <f t="shared" si="66"/>
        <v>0</v>
      </c>
      <c r="AO33" s="231">
        <f t="shared" si="66"/>
        <v>320327</v>
      </c>
      <c r="AP33" s="232">
        <f t="shared" si="66"/>
        <v>937305.63143000007</v>
      </c>
      <c r="AQ33" s="233">
        <f t="shared" si="66"/>
        <v>65121</v>
      </c>
      <c r="AR33" s="233"/>
      <c r="AS33" s="232">
        <f>SUM(AS11:AS32)</f>
        <v>190549.90688999998</v>
      </c>
      <c r="AT33" s="233">
        <f>SUM(AT11:AT32)</f>
        <v>205820</v>
      </c>
      <c r="AU33" s="233"/>
      <c r="AV33" s="232">
        <f>SUM(AV11:AV32)</f>
        <v>602247.84379999992</v>
      </c>
      <c r="AW33" s="233">
        <f>SUM(AW11:AW32)</f>
        <v>44818</v>
      </c>
      <c r="AX33" s="233"/>
      <c r="AY33" s="232">
        <f>SUM(AY11:AY32)</f>
        <v>131141.50162</v>
      </c>
      <c r="AZ33" s="233">
        <f>SUM(AZ11:AZ32)</f>
        <v>4568</v>
      </c>
      <c r="BA33" s="233"/>
      <c r="BB33" s="232">
        <f>SUM(BB11:BB32)</f>
        <v>13366.379119999998</v>
      </c>
      <c r="BC33" s="233">
        <f>SUM(BC11:BC32)</f>
        <v>320327</v>
      </c>
      <c r="BD33" s="233"/>
      <c r="BE33" s="232">
        <f t="shared" ref="BE33:BJ33" si="67">SUM(BE11:BE32)</f>
        <v>937305.63143000007</v>
      </c>
      <c r="BF33" s="233">
        <f t="shared" si="67"/>
        <v>0</v>
      </c>
      <c r="BG33" s="234">
        <f t="shared" si="67"/>
        <v>0</v>
      </c>
      <c r="BH33" s="267">
        <f t="shared" si="67"/>
        <v>171575</v>
      </c>
      <c r="BI33" s="268">
        <f t="shared" si="67"/>
        <v>505602.01410000003</v>
      </c>
      <c r="BJ33" s="269">
        <f t="shared" si="67"/>
        <v>70918</v>
      </c>
      <c r="BK33" s="269"/>
      <c r="BL33" s="268">
        <f>SUM(BL11:BL32)</f>
        <v>208983.14810400005</v>
      </c>
      <c r="BM33" s="269">
        <f>SUM(BM11:BM32)</f>
        <v>79394</v>
      </c>
      <c r="BN33" s="269"/>
      <c r="BO33" s="268">
        <f>SUM(BO11:BO32)</f>
        <v>233960.46223199999</v>
      </c>
      <c r="BP33" s="268">
        <f>SUM(BP11:BP32)</f>
        <v>19149</v>
      </c>
      <c r="BQ33" s="269"/>
      <c r="BR33" s="268">
        <f>SUM(BR11:BR32)</f>
        <v>56428.809372000003</v>
      </c>
      <c r="BS33" s="269">
        <f>SUM(BS11:BS32)</f>
        <v>2114</v>
      </c>
      <c r="BT33" s="269"/>
      <c r="BU33" s="268">
        <f>SUM(BU11:BU32)</f>
        <v>6229.5943919999991</v>
      </c>
      <c r="BV33" s="269">
        <f>SUM(BV11:BV32)</f>
        <v>171575</v>
      </c>
      <c r="BW33" s="269"/>
      <c r="BX33" s="268">
        <f t="shared" ref="BX33:CC33" si="68">SUM(BX11:BX32)</f>
        <v>505602.01410000003</v>
      </c>
      <c r="BY33" s="269">
        <f t="shared" si="68"/>
        <v>0</v>
      </c>
      <c r="BZ33" s="270">
        <f t="shared" si="68"/>
        <v>0</v>
      </c>
      <c r="CA33" s="290">
        <f t="shared" si="68"/>
        <v>58989</v>
      </c>
      <c r="CB33" s="291">
        <f t="shared" si="68"/>
        <v>173828.78519999998</v>
      </c>
      <c r="CC33" s="292">
        <f t="shared" si="68"/>
        <v>55373</v>
      </c>
      <c r="CD33" s="292"/>
      <c r="CE33" s="291">
        <f>SUM(CE11:CE32)</f>
        <v>163173.15639999998</v>
      </c>
      <c r="CF33" s="292">
        <f>SUM(CF11:CF32)</f>
        <v>1632</v>
      </c>
      <c r="CG33" s="292"/>
      <c r="CH33" s="291">
        <f>SUM(CH11:CH32)</f>
        <v>4809.1776</v>
      </c>
      <c r="CI33" s="292">
        <f>SUM(CI11:CI32)</f>
        <v>1308</v>
      </c>
      <c r="CJ33" s="292"/>
      <c r="CK33" s="291">
        <f>SUM(CK11:CK32)</f>
        <v>3854.4143999999997</v>
      </c>
      <c r="CL33" s="292">
        <f>SUM(CL11:CL32)</f>
        <v>676</v>
      </c>
      <c r="CM33" s="292"/>
      <c r="CN33" s="291">
        <f>SUM(CN11:CN32)</f>
        <v>1992.0368000000001</v>
      </c>
      <c r="CO33" s="292">
        <f>SUM(CO11:CO32)</f>
        <v>58989</v>
      </c>
      <c r="CP33" s="292"/>
      <c r="CQ33" s="291">
        <f t="shared" ref="CQ33:CV33" si="69">SUM(CQ11:CQ32)</f>
        <v>173828.78519999998</v>
      </c>
      <c r="CR33" s="292">
        <f t="shared" si="69"/>
        <v>0</v>
      </c>
      <c r="CS33" s="293">
        <f t="shared" si="69"/>
        <v>0</v>
      </c>
      <c r="CT33" s="199">
        <f t="shared" si="69"/>
        <v>28059</v>
      </c>
      <c r="CU33" s="200">
        <f t="shared" si="69"/>
        <v>82684.261199999994</v>
      </c>
      <c r="CV33" s="199">
        <f t="shared" si="69"/>
        <v>25404</v>
      </c>
      <c r="CW33" s="199"/>
      <c r="CX33" s="200">
        <f>SUM(CX11:CX32)</f>
        <v>74860.507200000007</v>
      </c>
      <c r="CY33" s="199">
        <f>SUM(CY11:CY32)</f>
        <v>579</v>
      </c>
      <c r="CZ33" s="199"/>
      <c r="DA33" s="200">
        <f>SUM(DA11:DA32)</f>
        <v>1706.1972000000003</v>
      </c>
      <c r="DB33" s="199">
        <f>SUM(DB11:DB32)</f>
        <v>1488</v>
      </c>
      <c r="DC33" s="199"/>
      <c r="DD33" s="200">
        <f>SUM(DD11:DD32)</f>
        <v>4384.8384000000005</v>
      </c>
      <c r="DE33" s="199">
        <f>SUM(DE11:DE32)</f>
        <v>588</v>
      </c>
      <c r="DF33" s="199"/>
      <c r="DG33" s="200">
        <f>SUM(DG11:DG32)</f>
        <v>1732.7184000000002</v>
      </c>
      <c r="DH33" s="199">
        <f>SUM(DH11:DH32)</f>
        <v>28059</v>
      </c>
      <c r="DI33" s="199"/>
      <c r="DJ33" s="200">
        <f t="shared" ref="DJ33:DO33" si="70">SUM(DJ11:DJ32)</f>
        <v>82684.261199999994</v>
      </c>
      <c r="DK33" s="199">
        <f t="shared" si="70"/>
        <v>0</v>
      </c>
      <c r="DL33" s="314">
        <f t="shared" si="70"/>
        <v>0</v>
      </c>
      <c r="DM33" s="175">
        <f t="shared" si="70"/>
        <v>22459</v>
      </c>
      <c r="DN33" s="176">
        <f t="shared" si="70"/>
        <v>81909.140868000002</v>
      </c>
      <c r="DO33" s="176">
        <f t="shared" si="70"/>
        <v>16666</v>
      </c>
      <c r="DP33" s="176"/>
      <c r="DQ33" s="216">
        <f>SUM(DQ11:DQ32)</f>
        <v>60781.768631999992</v>
      </c>
      <c r="DR33" s="176">
        <f>SUM(DR11:DR32)</f>
        <v>1480</v>
      </c>
      <c r="DS33" s="176"/>
      <c r="DT33" s="216">
        <f>SUM(DT11:DT32)</f>
        <v>5397.6369599999998</v>
      </c>
      <c r="DU33" s="176">
        <f>SUM(DU11:DU32)</f>
        <v>2507</v>
      </c>
      <c r="DV33" s="176"/>
      <c r="DW33" s="216">
        <f>SUM(DW11:DW32)</f>
        <v>9143.1593639999992</v>
      </c>
      <c r="DX33" s="176">
        <f>SUM(DX11:DX32)</f>
        <v>1806</v>
      </c>
      <c r="DY33" s="176"/>
      <c r="DZ33" s="216">
        <f>SUM(DZ11:DZ32)</f>
        <v>6586.5759120000002</v>
      </c>
      <c r="EA33" s="176">
        <f>SUM(EA11:EA32)</f>
        <v>22459</v>
      </c>
      <c r="EB33" s="176"/>
      <c r="EC33" s="216">
        <f t="shared" ref="EC33:EH33" si="71">SUM(EC11:EC32)</f>
        <v>81909.140868000002</v>
      </c>
      <c r="ED33" s="176">
        <f t="shared" si="71"/>
        <v>0</v>
      </c>
      <c r="EE33" s="217">
        <f t="shared" si="71"/>
        <v>0</v>
      </c>
      <c r="EF33" s="328">
        <f t="shared" si="71"/>
        <v>26881</v>
      </c>
      <c r="EG33" s="330">
        <f t="shared" si="71"/>
        <v>91341.638000000006</v>
      </c>
      <c r="EH33" s="329">
        <f t="shared" si="71"/>
        <v>17536</v>
      </c>
      <c r="EI33" s="329"/>
      <c r="EJ33" s="330">
        <f>SUM(EJ11:EJ32)</f>
        <v>59587.328000000009</v>
      </c>
      <c r="EK33" s="329">
        <f>SUM(EK11:EK32)</f>
        <v>3537</v>
      </c>
      <c r="EL33" s="329"/>
      <c r="EM33" s="330">
        <f>SUM(EM11:EM32)</f>
        <v>12018.725999999999</v>
      </c>
      <c r="EN33" s="329">
        <f>SUM(EN11:EN32)</f>
        <v>4913</v>
      </c>
      <c r="EO33" s="329"/>
      <c r="EP33" s="330">
        <f>SUM(EP11:EP32)</f>
        <v>16694.374</v>
      </c>
      <c r="EQ33" s="329">
        <f>SUM(EQ11:EQ32)</f>
        <v>895</v>
      </c>
      <c r="ER33" s="329"/>
      <c r="ES33" s="330">
        <f>SUM(ES11:ES32)</f>
        <v>3041.21</v>
      </c>
      <c r="ET33" s="329">
        <f>SUM(ET11:ET32)</f>
        <v>26881</v>
      </c>
      <c r="EU33" s="329"/>
      <c r="EV33" s="330">
        <f t="shared" ref="EV33:FA33" si="72">SUM(EV11:EV32)</f>
        <v>91341.638000000006</v>
      </c>
      <c r="EW33" s="329">
        <f t="shared" si="72"/>
        <v>0</v>
      </c>
      <c r="EX33" s="331">
        <f t="shared" si="72"/>
        <v>0</v>
      </c>
      <c r="EY33" s="231">
        <f t="shared" si="72"/>
        <v>38793</v>
      </c>
      <c r="EZ33" s="232">
        <f t="shared" si="72"/>
        <v>122717.77619999999</v>
      </c>
      <c r="FA33" s="233">
        <f t="shared" si="72"/>
        <v>30408</v>
      </c>
      <c r="FB33" s="233"/>
      <c r="FC33" s="232">
        <f>SUM(FC11:FC32)</f>
        <v>96192.667199999996</v>
      </c>
      <c r="FD33" s="233">
        <f>SUM(FD11:FD32)</f>
        <v>1937</v>
      </c>
      <c r="FE33" s="233"/>
      <c r="FF33" s="232">
        <f>SUM(FF11:FF32)</f>
        <v>6127.5058000000008</v>
      </c>
      <c r="FG33" s="233">
        <f>SUM(FG11:FG32)</f>
        <v>2775</v>
      </c>
      <c r="FH33" s="233"/>
      <c r="FI33" s="232">
        <f>SUM(FI11:FI32)</f>
        <v>8778.4350000000013</v>
      </c>
      <c r="FJ33" s="233">
        <f>SUM(FJ11:FJ32)</f>
        <v>3673</v>
      </c>
      <c r="FK33" s="233"/>
      <c r="FL33" s="232">
        <f>SUM(FL11:FL32)</f>
        <v>11619.1682</v>
      </c>
      <c r="FM33" s="233">
        <f>SUM(FM11:FM32)</f>
        <v>38793</v>
      </c>
      <c r="FN33" s="233"/>
      <c r="FO33" s="232">
        <f t="shared" ref="FO33:FT33" si="73">SUM(FO11:FO32)</f>
        <v>122717.77619999999</v>
      </c>
      <c r="FP33" s="233">
        <f t="shared" si="73"/>
        <v>0</v>
      </c>
      <c r="FQ33" s="234">
        <f t="shared" si="73"/>
        <v>0</v>
      </c>
      <c r="FR33" s="174">
        <f t="shared" si="73"/>
        <v>0</v>
      </c>
      <c r="FS33" s="200">
        <f t="shared" si="73"/>
        <v>0</v>
      </c>
      <c r="FT33" s="199">
        <f t="shared" si="73"/>
        <v>0</v>
      </c>
      <c r="FU33" s="199"/>
      <c r="FV33" s="200">
        <f>SUM(FV11:FV32)</f>
        <v>0</v>
      </c>
      <c r="FW33" s="199">
        <f>SUM(FW11:FW32)</f>
        <v>0</v>
      </c>
      <c r="FX33" s="199"/>
      <c r="FY33" s="200">
        <f>SUM(FY11:FY32)</f>
        <v>0</v>
      </c>
      <c r="FZ33" s="199">
        <f>SUM(FZ11:FZ32)</f>
        <v>0</v>
      </c>
      <c r="GA33" s="199"/>
      <c r="GB33" s="200">
        <f>SUM(GB11:GB32)</f>
        <v>0</v>
      </c>
      <c r="GC33" s="199">
        <f>SUM(GC11:GC32)</f>
        <v>0</v>
      </c>
      <c r="GD33" s="199"/>
      <c r="GE33" s="200">
        <f>SUM(GE11:GE32)</f>
        <v>0</v>
      </c>
      <c r="GF33" s="199">
        <f>SUM(GF11:GF32)</f>
        <v>0</v>
      </c>
      <c r="GG33" s="199"/>
      <c r="GH33" s="200">
        <f t="shared" ref="GH33:GM33" si="74">SUM(GH11:GH32)</f>
        <v>0</v>
      </c>
      <c r="GI33" s="199">
        <f t="shared" si="74"/>
        <v>0</v>
      </c>
      <c r="GJ33" s="202">
        <f t="shared" si="74"/>
        <v>0</v>
      </c>
      <c r="GK33" s="352">
        <f t="shared" si="74"/>
        <v>0</v>
      </c>
      <c r="GL33" s="353">
        <f t="shared" si="74"/>
        <v>0</v>
      </c>
      <c r="GM33" s="354">
        <f t="shared" si="74"/>
        <v>0</v>
      </c>
      <c r="GN33" s="354"/>
      <c r="GO33" s="353">
        <f>SUM(GO11:GO32)</f>
        <v>0</v>
      </c>
      <c r="GP33" s="354">
        <f>SUM(GP11:GP32)</f>
        <v>0</v>
      </c>
      <c r="GQ33" s="354"/>
      <c r="GR33" s="353">
        <f>SUM(GR11:GR32)</f>
        <v>0</v>
      </c>
      <c r="GS33" s="354">
        <f>SUM(GS11:GS32)</f>
        <v>0</v>
      </c>
      <c r="GT33" s="354"/>
      <c r="GU33" s="353">
        <f>SUM(GU11:GU32)</f>
        <v>0</v>
      </c>
      <c r="GV33" s="354">
        <f>SUM(GV11:GV32)</f>
        <v>0</v>
      </c>
      <c r="GW33" s="354"/>
      <c r="GX33" s="353">
        <f>SUM(GX11:GX32)</f>
        <v>0</v>
      </c>
      <c r="GY33" s="354">
        <f>SUM(GY11:GY32)</f>
        <v>0</v>
      </c>
      <c r="GZ33" s="354"/>
      <c r="HA33" s="353">
        <f t="shared" ref="HA33:HF33" si="75">SUM(HA11:HA32)</f>
        <v>0</v>
      </c>
      <c r="HB33" s="354">
        <f t="shared" si="75"/>
        <v>0</v>
      </c>
      <c r="HC33" s="355">
        <f t="shared" si="75"/>
        <v>0</v>
      </c>
      <c r="HD33" s="366">
        <f t="shared" si="75"/>
        <v>0</v>
      </c>
      <c r="HE33" s="367">
        <f t="shared" si="75"/>
        <v>0</v>
      </c>
      <c r="HF33" s="368">
        <f t="shared" si="75"/>
        <v>0</v>
      </c>
      <c r="HG33" s="368"/>
      <c r="HH33" s="367">
        <f>SUM(HH11:HH32)</f>
        <v>0</v>
      </c>
      <c r="HI33" s="368">
        <f>SUM(HI11:HI32)</f>
        <v>0</v>
      </c>
      <c r="HJ33" s="368"/>
      <c r="HK33" s="367">
        <f>SUM(HK11:HK32)</f>
        <v>0</v>
      </c>
      <c r="HL33" s="368">
        <f>SUM(HL11:HL32)</f>
        <v>0</v>
      </c>
      <c r="HM33" s="368"/>
      <c r="HN33" s="367">
        <f>SUM(HN11:HN32)</f>
        <v>0</v>
      </c>
      <c r="HO33" s="368">
        <f>SUM(HO11:HO32)</f>
        <v>0</v>
      </c>
      <c r="HP33" s="368"/>
      <c r="HQ33" s="367">
        <f>SUM(HQ11:HQ32)</f>
        <v>0</v>
      </c>
      <c r="HR33" s="368">
        <f>SUM(HR11:HR32)</f>
        <v>0</v>
      </c>
      <c r="HS33" s="368"/>
      <c r="HT33" s="367">
        <f t="shared" ref="HT33:IJ33" si="76">SUM(HT11:HT32)</f>
        <v>0</v>
      </c>
      <c r="HU33" s="368">
        <f t="shared" si="76"/>
        <v>0</v>
      </c>
      <c r="HV33" s="384">
        <f t="shared" si="76"/>
        <v>0</v>
      </c>
      <c r="HW33" s="376">
        <f t="shared" si="76"/>
        <v>1406972</v>
      </c>
      <c r="HX33" s="377">
        <f t="shared" si="76"/>
        <v>4160371.5210080002</v>
      </c>
      <c r="HY33" s="378">
        <f t="shared" si="76"/>
        <v>407817</v>
      </c>
      <c r="HZ33" s="377">
        <f t="shared" si="76"/>
        <v>0</v>
      </c>
      <c r="IA33" s="377">
        <f t="shared" si="76"/>
        <v>1223959.9236159998</v>
      </c>
      <c r="IB33" s="378">
        <f t="shared" si="76"/>
        <v>774778</v>
      </c>
      <c r="IC33" s="377">
        <f t="shared" si="76"/>
        <v>0</v>
      </c>
      <c r="ID33" s="377">
        <f t="shared" si="76"/>
        <v>2271958.7295020004</v>
      </c>
      <c r="IE33" s="378">
        <f t="shared" si="76"/>
        <v>203331</v>
      </c>
      <c r="IF33" s="377">
        <f t="shared" si="76"/>
        <v>0</v>
      </c>
      <c r="IG33" s="377">
        <f t="shared" si="76"/>
        <v>600204.30372600001</v>
      </c>
      <c r="IH33" s="378">
        <f t="shared" si="76"/>
        <v>21046</v>
      </c>
      <c r="II33" s="377">
        <f t="shared" si="76"/>
        <v>0</v>
      </c>
      <c r="IJ33" s="388">
        <f t="shared" si="76"/>
        <v>64248.564163999989</v>
      </c>
    </row>
    <row r="34" spans="1:244" hidden="1">
      <c r="A34" s="194">
        <v>23</v>
      </c>
      <c r="B34" s="207" t="s">
        <v>118</v>
      </c>
      <c r="C34" s="186">
        <f t="shared" si="39"/>
        <v>2200</v>
      </c>
      <c r="D34" s="198">
        <f t="shared" si="3"/>
        <v>6437.3979999999992</v>
      </c>
      <c r="E34" s="187">
        <f>'У.О. (котельня)'!D11+'У.О. (котельня)'!D12</f>
        <v>2200</v>
      </c>
      <c r="F34" s="187"/>
      <c r="G34" s="188">
        <f>'У.О. (котельня)'!F11+'У.О. (котельня)'!F12</f>
        <v>6437.3979999999992</v>
      </c>
      <c r="H34" s="187"/>
      <c r="I34" s="187"/>
      <c r="J34" s="188"/>
      <c r="K34" s="187"/>
      <c r="L34" s="187"/>
      <c r="M34" s="188"/>
      <c r="N34" s="187"/>
      <c r="O34" s="187"/>
      <c r="P34" s="188"/>
      <c r="Q34" s="187">
        <f>'У.О. (котельня)'!D10</f>
        <v>2200</v>
      </c>
      <c r="R34" s="187"/>
      <c r="S34" s="188">
        <f>'У.О. (котельня)'!F10</f>
        <v>6437.3979999999992</v>
      </c>
      <c r="T34" s="187">
        <f t="shared" si="4"/>
        <v>0</v>
      </c>
      <c r="U34" s="190">
        <f t="shared" si="40"/>
        <v>0</v>
      </c>
      <c r="V34" s="212">
        <f t="shared" ref="V34:V45" si="77">X34+AA34+AD34+AG34</f>
        <v>2000</v>
      </c>
      <c r="W34" s="213">
        <f t="shared" ref="W34:W45" si="78">Z34+AC34+AF34+AI34</f>
        <v>5852.18</v>
      </c>
      <c r="X34" s="189">
        <f>'У.О. (котельня)'!G11+'У.О. (котельня)'!G12</f>
        <v>2000</v>
      </c>
      <c r="Y34" s="189">
        <f>'У.О. (котельня)'!H11+'У.О. (котельня)'!H12</f>
        <v>5.8521799999999997</v>
      </c>
      <c r="Z34" s="214">
        <f>'У.О. (котельня)'!I11+'У.О. (котельня)'!I12</f>
        <v>5852.18</v>
      </c>
      <c r="AA34" s="189"/>
      <c r="AB34" s="189"/>
      <c r="AC34" s="214"/>
      <c r="AD34" s="189"/>
      <c r="AE34" s="189"/>
      <c r="AF34" s="214"/>
      <c r="AG34" s="189"/>
      <c r="AH34" s="189"/>
      <c r="AI34" s="214"/>
      <c r="AJ34" s="189">
        <f>'У.О. (котельня)'!G10</f>
        <v>2000</v>
      </c>
      <c r="AK34" s="189">
        <f>'У.О. (котельня)'!H10</f>
        <v>0</v>
      </c>
      <c r="AL34" s="214">
        <f>'У.О. (котельня)'!I10</f>
        <v>5852.18</v>
      </c>
      <c r="AM34" s="189">
        <f t="shared" ref="AM34:AM45" si="79">AJ34-V34</f>
        <v>0</v>
      </c>
      <c r="AN34" s="215">
        <f t="shared" ref="AN34:AN45" si="80">AL34-W34</f>
        <v>0</v>
      </c>
      <c r="AO34" s="226">
        <f t="shared" ref="AO34:AO45" si="81">AQ34+AT34+AW34+AZ34</f>
        <v>2250</v>
      </c>
      <c r="AP34" s="227">
        <f t="shared" ref="AP34:AP45" si="82">AS34+AV34+AY34+BB34</f>
        <v>6583.7024999999994</v>
      </c>
      <c r="AQ34" s="228">
        <f>'У.О. (котельня)'!J11+'У.О. (котельня)'!J12</f>
        <v>2250</v>
      </c>
      <c r="AR34" s="228">
        <f>'У.О. (котельня)'!K11+'У.О. (котельня)'!K12</f>
        <v>5.8521799999999997</v>
      </c>
      <c r="AS34" s="228">
        <f>'У.О. (котельня)'!L11+'У.О. (котельня)'!L12</f>
        <v>6583.7024999999994</v>
      </c>
      <c r="AT34" s="228"/>
      <c r="AU34" s="228"/>
      <c r="AV34" s="229"/>
      <c r="AW34" s="228"/>
      <c r="AX34" s="228"/>
      <c r="AY34" s="229"/>
      <c r="AZ34" s="228"/>
      <c r="BA34" s="228"/>
      <c r="BB34" s="229"/>
      <c r="BC34" s="228">
        <f>'У.О. (котельня)'!J10</f>
        <v>2250</v>
      </c>
      <c r="BD34" s="228">
        <f>'У.О. (котельня)'!K10</f>
        <v>0</v>
      </c>
      <c r="BE34" s="228">
        <f>'У.О. (котельня)'!L10</f>
        <v>6583.7024999999994</v>
      </c>
      <c r="BF34" s="228">
        <f t="shared" ref="BF34:BF45" si="83">BC34-AO34</f>
        <v>0</v>
      </c>
      <c r="BG34" s="230">
        <f t="shared" ref="BG34:BG45" si="84">BE34-AP34</f>
        <v>0</v>
      </c>
      <c r="BH34" s="262">
        <f t="shared" ref="BH34:BH45" si="85">BJ34+BM34+BP34+BS34</f>
        <v>2304</v>
      </c>
      <c r="BI34" s="263">
        <f t="shared" ref="BI34:BI45" si="86">BL34+BO34+BR34+BU34</f>
        <v>6789.491712</v>
      </c>
      <c r="BJ34" s="264">
        <f>'У.О. (котельня)'!M11+'У.О. (котельня)'!M12</f>
        <v>2304</v>
      </c>
      <c r="BK34" s="264">
        <f>'У.О. (котельня)'!N11+'У.О. (котельня)'!N12</f>
        <v>5.893656</v>
      </c>
      <c r="BL34" s="265">
        <f>'У.О. (котельня)'!O11+'У.О. (котельня)'!O12</f>
        <v>6789.491712</v>
      </c>
      <c r="BM34" s="264"/>
      <c r="BN34" s="264"/>
      <c r="BO34" s="265"/>
      <c r="BP34" s="265"/>
      <c r="BQ34" s="264"/>
      <c r="BR34" s="265"/>
      <c r="BS34" s="264"/>
      <c r="BT34" s="264"/>
      <c r="BU34" s="265"/>
      <c r="BV34" s="264">
        <f>'У.О. (котельня)'!M10</f>
        <v>2304</v>
      </c>
      <c r="BW34" s="264">
        <f>'У.О. (котельня)'!N10</f>
        <v>0</v>
      </c>
      <c r="BX34" s="265">
        <f>'У.О. (котельня)'!O10</f>
        <v>6789.491712</v>
      </c>
      <c r="BY34" s="264">
        <f t="shared" ref="BY34:BY45" si="87">BV34-BH34</f>
        <v>0</v>
      </c>
      <c r="BZ34" s="266">
        <f t="shared" ref="BZ34:BZ45" si="88">BX34-BI34</f>
        <v>0</v>
      </c>
      <c r="CA34" s="286">
        <f t="shared" ref="CA34:CA45" si="89">CC34+CF34+CI34+CL34</f>
        <v>1970</v>
      </c>
      <c r="CB34" s="287">
        <f t="shared" ref="CB34:CB45" si="90">CE34+CH34+CK34+CN34</f>
        <v>5805.1959999999999</v>
      </c>
      <c r="CC34" s="288">
        <f>'У.О. (котельня)'!P11+'У.О. (котельня)'!P12</f>
        <v>1970</v>
      </c>
      <c r="CD34" s="288">
        <f>'У.О. (котельня)'!Q11+'У.О. (котельня)'!Q12</f>
        <v>5.8936000000000002</v>
      </c>
      <c r="CE34" s="288">
        <f>'У.О. (котельня)'!R11+'У.О. (котельня)'!R12</f>
        <v>5805.1959999999999</v>
      </c>
      <c r="CF34" s="288"/>
      <c r="CG34" s="288"/>
      <c r="CH34" s="287"/>
      <c r="CI34" s="288"/>
      <c r="CJ34" s="288"/>
      <c r="CK34" s="287"/>
      <c r="CL34" s="288"/>
      <c r="CM34" s="288"/>
      <c r="CN34" s="287"/>
      <c r="CO34" s="288">
        <f>'У.О. (котельня)'!P10</f>
        <v>1970</v>
      </c>
      <c r="CP34" s="288">
        <f>'У.О. (котельня)'!Q10</f>
        <v>0</v>
      </c>
      <c r="CQ34" s="288">
        <f>'У.О. (котельня)'!R10</f>
        <v>5805.1959999999999</v>
      </c>
      <c r="CR34" s="288">
        <f t="shared" ref="CR34:CR45" si="91">CO34-CA34</f>
        <v>0</v>
      </c>
      <c r="CS34" s="289">
        <f t="shared" ref="CS34:CS45" si="92">CQ34-CB34</f>
        <v>0</v>
      </c>
      <c r="CT34" s="186">
        <f t="shared" si="13"/>
        <v>1080</v>
      </c>
      <c r="CU34" s="311">
        <f t="shared" si="14"/>
        <v>3182.5440000000003</v>
      </c>
      <c r="CV34" s="301">
        <f>'У.О. (котельня)'!S11+'У.О. (котельня)'!S12</f>
        <v>1080</v>
      </c>
      <c r="CW34" s="301">
        <f>'У.О. (котельня)'!T11+'У.О. (котельня)'!T12</f>
        <v>5.8936000000000002</v>
      </c>
      <c r="CX34" s="198">
        <f>'У.О. (котельня)'!U11+'У.О. (котельня)'!U12</f>
        <v>3182.5440000000003</v>
      </c>
      <c r="CY34" s="301"/>
      <c r="CZ34" s="301"/>
      <c r="DA34" s="198"/>
      <c r="DB34" s="301"/>
      <c r="DC34" s="301"/>
      <c r="DD34" s="198"/>
      <c r="DE34" s="301"/>
      <c r="DF34" s="301"/>
      <c r="DG34" s="198"/>
      <c r="DH34" s="301">
        <f>'У.О. (котельня)'!S10</f>
        <v>1080</v>
      </c>
      <c r="DI34" s="301">
        <f>'У.О. (котельня)'!T10</f>
        <v>0</v>
      </c>
      <c r="DJ34" s="301">
        <f>'У.О. (котельня)'!U10</f>
        <v>3182.5440000000003</v>
      </c>
      <c r="DK34" s="301">
        <f t="shared" ref="DK34:DK45" si="93">DH34-CT34</f>
        <v>0</v>
      </c>
      <c r="DL34" s="313">
        <f t="shared" ref="DL34:DL45" si="94">DJ34-CU34</f>
        <v>0</v>
      </c>
      <c r="DM34" s="212">
        <f t="shared" ref="DM34:DM45" si="95">DO34+DR34+DU34+DX34</f>
        <v>1070</v>
      </c>
      <c r="DN34" s="309">
        <f t="shared" ref="DN34:DN45" si="96">DQ34+DT34+DW34+DZ34</f>
        <v>3902.34564</v>
      </c>
      <c r="DO34" s="309">
        <f>'У.О. (котельня)'!V11+'У.О. (котельня)'!V12</f>
        <v>1070</v>
      </c>
      <c r="DP34" s="309"/>
      <c r="DQ34" s="309">
        <f>'У.О. (котельня)'!X11+'У.О. (котельня)'!X12</f>
        <v>3902.34564</v>
      </c>
      <c r="DR34" s="309"/>
      <c r="DS34" s="309"/>
      <c r="DT34" s="213"/>
      <c r="DU34" s="309"/>
      <c r="DV34" s="309"/>
      <c r="DW34" s="213"/>
      <c r="DX34" s="309"/>
      <c r="DY34" s="309"/>
      <c r="DZ34" s="213"/>
      <c r="EA34" s="309">
        <f>'У.О. (котельня)'!V10</f>
        <v>1070</v>
      </c>
      <c r="EB34" s="309">
        <f>'У.О. (котельня)'!W10</f>
        <v>0</v>
      </c>
      <c r="EC34" s="309">
        <f>'У.О. (котельня)'!X10</f>
        <v>3902.34564</v>
      </c>
      <c r="ED34" s="309">
        <f t="shared" ref="ED34:ED45" si="97">EA34-DM34</f>
        <v>0</v>
      </c>
      <c r="EE34" s="310">
        <f t="shared" ref="EE34:EE45" si="98">EC34-DN34</f>
        <v>0</v>
      </c>
      <c r="EF34" s="324">
        <f t="shared" ref="EF34:EF45" si="99">EH34+EK34+EN34+EQ34</f>
        <v>1061</v>
      </c>
      <c r="EG34" s="326">
        <f t="shared" ref="EG34:EG45" si="100">EJ34+EM34+EP34+ES34</f>
        <v>3605.2780000000002</v>
      </c>
      <c r="EH34" s="325">
        <f>'У.О. (котельня)'!Y11+'У.О. (котельня)'!Y12</f>
        <v>1061</v>
      </c>
      <c r="EI34" s="325">
        <f>'У.О. (котельня)'!Z11+'У.О. (котельня)'!Z12</f>
        <v>6.7960000000000003</v>
      </c>
      <c r="EJ34" s="326">
        <f>'У.О. (котельня)'!AA11+'У.О. (котельня)'!AA12</f>
        <v>3605.2780000000002</v>
      </c>
      <c r="EK34" s="325"/>
      <c r="EL34" s="325"/>
      <c r="EM34" s="326"/>
      <c r="EN34" s="325"/>
      <c r="EO34" s="325"/>
      <c r="EP34" s="326"/>
      <c r="EQ34" s="325"/>
      <c r="ER34" s="325"/>
      <c r="ES34" s="326"/>
      <c r="ET34" s="325">
        <f>'У.О. (котельня)'!Y10</f>
        <v>1061</v>
      </c>
      <c r="EU34" s="325">
        <f>'У.О. (котельня)'!Z10</f>
        <v>0</v>
      </c>
      <c r="EV34" s="326">
        <f>'У.О. (котельня)'!AA10</f>
        <v>3605.2780000000002</v>
      </c>
      <c r="EW34" s="325">
        <f t="shared" ref="EW34:EW45" si="101">ET34-EF34</f>
        <v>0</v>
      </c>
      <c r="EX34" s="327">
        <f t="shared" ref="EX34:EX45" si="102">EV34-EG34</f>
        <v>0</v>
      </c>
      <c r="EY34" s="226">
        <f t="shared" ref="EY34:EY45" si="103">FA34+FD34+FG34+FJ34</f>
        <v>0</v>
      </c>
      <c r="EZ34" s="227">
        <f t="shared" ref="EZ34:EZ45" si="104">FC34+FF34+FI34+FL34</f>
        <v>0</v>
      </c>
      <c r="FA34" s="338">
        <f>'У.О. (котельня)'!AE11+'У.О. (котельня)'!AE12</f>
        <v>0</v>
      </c>
      <c r="FB34" s="338">
        <f>'У.О. (котельня)'!AF11+'У.О. (котельня)'!AF12</f>
        <v>0</v>
      </c>
      <c r="FC34" s="227">
        <f>'У.О. (котельня)'!AG11+'У.О. (котельня)'!AG12</f>
        <v>0</v>
      </c>
      <c r="FD34" s="338"/>
      <c r="FE34" s="338"/>
      <c r="FF34" s="227"/>
      <c r="FG34" s="338"/>
      <c r="FH34" s="338"/>
      <c r="FI34" s="227"/>
      <c r="FJ34" s="338"/>
      <c r="FK34" s="338"/>
      <c r="FL34" s="227"/>
      <c r="FM34" s="338">
        <f>'У.О. (котельня)'!AE10</f>
        <v>0</v>
      </c>
      <c r="FN34" s="338">
        <f>'У.О. (котельня)'!AF10</f>
        <v>0</v>
      </c>
      <c r="FO34" s="227">
        <f>'У.О. (котельня)'!AG10</f>
        <v>0</v>
      </c>
      <c r="FP34" s="338">
        <f t="shared" ref="FP34:FP45" si="105">FM34-EY34</f>
        <v>0</v>
      </c>
      <c r="FQ34" s="339">
        <f t="shared" ref="FQ34:FQ45" si="106">FO34-EZ34</f>
        <v>0</v>
      </c>
      <c r="FR34" s="186">
        <f t="shared" ref="FR34:FR45" si="107">FT34+FW34+FZ34+GC34</f>
        <v>0</v>
      </c>
      <c r="FS34" s="198">
        <f t="shared" ref="FS34:FS45" si="108">FV34+FY34+GB34+GE34</f>
        <v>0</v>
      </c>
      <c r="FT34" s="301">
        <f>'У.О. (котельня)'!AE11+'У.О. (котельня)'!AE12</f>
        <v>0</v>
      </c>
      <c r="FU34" s="301">
        <f>'У.О. (котельня)'!AF11+'У.О. (котельня)'!AF12</f>
        <v>0</v>
      </c>
      <c r="FV34" s="301">
        <f>'У.О. (котельня)'!AG11+'У.О. (котельня)'!AG12</f>
        <v>0</v>
      </c>
      <c r="FW34" s="301"/>
      <c r="FX34" s="301"/>
      <c r="FY34" s="198"/>
      <c r="FZ34" s="301"/>
      <c r="GA34" s="301"/>
      <c r="GB34" s="198"/>
      <c r="GC34" s="301"/>
      <c r="GD34" s="301"/>
      <c r="GE34" s="198"/>
      <c r="GF34" s="301">
        <f>'У.О. (котельня)'!AE10</f>
        <v>0</v>
      </c>
      <c r="GG34" s="301">
        <f>'У.О. (котельня)'!AF10</f>
        <v>0</v>
      </c>
      <c r="GH34" s="301">
        <f>'У.О. (котельня)'!AG10</f>
        <v>0</v>
      </c>
      <c r="GI34" s="301">
        <f t="shared" ref="GI34:GI45" si="109">GF34-FR34</f>
        <v>0</v>
      </c>
      <c r="GJ34" s="302">
        <f t="shared" ref="GJ34:GJ45" si="110">GH34-FS34</f>
        <v>0</v>
      </c>
      <c r="GK34" s="348">
        <f t="shared" ref="GK34:GK45" si="111">GM34+GP34+GS34+GV34</f>
        <v>0</v>
      </c>
      <c r="GL34" s="349">
        <f t="shared" ref="GL34:GL45" si="112">GO34+GR34+GU34+GX34</f>
        <v>0</v>
      </c>
      <c r="GM34" s="350">
        <f>'У.О. (котельня)'!AH11+'У.О. (котельня)'!AH12</f>
        <v>0</v>
      </c>
      <c r="GN34" s="350">
        <f>'У.О. (котельня)'!AI11+'У.О. (котельня)'!AI12</f>
        <v>0</v>
      </c>
      <c r="GO34" s="350">
        <f>'У.О. (котельня)'!AJ11+'У.О. (котельня)'!AJ12</f>
        <v>0</v>
      </c>
      <c r="GP34" s="350"/>
      <c r="GQ34" s="350"/>
      <c r="GR34" s="349"/>
      <c r="GS34" s="350"/>
      <c r="GT34" s="350"/>
      <c r="GU34" s="349"/>
      <c r="GV34" s="350"/>
      <c r="GW34" s="350"/>
      <c r="GX34" s="349"/>
      <c r="GY34" s="350">
        <f>'У.О. (котельня)'!AH10</f>
        <v>0</v>
      </c>
      <c r="GZ34" s="350">
        <f>'У.О. (котельня)'!AI10</f>
        <v>0</v>
      </c>
      <c r="HA34" s="350">
        <f>'У.О. (котельня)'!AJ10</f>
        <v>0</v>
      </c>
      <c r="HB34" s="350">
        <f t="shared" ref="HB34:HB45" si="113">GY34-GK34</f>
        <v>0</v>
      </c>
      <c r="HC34" s="351">
        <f t="shared" ref="HC34:HC45" si="114">HA34-GL34</f>
        <v>0</v>
      </c>
      <c r="HD34" s="363">
        <f t="shared" ref="HD34:HD45" si="115">HF34+HI34+HL34+HO34</f>
        <v>0</v>
      </c>
      <c r="HE34" s="364">
        <f t="shared" ref="HE34:HE45" si="116">HH34+HK34+HN34+HQ34</f>
        <v>0</v>
      </c>
      <c r="HF34" s="365">
        <f>'У.О. (котельня)'!AK11+'У.О. (котельня)'!AK12</f>
        <v>0</v>
      </c>
      <c r="HG34" s="365">
        <f>'У.О. (котельня)'!AL11+'У.О. (котельня)'!AL12</f>
        <v>0</v>
      </c>
      <c r="HH34" s="364">
        <f>'У.О. (котельня)'!AM11+'У.О. (котельня)'!AM12</f>
        <v>0</v>
      </c>
      <c r="HI34" s="365"/>
      <c r="HJ34" s="365"/>
      <c r="HK34" s="364"/>
      <c r="HL34" s="365"/>
      <c r="HM34" s="365"/>
      <c r="HN34" s="364"/>
      <c r="HO34" s="365"/>
      <c r="HP34" s="365"/>
      <c r="HQ34" s="364"/>
      <c r="HR34" s="365">
        <f>'У.О. (котельня)'!AK10</f>
        <v>0</v>
      </c>
      <c r="HS34" s="365">
        <f>'У.О. (котельня)'!AL10</f>
        <v>0</v>
      </c>
      <c r="HT34" s="364">
        <f>'У.О. (котельня)'!AM10</f>
        <v>0</v>
      </c>
      <c r="HU34" s="365">
        <f t="shared" ref="HU34:HU45" si="117">HR34-HD34</f>
        <v>0</v>
      </c>
      <c r="HV34" s="383">
        <f t="shared" ref="HV34:HV45" si="118">HT34-HE34</f>
        <v>0</v>
      </c>
      <c r="HW34" s="375">
        <f t="shared" ref="HW34:HW44" si="119">HY34+IB34+IE34+IH34</f>
        <v>13935</v>
      </c>
      <c r="HX34" s="249">
        <f t="shared" ref="HX34:HX45" si="120">IA34+ID34+IG34+IJ34</f>
        <v>42158.135851999999</v>
      </c>
      <c r="HY34" s="254">
        <f t="shared" ref="HY34:HY45" si="121">E34+X34+AQ34+BJ34+CC34+CV34+DO34+EH34+FA34+FT34+GM34+HF34</f>
        <v>13935</v>
      </c>
      <c r="HZ34" s="254">
        <f>'У.О. (котельня)'!BE11+'У.О. (котельня)'!BE12</f>
        <v>0</v>
      </c>
      <c r="IA34" s="249">
        <f t="shared" ref="IA34:IA45" si="122">G34+Z34+AS34+BL34+CE34+CX34+DQ34+EJ34+FC34+FV34+GO34+HH34</f>
        <v>42158.135851999999</v>
      </c>
      <c r="IB34" s="254">
        <f t="shared" ref="IB34:IB45" si="123">H34+AA34+AT34+BM34+CF34+CY34+DR34+EK34+FD34+FW34+GP34+HI34</f>
        <v>0</v>
      </c>
      <c r="IC34" s="254"/>
      <c r="ID34" s="249">
        <f t="shared" ref="ID34:ID45" si="124">J34+AC34+AV34+BO34+CH34+DA34+DT34+EM34+FF34+FY34+GR34+HK34</f>
        <v>0</v>
      </c>
      <c r="IE34" s="254">
        <f t="shared" ref="IE34:IE45" si="125">K34+AD34+AW34+BP34+CI34+DB34+DU34+EN34+FG34+FZ34+GS34+HL34</f>
        <v>0</v>
      </c>
      <c r="IF34" s="254"/>
      <c r="IG34" s="249">
        <f t="shared" ref="IG34:IG45" si="126">M34+AF34+AY34+BR34+CK34+DD34+DW34+EP34+FI34+GB34+GU34+HN34</f>
        <v>0</v>
      </c>
      <c r="IH34" s="254">
        <f t="shared" ref="IH34:IH45" si="127">N34+AG34+AZ34+BS34+CL34+DE34+DX34+EQ34+FJ34+GC34+GV34+HO34</f>
        <v>0</v>
      </c>
      <c r="II34" s="254"/>
      <c r="IJ34" s="387">
        <f t="shared" ref="IJ34:IJ45" si="128">P34+AI34+BB34+BU34+CN34+DG34+DZ34+ES34+FL34+GE34+GX34+HQ34</f>
        <v>0</v>
      </c>
    </row>
    <row r="35" spans="1:244" s="65" customFormat="1" hidden="1">
      <c r="A35" s="194">
        <v>24</v>
      </c>
      <c r="B35" s="207" t="s">
        <v>119</v>
      </c>
      <c r="C35" s="186">
        <f t="shared" si="39"/>
        <v>240</v>
      </c>
      <c r="D35" s="198">
        <f t="shared" si="3"/>
        <v>702.26159999999993</v>
      </c>
      <c r="E35" s="187">
        <f>БТДЮ!D11+БТДЮ!D12+БТДЮ!D13</f>
        <v>240</v>
      </c>
      <c r="F35" s="187"/>
      <c r="G35" s="188">
        <f>БТДЮ!F11+БТДЮ!F12+БТДЮ!F13</f>
        <v>702.26159999999993</v>
      </c>
      <c r="H35" s="187"/>
      <c r="I35" s="187"/>
      <c r="J35" s="188"/>
      <c r="K35" s="187"/>
      <c r="L35" s="187"/>
      <c r="M35" s="188"/>
      <c r="N35" s="187"/>
      <c r="O35" s="187"/>
      <c r="P35" s="188"/>
      <c r="Q35" s="187">
        <f>БТДЮ!D10</f>
        <v>240</v>
      </c>
      <c r="R35" s="187"/>
      <c r="S35" s="188">
        <f>БТДЮ!F10</f>
        <v>702.26159999999993</v>
      </c>
      <c r="T35" s="187">
        <f t="shared" si="4"/>
        <v>0</v>
      </c>
      <c r="U35" s="190">
        <f t="shared" si="40"/>
        <v>0</v>
      </c>
      <c r="V35" s="212">
        <f t="shared" si="77"/>
        <v>150</v>
      </c>
      <c r="W35" s="213">
        <f t="shared" si="78"/>
        <v>438.91349999999994</v>
      </c>
      <c r="X35" s="189">
        <f>БТДЮ!G11+БТДЮ!G12+БТДЮ!G13</f>
        <v>150</v>
      </c>
      <c r="Y35" s="189">
        <f>БТДЮ!H11+БТДЮ!H12+БТДЮ!H13</f>
        <v>8.7782699999999991</v>
      </c>
      <c r="Z35" s="214">
        <f>БТДЮ!I11+БТДЮ!I12+БТДЮ!I13</f>
        <v>438.91349999999994</v>
      </c>
      <c r="AA35" s="189"/>
      <c r="AB35" s="189"/>
      <c r="AC35" s="214"/>
      <c r="AD35" s="189"/>
      <c r="AE35" s="189"/>
      <c r="AF35" s="214"/>
      <c r="AG35" s="189"/>
      <c r="AH35" s="189"/>
      <c r="AI35" s="214"/>
      <c r="AJ35" s="189">
        <f>БТДЮ!G10</f>
        <v>150</v>
      </c>
      <c r="AK35" s="189">
        <f>БТДЮ!H10</f>
        <v>8.7782699999999991</v>
      </c>
      <c r="AL35" s="214">
        <f>БТДЮ!I10</f>
        <v>438.91349999999994</v>
      </c>
      <c r="AM35" s="189">
        <f t="shared" si="79"/>
        <v>0</v>
      </c>
      <c r="AN35" s="215">
        <f t="shared" si="80"/>
        <v>0</v>
      </c>
      <c r="AO35" s="226">
        <f t="shared" si="81"/>
        <v>220</v>
      </c>
      <c r="AP35" s="227">
        <f t="shared" si="82"/>
        <v>643.73979999999995</v>
      </c>
      <c r="AQ35" s="228">
        <f>БТДЮ!J11+БТДЮ!J12+БТДЮ!J13</f>
        <v>220</v>
      </c>
      <c r="AR35" s="228">
        <f>БТДЮ!K11+БТДЮ!K12+БТДЮ!K13</f>
        <v>8.7782699999999991</v>
      </c>
      <c r="AS35" s="228">
        <f>БТДЮ!L11+БТДЮ!L12+БТДЮ!L13</f>
        <v>643.73979999999995</v>
      </c>
      <c r="AT35" s="228"/>
      <c r="AU35" s="228"/>
      <c r="AV35" s="229"/>
      <c r="AW35" s="228"/>
      <c r="AX35" s="228"/>
      <c r="AY35" s="229"/>
      <c r="AZ35" s="228"/>
      <c r="BA35" s="228"/>
      <c r="BB35" s="229"/>
      <c r="BC35" s="228">
        <f>БТДЮ!J10</f>
        <v>220</v>
      </c>
      <c r="BD35" s="228">
        <f>БТДЮ!K10</f>
        <v>0</v>
      </c>
      <c r="BE35" s="228">
        <f>БТДЮ!L10</f>
        <v>643.73979999999995</v>
      </c>
      <c r="BF35" s="228">
        <f t="shared" si="83"/>
        <v>0</v>
      </c>
      <c r="BG35" s="230">
        <f t="shared" si="84"/>
        <v>0</v>
      </c>
      <c r="BH35" s="262">
        <f t="shared" si="85"/>
        <v>230</v>
      </c>
      <c r="BI35" s="263">
        <f t="shared" si="86"/>
        <v>677.77044000000001</v>
      </c>
      <c r="BJ35" s="264">
        <f>БТДЮ!M11+БТДЮ!M12+БТДЮ!M13</f>
        <v>230</v>
      </c>
      <c r="BK35" s="264">
        <f>БТДЮ!N11+БТДЮ!N12+БТДЮ!N13</f>
        <v>8.840484</v>
      </c>
      <c r="BL35" s="265">
        <f>БТДЮ!O11+БТДЮ!O12+БТДЮ!O13</f>
        <v>677.77044000000001</v>
      </c>
      <c r="BM35" s="264"/>
      <c r="BN35" s="264"/>
      <c r="BO35" s="265"/>
      <c r="BP35" s="265"/>
      <c r="BQ35" s="264"/>
      <c r="BR35" s="265"/>
      <c r="BS35" s="264"/>
      <c r="BT35" s="264"/>
      <c r="BU35" s="265"/>
      <c r="BV35" s="264">
        <f>БТДЮ!M10</f>
        <v>230</v>
      </c>
      <c r="BW35" s="264">
        <f>БТДЮ!N10</f>
        <v>0</v>
      </c>
      <c r="BX35" s="265">
        <f>БТДЮ!O10</f>
        <v>677.77044000000001</v>
      </c>
      <c r="BY35" s="264">
        <f t="shared" si="87"/>
        <v>0</v>
      </c>
      <c r="BZ35" s="266">
        <f t="shared" si="88"/>
        <v>0</v>
      </c>
      <c r="CA35" s="286">
        <f t="shared" si="89"/>
        <v>150</v>
      </c>
      <c r="CB35" s="287">
        <f t="shared" si="90"/>
        <v>442.02</v>
      </c>
      <c r="CC35" s="288">
        <f>БТДЮ!P11+БТДЮ!P12+БТДЮ!P13</f>
        <v>150</v>
      </c>
      <c r="CD35" s="288">
        <f>БТДЮ!Q11+БТДЮ!Q12+БТДЮ!Q13</f>
        <v>8.8404000000000007</v>
      </c>
      <c r="CE35" s="288">
        <f>БТДЮ!R11+БТДЮ!R12+БТДЮ!R13</f>
        <v>442.02</v>
      </c>
      <c r="CF35" s="288"/>
      <c r="CG35" s="288"/>
      <c r="CH35" s="287"/>
      <c r="CI35" s="288"/>
      <c r="CJ35" s="288"/>
      <c r="CK35" s="287"/>
      <c r="CL35" s="288"/>
      <c r="CM35" s="288"/>
      <c r="CN35" s="287"/>
      <c r="CO35" s="288">
        <f>БТДЮ!P10</f>
        <v>150</v>
      </c>
      <c r="CP35" s="288">
        <f>БТДЮ!Q10</f>
        <v>0</v>
      </c>
      <c r="CQ35" s="288">
        <f>БТДЮ!R10</f>
        <v>442.02</v>
      </c>
      <c r="CR35" s="288">
        <f t="shared" si="91"/>
        <v>0</v>
      </c>
      <c r="CS35" s="289">
        <f t="shared" si="92"/>
        <v>0</v>
      </c>
      <c r="CT35" s="186">
        <f t="shared" si="13"/>
        <v>130</v>
      </c>
      <c r="CU35" s="311">
        <f t="shared" si="14"/>
        <v>383.084</v>
      </c>
      <c r="CV35" s="301">
        <f>БТДЮ!S11+БТДЮ!S12+БТДЮ!S13</f>
        <v>130</v>
      </c>
      <c r="CW35" s="301">
        <f>БТДЮ!T11+БТДЮ!T12+БТДЮ!T13</f>
        <v>8.8404000000000007</v>
      </c>
      <c r="CX35" s="198">
        <f>БТДЮ!U11+БТДЮ!U12+БТДЮ!U13</f>
        <v>383.084</v>
      </c>
      <c r="CY35" s="301"/>
      <c r="CZ35" s="301"/>
      <c r="DA35" s="198"/>
      <c r="DB35" s="301"/>
      <c r="DC35" s="301"/>
      <c r="DD35" s="198"/>
      <c r="DE35" s="301"/>
      <c r="DF35" s="301"/>
      <c r="DG35" s="198"/>
      <c r="DH35" s="301">
        <f>БТДЮ!S10</f>
        <v>130</v>
      </c>
      <c r="DI35" s="301">
        <f>БТДЮ!T10</f>
        <v>0</v>
      </c>
      <c r="DJ35" s="301">
        <f>БТДЮ!U10</f>
        <v>383.084</v>
      </c>
      <c r="DK35" s="301">
        <f t="shared" si="93"/>
        <v>0</v>
      </c>
      <c r="DL35" s="313">
        <f t="shared" si="94"/>
        <v>0</v>
      </c>
      <c r="DM35" s="212">
        <f t="shared" si="95"/>
        <v>70</v>
      </c>
      <c r="DN35" s="309">
        <f t="shared" si="96"/>
        <v>255.29363999999998</v>
      </c>
      <c r="DO35" s="309">
        <f>БТДЮ!V11+БТДЮ!V12+БТДЮ!V13</f>
        <v>70</v>
      </c>
      <c r="DP35" s="309"/>
      <c r="DQ35" s="309">
        <f>БТДЮ!X11+БТДЮ!X12+БТДЮ!X13</f>
        <v>255.29363999999998</v>
      </c>
      <c r="DR35" s="309"/>
      <c r="DS35" s="309"/>
      <c r="DT35" s="213"/>
      <c r="DU35" s="309"/>
      <c r="DV35" s="309"/>
      <c r="DW35" s="213"/>
      <c r="DX35" s="309"/>
      <c r="DY35" s="309"/>
      <c r="DZ35" s="213"/>
      <c r="EA35" s="309">
        <f>БТДЮ!V10</f>
        <v>70</v>
      </c>
      <c r="EB35" s="309">
        <f>БТДЮ!W10</f>
        <v>0</v>
      </c>
      <c r="EC35" s="309">
        <f>БТДЮ!X10</f>
        <v>255.29363999999998</v>
      </c>
      <c r="ED35" s="309">
        <f t="shared" si="97"/>
        <v>0</v>
      </c>
      <c r="EE35" s="310">
        <f t="shared" si="98"/>
        <v>0</v>
      </c>
      <c r="EF35" s="324">
        <f t="shared" si="99"/>
        <v>60</v>
      </c>
      <c r="EG35" s="326">
        <f t="shared" si="100"/>
        <v>203.88</v>
      </c>
      <c r="EH35" s="325">
        <f>БТДЮ!Y11+БТДЮ!Y12+БТДЮ!Y13</f>
        <v>60</v>
      </c>
      <c r="EI35" s="325">
        <f>БТДЮ!Z11+БТДЮ!Z12+БТДЮ!Z13</f>
        <v>10.194000000000001</v>
      </c>
      <c r="EJ35" s="326">
        <f>БТДЮ!AA11+БТДЮ!AA12+БТДЮ!AA13</f>
        <v>203.88</v>
      </c>
      <c r="EK35" s="325"/>
      <c r="EL35" s="325"/>
      <c r="EM35" s="326"/>
      <c r="EN35" s="325"/>
      <c r="EO35" s="325"/>
      <c r="EP35" s="326"/>
      <c r="EQ35" s="325"/>
      <c r="ER35" s="325"/>
      <c r="ES35" s="326"/>
      <c r="ET35" s="325">
        <f>БТДЮ!Y10</f>
        <v>60</v>
      </c>
      <c r="EU35" s="325">
        <f>БТДЮ!Z10</f>
        <v>0</v>
      </c>
      <c r="EV35" s="326">
        <f>БТДЮ!AA10</f>
        <v>203.88</v>
      </c>
      <c r="EW35" s="325">
        <f t="shared" si="101"/>
        <v>0</v>
      </c>
      <c r="EX35" s="327">
        <f t="shared" si="102"/>
        <v>0</v>
      </c>
      <c r="EY35" s="226">
        <f t="shared" si="103"/>
        <v>80</v>
      </c>
      <c r="EZ35" s="227">
        <f t="shared" si="104"/>
        <v>253.072</v>
      </c>
      <c r="FA35" s="338">
        <f>БТДЮ!AB11+БТДЮ!AB12+БТДЮ!AB13</f>
        <v>80</v>
      </c>
      <c r="FB35" s="338">
        <f>БТДЮ!AC11+БТДЮ!AC12+БТДЮ!AC13</f>
        <v>9.4902000000000015</v>
      </c>
      <c r="FC35" s="227">
        <f>БТДЮ!AD11+БТДЮ!AD12+БТДЮ!AD13</f>
        <v>253.072</v>
      </c>
      <c r="FD35" s="338"/>
      <c r="FE35" s="338"/>
      <c r="FF35" s="227"/>
      <c r="FG35" s="338"/>
      <c r="FH35" s="338"/>
      <c r="FI35" s="227"/>
      <c r="FJ35" s="338"/>
      <c r="FK35" s="338"/>
      <c r="FL35" s="227"/>
      <c r="FM35" s="338">
        <f>БТДЮ!AB10</f>
        <v>80</v>
      </c>
      <c r="FN35" s="338">
        <f>БТДЮ!AC10</f>
        <v>0</v>
      </c>
      <c r="FO35" s="227">
        <f>БТДЮ!AD10</f>
        <v>253.072</v>
      </c>
      <c r="FP35" s="338">
        <f t="shared" si="105"/>
        <v>0</v>
      </c>
      <c r="FQ35" s="339">
        <f t="shared" si="106"/>
        <v>0</v>
      </c>
      <c r="FR35" s="186">
        <f t="shared" si="107"/>
        <v>0</v>
      </c>
      <c r="FS35" s="198">
        <f t="shared" si="108"/>
        <v>0</v>
      </c>
      <c r="FT35" s="301">
        <f>БТДЮ!AE11+БТДЮ!AE12+БТДЮ!AE13</f>
        <v>0</v>
      </c>
      <c r="FU35" s="301">
        <f>БТДЮ!AF11+БТДЮ!AF12+БТДЮ!AF13</f>
        <v>0</v>
      </c>
      <c r="FV35" s="301">
        <f>БТДЮ!AG11+БТДЮ!AG12+БТДЮ!AG13</f>
        <v>0</v>
      </c>
      <c r="FW35" s="301"/>
      <c r="FX35" s="301"/>
      <c r="FY35" s="198"/>
      <c r="FZ35" s="301"/>
      <c r="GA35" s="301"/>
      <c r="GB35" s="198"/>
      <c r="GC35" s="301"/>
      <c r="GD35" s="301"/>
      <c r="GE35" s="198"/>
      <c r="GF35" s="301">
        <f>БТДЮ!AE10</f>
        <v>0</v>
      </c>
      <c r="GG35" s="301">
        <f>БТДЮ!AF10</f>
        <v>0</v>
      </c>
      <c r="GH35" s="301">
        <f>БТДЮ!AG10</f>
        <v>0</v>
      </c>
      <c r="GI35" s="301">
        <f t="shared" si="109"/>
        <v>0</v>
      </c>
      <c r="GJ35" s="302">
        <f t="shared" si="110"/>
        <v>0</v>
      </c>
      <c r="GK35" s="348">
        <f t="shared" si="111"/>
        <v>0</v>
      </c>
      <c r="GL35" s="349">
        <f t="shared" si="112"/>
        <v>0</v>
      </c>
      <c r="GM35" s="350">
        <f>БТДЮ!AH11+БТДЮ!AH12+БТДЮ!AH13</f>
        <v>0</v>
      </c>
      <c r="GN35" s="350">
        <f>БТДЮ!AI11+БТДЮ!AI12+БТДЮ!AI13</f>
        <v>0</v>
      </c>
      <c r="GO35" s="350">
        <f>БТДЮ!AJ11+БТДЮ!AJ12+БТДЮ!AJ13</f>
        <v>0</v>
      </c>
      <c r="GP35" s="350"/>
      <c r="GQ35" s="350"/>
      <c r="GR35" s="349"/>
      <c r="GS35" s="350"/>
      <c r="GT35" s="350"/>
      <c r="GU35" s="349"/>
      <c r="GV35" s="350"/>
      <c r="GW35" s="350"/>
      <c r="GX35" s="349"/>
      <c r="GY35" s="350">
        <f>БТДЮ!AH10</f>
        <v>0</v>
      </c>
      <c r="GZ35" s="350">
        <f>БТДЮ!AI10</f>
        <v>0</v>
      </c>
      <c r="HA35" s="350">
        <f>БТДЮ!AJ10</f>
        <v>0</v>
      </c>
      <c r="HB35" s="350">
        <f t="shared" si="113"/>
        <v>0</v>
      </c>
      <c r="HC35" s="351">
        <f t="shared" si="114"/>
        <v>0</v>
      </c>
      <c r="HD35" s="363">
        <f t="shared" si="115"/>
        <v>0</v>
      </c>
      <c r="HE35" s="364">
        <f t="shared" si="116"/>
        <v>0</v>
      </c>
      <c r="HF35" s="365">
        <f>БТДЮ!AK11+БТДЮ!AK12+БТДЮ!AK13</f>
        <v>0</v>
      </c>
      <c r="HG35" s="365">
        <f>БТДЮ!AL11+БТДЮ!AL12+БТДЮ!AL13</f>
        <v>0</v>
      </c>
      <c r="HH35" s="364">
        <f>БТДЮ!AM11+БТДЮ!AM12+БТДЮ!AM13</f>
        <v>0</v>
      </c>
      <c r="HI35" s="365"/>
      <c r="HJ35" s="365"/>
      <c r="HK35" s="364"/>
      <c r="HL35" s="365"/>
      <c r="HM35" s="365"/>
      <c r="HN35" s="364"/>
      <c r="HO35" s="365"/>
      <c r="HP35" s="365"/>
      <c r="HQ35" s="364"/>
      <c r="HR35" s="365">
        <f>БТДЮ!AK10</f>
        <v>0</v>
      </c>
      <c r="HS35" s="365">
        <f>БТДЮ!AL10</f>
        <v>0</v>
      </c>
      <c r="HT35" s="364">
        <f>БТДЮ!AM10</f>
        <v>0</v>
      </c>
      <c r="HU35" s="365">
        <f t="shared" si="117"/>
        <v>0</v>
      </c>
      <c r="HV35" s="383">
        <f t="shared" si="118"/>
        <v>0</v>
      </c>
      <c r="HW35" s="375">
        <f t="shared" si="119"/>
        <v>1330</v>
      </c>
      <c r="HX35" s="249">
        <f t="shared" si="120"/>
        <v>4000.0349799999999</v>
      </c>
      <c r="HY35" s="254">
        <f t="shared" si="121"/>
        <v>1330</v>
      </c>
      <c r="HZ35" s="254">
        <f>БТДЮ!BE11+БТДЮ!BE12+БТДЮ!BE13</f>
        <v>0</v>
      </c>
      <c r="IA35" s="249">
        <f t="shared" si="122"/>
        <v>4000.0349799999999</v>
      </c>
      <c r="IB35" s="254">
        <f t="shared" si="123"/>
        <v>0</v>
      </c>
      <c r="IC35" s="254"/>
      <c r="ID35" s="249">
        <f t="shared" si="124"/>
        <v>0</v>
      </c>
      <c r="IE35" s="254">
        <f t="shared" si="125"/>
        <v>0</v>
      </c>
      <c r="IF35" s="254"/>
      <c r="IG35" s="249">
        <f t="shared" si="126"/>
        <v>0</v>
      </c>
      <c r="IH35" s="254">
        <f t="shared" si="127"/>
        <v>0</v>
      </c>
      <c r="II35" s="254"/>
      <c r="IJ35" s="387">
        <f t="shared" si="128"/>
        <v>0</v>
      </c>
    </row>
    <row r="36" spans="1:244" s="65" customFormat="1" hidden="1">
      <c r="A36" s="194">
        <v>25</v>
      </c>
      <c r="B36" s="207" t="s">
        <v>120</v>
      </c>
      <c r="C36" s="186">
        <f t="shared" si="39"/>
        <v>21266</v>
      </c>
      <c r="D36" s="198">
        <f t="shared" si="3"/>
        <v>62226.229940000005</v>
      </c>
      <c r="E36" s="187">
        <f>'Камянський  ДНЗ'!D14</f>
        <v>986</v>
      </c>
      <c r="F36" s="187"/>
      <c r="G36" s="187">
        <f>'Камянський  ДНЗ'!F14</f>
        <v>2885.1247399999997</v>
      </c>
      <c r="H36" s="187">
        <f>'Камянський  ДНЗ'!D11</f>
        <v>6920</v>
      </c>
      <c r="I36" s="187">
        <f>'Камянський  ДНЗ'!E11</f>
        <v>2.9260899999999999</v>
      </c>
      <c r="J36" s="187">
        <f>'Камянський  ДНЗ'!F11</f>
        <v>20248.542799999999</v>
      </c>
      <c r="K36" s="187">
        <f>'Камянський  ДНЗ'!D12</f>
        <v>7920</v>
      </c>
      <c r="L36" s="187">
        <f>'Камянський  ДНЗ'!E12</f>
        <v>2.9260899999999999</v>
      </c>
      <c r="M36" s="187">
        <f>'Камянський  ДНЗ'!F12</f>
        <v>23174.632799999999</v>
      </c>
      <c r="N36" s="187">
        <f>'Камянський  ДНЗ'!D13</f>
        <v>5440</v>
      </c>
      <c r="O36" s="187">
        <f>'Камянський  ДНЗ'!E13</f>
        <v>2.9260899999999999</v>
      </c>
      <c r="P36" s="188">
        <f>'Камянський  ДНЗ'!F13</f>
        <v>15917.929599999999</v>
      </c>
      <c r="Q36" s="187">
        <f>'Камянський  ДНЗ'!D10</f>
        <v>21266</v>
      </c>
      <c r="R36" s="187"/>
      <c r="S36" s="188">
        <f>'Камянський  ДНЗ'!F10</f>
        <v>62226.229940000005</v>
      </c>
      <c r="T36" s="187">
        <f t="shared" si="4"/>
        <v>0</v>
      </c>
      <c r="U36" s="190">
        <f t="shared" si="40"/>
        <v>0</v>
      </c>
      <c r="V36" s="212">
        <f t="shared" si="77"/>
        <v>24956</v>
      </c>
      <c r="W36" s="213">
        <f t="shared" si="78"/>
        <v>73023.502039999992</v>
      </c>
      <c r="X36" s="189">
        <f>'Камянський  ДНЗ'!G14</f>
        <v>676</v>
      </c>
      <c r="Y36" s="189">
        <f>'Камянський  ДНЗ'!H14</f>
        <v>2.9260899999999999</v>
      </c>
      <c r="Z36" s="214">
        <f>'Камянський  ДНЗ'!I14</f>
        <v>1978.03684</v>
      </c>
      <c r="AA36" s="189">
        <f>'Камянський  ДНЗ'!G11</f>
        <v>7040</v>
      </c>
      <c r="AB36" s="189">
        <f>'Камянський  ДНЗ'!H11</f>
        <v>2.9260899999999999</v>
      </c>
      <c r="AC36" s="214">
        <f>'Камянський  ДНЗ'!I11</f>
        <v>20599.673599999998</v>
      </c>
      <c r="AD36" s="189">
        <f>'Камянський  ДНЗ'!G12</f>
        <v>10880</v>
      </c>
      <c r="AE36" s="189">
        <f>'Камянський  ДНЗ'!H12</f>
        <v>2.9260899999999999</v>
      </c>
      <c r="AF36" s="214">
        <f>'Камянський  ДНЗ'!I12</f>
        <v>31835.859199999999</v>
      </c>
      <c r="AG36" s="189">
        <f>'Камянський  ДНЗ'!G13</f>
        <v>6360</v>
      </c>
      <c r="AH36" s="189">
        <f>'Камянський  ДНЗ'!H13</f>
        <v>2.9260899999999999</v>
      </c>
      <c r="AI36" s="214">
        <f>'Камянський  ДНЗ'!I13</f>
        <v>18609.932399999998</v>
      </c>
      <c r="AJ36" s="189">
        <f>'Камянський  ДНЗ'!G10</f>
        <v>24956</v>
      </c>
      <c r="AK36" s="189">
        <f>'Камянський  ДНЗ'!H10</f>
        <v>0</v>
      </c>
      <c r="AL36" s="214">
        <f>'Камянський  ДНЗ'!I10</f>
        <v>73023.502040000007</v>
      </c>
      <c r="AM36" s="189">
        <f t="shared" si="79"/>
        <v>0</v>
      </c>
      <c r="AN36" s="215">
        <f t="shared" si="80"/>
        <v>0</v>
      </c>
      <c r="AO36" s="226">
        <f t="shared" si="81"/>
        <v>18912</v>
      </c>
      <c r="AP36" s="227">
        <f t="shared" si="82"/>
        <v>55338.214079999998</v>
      </c>
      <c r="AQ36" s="228">
        <f>'Камянський  ДНЗ'!J14</f>
        <v>272</v>
      </c>
      <c r="AR36" s="228">
        <f>'Камянський  ДНЗ'!K14</f>
        <v>2.9260899999999999</v>
      </c>
      <c r="AS36" s="228">
        <f>'Камянський  ДНЗ'!L14</f>
        <v>795.89648</v>
      </c>
      <c r="AT36" s="228">
        <f>'Камянський  ДНЗ'!J11</f>
        <v>4880</v>
      </c>
      <c r="AU36" s="228">
        <f>'Камянський  ДНЗ'!K11</f>
        <v>2.9260899999999999</v>
      </c>
      <c r="AV36" s="228">
        <f>'Камянський  ДНЗ'!L11</f>
        <v>14279.3192</v>
      </c>
      <c r="AW36" s="228">
        <f>'Камянський  ДНЗ'!J12</f>
        <v>8920</v>
      </c>
      <c r="AX36" s="228">
        <f>'Камянський  ДНЗ'!K12</f>
        <v>2.9260899999999999</v>
      </c>
      <c r="AY36" s="228">
        <f>'Камянський  ДНЗ'!L12</f>
        <v>26100.7228</v>
      </c>
      <c r="AZ36" s="228">
        <f>'Камянський  ДНЗ'!J13</f>
        <v>4840</v>
      </c>
      <c r="BA36" s="228">
        <f>'Камянський  ДНЗ'!K13</f>
        <v>2.9260899999999999</v>
      </c>
      <c r="BB36" s="228">
        <f>'Камянський  ДНЗ'!L13</f>
        <v>14162.275599999999</v>
      </c>
      <c r="BC36" s="228">
        <f>'Камянський  ДНЗ'!J10</f>
        <v>18912</v>
      </c>
      <c r="BD36" s="228">
        <f>'Камянський  ДНЗ'!K10</f>
        <v>0</v>
      </c>
      <c r="BE36" s="228">
        <f>'Камянський  ДНЗ'!L10</f>
        <v>55338.214080000005</v>
      </c>
      <c r="BF36" s="228">
        <f t="shared" si="83"/>
        <v>0</v>
      </c>
      <c r="BG36" s="230">
        <f t="shared" si="84"/>
        <v>0</v>
      </c>
      <c r="BH36" s="262">
        <f t="shared" si="85"/>
        <v>10799</v>
      </c>
      <c r="BI36" s="263">
        <f t="shared" si="86"/>
        <v>31822.795571999999</v>
      </c>
      <c r="BJ36" s="264">
        <f>'Камянський  ДНЗ'!M14</f>
        <v>519</v>
      </c>
      <c r="BK36" s="264">
        <f>'Камянський  ДНЗ'!N14</f>
        <v>2.946828</v>
      </c>
      <c r="BL36" s="265">
        <f>'Камянський  ДНЗ'!O14</f>
        <v>1529.403732</v>
      </c>
      <c r="BM36" s="264">
        <f>'Камянський  ДНЗ'!M11</f>
        <v>2360</v>
      </c>
      <c r="BN36" s="264">
        <f>'Камянський  ДНЗ'!N11</f>
        <v>2.946828</v>
      </c>
      <c r="BO36" s="265">
        <f>'Камянський  ДНЗ'!O11</f>
        <v>6954.5140799999999</v>
      </c>
      <c r="BP36" s="265">
        <f>'Камянський  ДНЗ'!M12</f>
        <v>5640</v>
      </c>
      <c r="BQ36" s="264">
        <f>'Камянський  ДНЗ'!N12</f>
        <v>2.946828</v>
      </c>
      <c r="BR36" s="265">
        <f>'Камянський  ДНЗ'!O12</f>
        <v>16620.109919999999</v>
      </c>
      <c r="BS36" s="264">
        <f>'Камянський  ДНЗ'!M13</f>
        <v>2280</v>
      </c>
      <c r="BT36" s="264">
        <f>'Камянський  ДНЗ'!N13</f>
        <v>2.946828</v>
      </c>
      <c r="BU36" s="265">
        <f>'Камянський  ДНЗ'!O13</f>
        <v>6718.7678400000004</v>
      </c>
      <c r="BV36" s="264">
        <f>'Камянський  ДНЗ'!M10</f>
        <v>10799</v>
      </c>
      <c r="BW36" s="264">
        <f>'Камянський  ДНЗ'!N10</f>
        <v>0</v>
      </c>
      <c r="BX36" s="265">
        <f>'Камянський  ДНЗ'!O10</f>
        <v>31822.795571999999</v>
      </c>
      <c r="BY36" s="264">
        <f t="shared" si="87"/>
        <v>0</v>
      </c>
      <c r="BZ36" s="266">
        <f t="shared" si="88"/>
        <v>0</v>
      </c>
      <c r="CA36" s="286">
        <f t="shared" si="89"/>
        <v>2660</v>
      </c>
      <c r="CB36" s="287">
        <f t="shared" si="90"/>
        <v>7838.4879999999994</v>
      </c>
      <c r="CC36" s="288">
        <f>'Камянський  ДНЗ'!P14</f>
        <v>220</v>
      </c>
      <c r="CD36" s="288">
        <f>'Камянський  ДНЗ'!Q14</f>
        <v>2.9468000000000001</v>
      </c>
      <c r="CE36" s="288">
        <f>'Камянський  ДНЗ'!R14</f>
        <v>648.29600000000005</v>
      </c>
      <c r="CF36" s="288">
        <f>'Камянський  ДНЗ'!P11</f>
        <v>80</v>
      </c>
      <c r="CG36" s="288">
        <f>'Камянський  ДНЗ'!Q11</f>
        <v>2.9468000000000001</v>
      </c>
      <c r="CH36" s="288">
        <f>'Камянський  ДНЗ'!R11</f>
        <v>235.744</v>
      </c>
      <c r="CI36" s="288">
        <f>'Камянський  ДНЗ'!P12</f>
        <v>1440</v>
      </c>
      <c r="CJ36" s="288">
        <f>'Камянський  ДНЗ'!Q12</f>
        <v>2.9468000000000001</v>
      </c>
      <c r="CK36" s="288">
        <f>'Камянський  ДНЗ'!R12</f>
        <v>4243.3919999999998</v>
      </c>
      <c r="CL36" s="288">
        <f>'Камянський  ДНЗ'!P13</f>
        <v>920</v>
      </c>
      <c r="CM36" s="288">
        <f>'Камянський  ДНЗ'!Q13</f>
        <v>2.9468000000000001</v>
      </c>
      <c r="CN36" s="288">
        <f>'Камянський  ДНЗ'!R13</f>
        <v>2711.056</v>
      </c>
      <c r="CO36" s="288">
        <f>'Камянський  ДНЗ'!P10</f>
        <v>2660</v>
      </c>
      <c r="CP36" s="288">
        <f>'Камянський  ДНЗ'!Q10</f>
        <v>0</v>
      </c>
      <c r="CQ36" s="288">
        <f>'Камянський  ДНЗ'!R10</f>
        <v>7838.4879999999994</v>
      </c>
      <c r="CR36" s="288">
        <f t="shared" si="91"/>
        <v>0</v>
      </c>
      <c r="CS36" s="289">
        <f t="shared" si="92"/>
        <v>0</v>
      </c>
      <c r="CT36" s="186">
        <f t="shared" si="13"/>
        <v>1080</v>
      </c>
      <c r="CU36" s="311">
        <f t="shared" si="14"/>
        <v>3182.5439999999999</v>
      </c>
      <c r="CV36" s="301">
        <f>'Камянський  ДНЗ'!S14</f>
        <v>80</v>
      </c>
      <c r="CW36" s="301">
        <f>'Камянський  ДНЗ'!T14</f>
        <v>2.9468000000000001</v>
      </c>
      <c r="CX36" s="198">
        <f>'Камянський  ДНЗ'!U14</f>
        <v>235.744</v>
      </c>
      <c r="CY36" s="301">
        <f>'Камянський  ДНЗ'!S11</f>
        <v>80</v>
      </c>
      <c r="CZ36" s="301"/>
      <c r="DA36" s="198">
        <f>'Камянський  ДНЗ'!U11</f>
        <v>235.744</v>
      </c>
      <c r="DB36" s="301">
        <f>'Камянський  ДНЗ'!S12</f>
        <v>440</v>
      </c>
      <c r="DC36" s="301"/>
      <c r="DD36" s="198">
        <f>'Камянський  ДНЗ'!U12</f>
        <v>1296.5920000000001</v>
      </c>
      <c r="DE36" s="301">
        <f>'Камянський  ДНЗ'!S13</f>
        <v>480</v>
      </c>
      <c r="DF36" s="301"/>
      <c r="DG36" s="198">
        <f>'Камянський  ДНЗ'!U13</f>
        <v>1414.4639999999999</v>
      </c>
      <c r="DH36" s="301">
        <f>'Камянський  ДНЗ'!S10</f>
        <v>1080</v>
      </c>
      <c r="DI36" s="301">
        <f>'Камянський  ДНЗ'!T10</f>
        <v>0</v>
      </c>
      <c r="DJ36" s="301">
        <f>'Камянський  ДНЗ'!U10</f>
        <v>3182.5440000000003</v>
      </c>
      <c r="DK36" s="301">
        <f t="shared" si="93"/>
        <v>0</v>
      </c>
      <c r="DL36" s="313">
        <f t="shared" si="94"/>
        <v>0</v>
      </c>
      <c r="DM36" s="212">
        <f t="shared" si="95"/>
        <v>720</v>
      </c>
      <c r="DN36" s="309">
        <f t="shared" si="96"/>
        <v>2625.8774400000002</v>
      </c>
      <c r="DO36" s="309">
        <f>'Камянський  ДНЗ'!V14</f>
        <v>40</v>
      </c>
      <c r="DP36" s="309"/>
      <c r="DQ36" s="309">
        <f>'Камянський  ДНЗ'!X14</f>
        <v>145.88208</v>
      </c>
      <c r="DR36" s="309">
        <f>'Камянський  ДНЗ'!V11</f>
        <v>40</v>
      </c>
      <c r="DS36" s="309"/>
      <c r="DT36" s="309">
        <f>'Камянський  ДНЗ'!X11</f>
        <v>145.88208</v>
      </c>
      <c r="DU36" s="309">
        <f>'Камянський  ДНЗ'!V12</f>
        <v>240</v>
      </c>
      <c r="DV36" s="309"/>
      <c r="DW36" s="309">
        <f>'Камянський  ДНЗ'!X12</f>
        <v>875.29247999999995</v>
      </c>
      <c r="DX36" s="309">
        <f>'Камянський  ДНЗ'!V13</f>
        <v>400</v>
      </c>
      <c r="DY36" s="309">
        <f>'Камянський  ДНЗ'!W13</f>
        <v>3.647052</v>
      </c>
      <c r="DZ36" s="309">
        <f>'Камянський  ДНЗ'!X13</f>
        <v>1458.8208</v>
      </c>
      <c r="EA36" s="309">
        <f>'Камянський  ДНЗ'!V10</f>
        <v>720</v>
      </c>
      <c r="EB36" s="309">
        <f>'Камянський  ДНЗ'!W10</f>
        <v>0</v>
      </c>
      <c r="EC36" s="309">
        <f>'Камянський  ДНЗ'!X10</f>
        <v>2625.8774399999998</v>
      </c>
      <c r="ED36" s="309">
        <f t="shared" si="97"/>
        <v>0</v>
      </c>
      <c r="EE36" s="310">
        <f t="shared" si="98"/>
        <v>0</v>
      </c>
      <c r="EF36" s="324">
        <f t="shared" si="99"/>
        <v>2595</v>
      </c>
      <c r="EG36" s="326">
        <f t="shared" si="100"/>
        <v>8817.81</v>
      </c>
      <c r="EH36" s="325">
        <f>'Камянський  ДНЗ'!Y14</f>
        <v>35</v>
      </c>
      <c r="EI36" s="325">
        <f>'Камянський  ДНЗ'!Z14</f>
        <v>3.3980000000000001</v>
      </c>
      <c r="EJ36" s="326">
        <f>'Камянський  ДНЗ'!AA14</f>
        <v>118.93</v>
      </c>
      <c r="EK36" s="325">
        <f>'Камянський  ДНЗ'!Y11</f>
        <v>120</v>
      </c>
      <c r="EL36" s="325">
        <f>'Камянський  ДНЗ'!Z11</f>
        <v>3.3980000000000001</v>
      </c>
      <c r="EM36" s="326">
        <f>'Камянський  ДНЗ'!AA11</f>
        <v>407.76</v>
      </c>
      <c r="EN36" s="325">
        <f>'Камянський  ДНЗ'!Y12</f>
        <v>1400</v>
      </c>
      <c r="EO36" s="325">
        <f>'Камянський  ДНЗ'!Z12</f>
        <v>3.3980000000000001</v>
      </c>
      <c r="EP36" s="326">
        <f>'Камянський  ДНЗ'!AA12</f>
        <v>4757.2</v>
      </c>
      <c r="EQ36" s="325">
        <f>'Камянський  ДНЗ'!Y13</f>
        <v>1040</v>
      </c>
      <c r="ER36" s="325">
        <f>'Камянський  ДНЗ'!Z13</f>
        <v>3.3980000000000001</v>
      </c>
      <c r="ES36" s="326">
        <f>'Камянський  ДНЗ'!AA13</f>
        <v>3533.92</v>
      </c>
      <c r="ET36" s="325">
        <f>'Камянський  ДНЗ'!Y10</f>
        <v>2595</v>
      </c>
      <c r="EU36" s="325">
        <f>'Камянський  ДНЗ'!Z10</f>
        <v>0</v>
      </c>
      <c r="EV36" s="326">
        <f>'Камянський  ДНЗ'!AA10</f>
        <v>8817.8100000000013</v>
      </c>
      <c r="EW36" s="325">
        <f t="shared" si="101"/>
        <v>0</v>
      </c>
      <c r="EX36" s="327">
        <f t="shared" si="102"/>
        <v>0</v>
      </c>
      <c r="EY36" s="226">
        <f t="shared" si="103"/>
        <v>2969</v>
      </c>
      <c r="EZ36" s="227">
        <f t="shared" si="104"/>
        <v>9392.1346000000012</v>
      </c>
      <c r="FA36" s="338">
        <f>'Камянський  ДНЗ'!AB14</f>
        <v>49</v>
      </c>
      <c r="FB36" s="338">
        <f>'Камянський  ДНЗ'!AC14</f>
        <v>3.1634000000000002</v>
      </c>
      <c r="FC36" s="227">
        <f>'Камянський  ДНЗ'!AD14</f>
        <v>155.00660000000002</v>
      </c>
      <c r="FD36" s="338">
        <f>'Камянський  ДНЗ'!AB11</f>
        <v>120</v>
      </c>
      <c r="FE36" s="338">
        <f>'Камянський  ДНЗ'!AC11</f>
        <v>3.1634000000000002</v>
      </c>
      <c r="FF36" s="227">
        <f>'Камянський  ДНЗ'!AD11</f>
        <v>379.608</v>
      </c>
      <c r="FG36" s="338">
        <f>'Камянський  ДНЗ'!AB12</f>
        <v>1480</v>
      </c>
      <c r="FH36" s="338">
        <f>'Камянський  ДНЗ'!AC12</f>
        <v>3.1634000000000002</v>
      </c>
      <c r="FI36" s="227">
        <f>'Камянський  ДНЗ'!AD12</f>
        <v>4681.8320000000003</v>
      </c>
      <c r="FJ36" s="338">
        <f>'Камянський  ДНЗ'!AB13</f>
        <v>1320</v>
      </c>
      <c r="FK36" s="338">
        <f>'Камянський  ДНЗ'!AC13</f>
        <v>3.1634000000000002</v>
      </c>
      <c r="FL36" s="227">
        <f>'Камянський  ДНЗ'!AD13</f>
        <v>4175.6880000000001</v>
      </c>
      <c r="FM36" s="338">
        <f>'Камянський  ДНЗ'!AB10</f>
        <v>2969</v>
      </c>
      <c r="FN36" s="338">
        <f>'Камянський  ДНЗ'!AC10</f>
        <v>0</v>
      </c>
      <c r="FO36" s="227">
        <f>'Камянський  ДНЗ'!AD10</f>
        <v>9392.1346000000012</v>
      </c>
      <c r="FP36" s="338">
        <f t="shared" si="105"/>
        <v>0</v>
      </c>
      <c r="FQ36" s="339">
        <f t="shared" si="106"/>
        <v>0</v>
      </c>
      <c r="FR36" s="186">
        <f t="shared" si="107"/>
        <v>0</v>
      </c>
      <c r="FS36" s="198">
        <f t="shared" si="108"/>
        <v>0</v>
      </c>
      <c r="FT36" s="301">
        <f>'Камянський  ДНЗ'!AE14</f>
        <v>0</v>
      </c>
      <c r="FU36" s="301">
        <f>'Камянський  ДНЗ'!AF14</f>
        <v>0</v>
      </c>
      <c r="FV36" s="301">
        <f>'Камянський  ДНЗ'!AG14</f>
        <v>0</v>
      </c>
      <c r="FW36" s="301">
        <f>'Камянський  ДНЗ'!AE11</f>
        <v>0</v>
      </c>
      <c r="FX36" s="301">
        <f>'Камянський  ДНЗ'!AF11</f>
        <v>0</v>
      </c>
      <c r="FY36" s="301">
        <f>'Камянський  ДНЗ'!AG11</f>
        <v>0</v>
      </c>
      <c r="FZ36" s="301">
        <f>'Камянський  ДНЗ'!AE12</f>
        <v>0</v>
      </c>
      <c r="GA36" s="301">
        <f>'Камянський  ДНЗ'!AF12</f>
        <v>0</v>
      </c>
      <c r="GB36" s="301">
        <f>'Камянський  ДНЗ'!AG12</f>
        <v>0</v>
      </c>
      <c r="GC36" s="301">
        <f>'Камянський  ДНЗ'!AE13</f>
        <v>0</v>
      </c>
      <c r="GD36" s="301">
        <f>'Камянський  ДНЗ'!AF13</f>
        <v>0</v>
      </c>
      <c r="GE36" s="301">
        <f>'Камянський  ДНЗ'!AG13</f>
        <v>0</v>
      </c>
      <c r="GF36" s="301">
        <f>'Камянський  ДНЗ'!AE10</f>
        <v>0</v>
      </c>
      <c r="GG36" s="301">
        <f>'Камянський  ДНЗ'!AF10</f>
        <v>0</v>
      </c>
      <c r="GH36" s="301">
        <f>'Камянський  ДНЗ'!AG10</f>
        <v>0</v>
      </c>
      <c r="GI36" s="301">
        <f t="shared" si="109"/>
        <v>0</v>
      </c>
      <c r="GJ36" s="302">
        <f t="shared" si="110"/>
        <v>0</v>
      </c>
      <c r="GK36" s="348">
        <f t="shared" si="111"/>
        <v>0</v>
      </c>
      <c r="GL36" s="349">
        <f t="shared" si="112"/>
        <v>0</v>
      </c>
      <c r="GM36" s="350">
        <f>'Камянський  ДНЗ'!AH14</f>
        <v>0</v>
      </c>
      <c r="GN36" s="350">
        <f>'Камянський  ДНЗ'!AI14</f>
        <v>0</v>
      </c>
      <c r="GO36" s="350">
        <f>'Камянський  ДНЗ'!AJ14</f>
        <v>0</v>
      </c>
      <c r="GP36" s="350">
        <f>'Камянський  ДНЗ'!AH11</f>
        <v>0</v>
      </c>
      <c r="GQ36" s="350">
        <f>'Камянський  ДНЗ'!AI11</f>
        <v>0</v>
      </c>
      <c r="GR36" s="350">
        <f>'Камянський  ДНЗ'!AJ11</f>
        <v>0</v>
      </c>
      <c r="GS36" s="350">
        <f>'Камянський  ДНЗ'!AH12</f>
        <v>0</v>
      </c>
      <c r="GT36" s="350">
        <f>'Камянський  ДНЗ'!AI12</f>
        <v>0</v>
      </c>
      <c r="GU36" s="350">
        <f>'Камянський  ДНЗ'!AJ12</f>
        <v>0</v>
      </c>
      <c r="GV36" s="350">
        <f>'Камянський  ДНЗ'!AH13</f>
        <v>0</v>
      </c>
      <c r="GW36" s="350">
        <f>'Камянський  ДНЗ'!AI13</f>
        <v>0</v>
      </c>
      <c r="GX36" s="350">
        <f>'Камянський  ДНЗ'!AJ13</f>
        <v>0</v>
      </c>
      <c r="GY36" s="350">
        <f>'Камянський  ДНЗ'!AH10</f>
        <v>0</v>
      </c>
      <c r="GZ36" s="350">
        <f>'Камянський  ДНЗ'!AI10</f>
        <v>0</v>
      </c>
      <c r="HA36" s="350">
        <f>'Камянський  ДНЗ'!AJ10</f>
        <v>0</v>
      </c>
      <c r="HB36" s="350">
        <f t="shared" si="113"/>
        <v>0</v>
      </c>
      <c r="HC36" s="351">
        <f t="shared" si="114"/>
        <v>0</v>
      </c>
      <c r="HD36" s="363">
        <f t="shared" si="115"/>
        <v>0</v>
      </c>
      <c r="HE36" s="364">
        <f t="shared" si="116"/>
        <v>0</v>
      </c>
      <c r="HF36" s="365">
        <f>'Камянський  ДНЗ'!AK14</f>
        <v>0</v>
      </c>
      <c r="HG36" s="365">
        <f>'Камянський  ДНЗ'!AL14</f>
        <v>0</v>
      </c>
      <c r="HH36" s="364">
        <f>'Камянський  ДНЗ'!AM14</f>
        <v>0</v>
      </c>
      <c r="HI36" s="365">
        <f>'Камянський  ДНЗ'!AK11</f>
        <v>0</v>
      </c>
      <c r="HJ36" s="365">
        <f>'Камянський  ДНЗ'!AL11</f>
        <v>0</v>
      </c>
      <c r="HK36" s="364">
        <f>'Камянський  ДНЗ'!AM11</f>
        <v>0</v>
      </c>
      <c r="HL36" s="365">
        <f>'Камянський  ДНЗ'!AK12</f>
        <v>0</v>
      </c>
      <c r="HM36" s="365">
        <f>'Камянський  ДНЗ'!AL12</f>
        <v>0</v>
      </c>
      <c r="HN36" s="364">
        <f>'Камянський  ДНЗ'!AM12</f>
        <v>0</v>
      </c>
      <c r="HO36" s="365">
        <f>'Камянський  ДНЗ'!AK13</f>
        <v>0</v>
      </c>
      <c r="HP36" s="365">
        <f>'Камянський  ДНЗ'!AL13</f>
        <v>0</v>
      </c>
      <c r="HQ36" s="364">
        <f>'Камянський  ДНЗ'!AM13</f>
        <v>0</v>
      </c>
      <c r="HR36" s="365">
        <f>'Камянський  ДНЗ'!AK10</f>
        <v>0</v>
      </c>
      <c r="HS36" s="365">
        <f>'Камянський  ДНЗ'!AL10</f>
        <v>0</v>
      </c>
      <c r="HT36" s="364">
        <f>'Камянський  ДНЗ'!AM10</f>
        <v>0</v>
      </c>
      <c r="HU36" s="365">
        <f t="shared" si="117"/>
        <v>0</v>
      </c>
      <c r="HV36" s="383">
        <f t="shared" si="118"/>
        <v>0</v>
      </c>
      <c r="HW36" s="375">
        <f t="shared" si="119"/>
        <v>85957</v>
      </c>
      <c r="HX36" s="249">
        <f t="shared" si="120"/>
        <v>254267.595672</v>
      </c>
      <c r="HY36" s="254">
        <f t="shared" si="121"/>
        <v>2877</v>
      </c>
      <c r="HZ36" s="254">
        <f>'Камянський  ДНЗ'!BE14</f>
        <v>0</v>
      </c>
      <c r="IA36" s="249">
        <f t="shared" si="122"/>
        <v>8492.3204720000012</v>
      </c>
      <c r="IB36" s="254">
        <f t="shared" si="123"/>
        <v>21640</v>
      </c>
      <c r="IC36" s="254">
        <f>'Камянський  ДНЗ'!BE11</f>
        <v>0</v>
      </c>
      <c r="ID36" s="249">
        <f t="shared" si="124"/>
        <v>63486.787759999999</v>
      </c>
      <c r="IE36" s="254">
        <f t="shared" si="125"/>
        <v>38360</v>
      </c>
      <c r="IF36" s="254">
        <f>'Камянський  ДНЗ'!BE12</f>
        <v>0</v>
      </c>
      <c r="IG36" s="249">
        <f t="shared" si="126"/>
        <v>113585.6332</v>
      </c>
      <c r="IH36" s="254">
        <f t="shared" si="127"/>
        <v>23080</v>
      </c>
      <c r="II36" s="254">
        <f>'Камянський  ДНЗ'!BE13</f>
        <v>0</v>
      </c>
      <c r="IJ36" s="387">
        <f t="shared" si="128"/>
        <v>68702.854239999986</v>
      </c>
    </row>
    <row r="37" spans="1:244" s="65" customFormat="1" hidden="1">
      <c r="A37" s="194">
        <v>26</v>
      </c>
      <c r="B37" s="207" t="s">
        <v>121</v>
      </c>
      <c r="C37" s="186">
        <f t="shared" si="39"/>
        <v>2300</v>
      </c>
      <c r="D37" s="198">
        <f t="shared" si="3"/>
        <v>6730.0069999999996</v>
      </c>
      <c r="E37" s="187">
        <f>'Камянський ДНЗ(ясла)'!D11</f>
        <v>2300</v>
      </c>
      <c r="F37" s="187"/>
      <c r="G37" s="187">
        <f>'Камянський ДНЗ(ясла)'!F11</f>
        <v>6730.0069999999996</v>
      </c>
      <c r="H37" s="187"/>
      <c r="I37" s="187"/>
      <c r="J37" s="188"/>
      <c r="K37" s="187"/>
      <c r="L37" s="187"/>
      <c r="M37" s="188"/>
      <c r="N37" s="187"/>
      <c r="O37" s="187"/>
      <c r="P37" s="188"/>
      <c r="Q37" s="187">
        <f>'Камянський ДНЗ(ясла)'!D10</f>
        <v>2300</v>
      </c>
      <c r="R37" s="187"/>
      <c r="S37" s="188">
        <f>'Камянський ДНЗ(ясла)'!F10</f>
        <v>6730.0069999999996</v>
      </c>
      <c r="T37" s="187">
        <f t="shared" si="4"/>
        <v>0</v>
      </c>
      <c r="U37" s="190">
        <f t="shared" si="40"/>
        <v>0</v>
      </c>
      <c r="V37" s="212">
        <f t="shared" si="77"/>
        <v>3200</v>
      </c>
      <c r="W37" s="213">
        <f t="shared" si="78"/>
        <v>9363.4879999999994</v>
      </c>
      <c r="X37" s="189">
        <f>'Камянський ДНЗ(ясла)'!G11</f>
        <v>3200</v>
      </c>
      <c r="Y37" s="189">
        <f>'Камянський ДНЗ(ясла)'!H11</f>
        <v>2.9260899999999999</v>
      </c>
      <c r="Z37" s="214">
        <f>'Камянський ДНЗ(ясла)'!I11</f>
        <v>9363.4879999999994</v>
      </c>
      <c r="AA37" s="189"/>
      <c r="AB37" s="189"/>
      <c r="AC37" s="214"/>
      <c r="AD37" s="189"/>
      <c r="AE37" s="189"/>
      <c r="AF37" s="214"/>
      <c r="AG37" s="189"/>
      <c r="AH37" s="189"/>
      <c r="AI37" s="214"/>
      <c r="AJ37" s="189">
        <f>'Камянський ДНЗ(ясла)'!G10</f>
        <v>3200</v>
      </c>
      <c r="AK37" s="189">
        <f>'Камянський ДНЗ(ясла)'!H10</f>
        <v>0</v>
      </c>
      <c r="AL37" s="214">
        <f>'Камянський ДНЗ(ясла)'!I10</f>
        <v>9363.4879999999994</v>
      </c>
      <c r="AM37" s="189">
        <f t="shared" si="79"/>
        <v>0</v>
      </c>
      <c r="AN37" s="215">
        <f t="shared" si="80"/>
        <v>0</v>
      </c>
      <c r="AO37" s="226">
        <f t="shared" si="81"/>
        <v>2000</v>
      </c>
      <c r="AP37" s="227">
        <f t="shared" si="82"/>
        <v>5852.1799999999994</v>
      </c>
      <c r="AQ37" s="228">
        <f>'Камянський ДНЗ(ясла)'!J11</f>
        <v>2000</v>
      </c>
      <c r="AR37" s="228">
        <f>'Камянський ДНЗ(ясла)'!K11</f>
        <v>2.9260899999999999</v>
      </c>
      <c r="AS37" s="228">
        <f>'Камянський ДНЗ(ясла)'!L11</f>
        <v>5852.1799999999994</v>
      </c>
      <c r="AT37" s="228"/>
      <c r="AU37" s="228"/>
      <c r="AV37" s="229"/>
      <c r="AW37" s="228"/>
      <c r="AX37" s="228"/>
      <c r="AY37" s="229"/>
      <c r="AZ37" s="228"/>
      <c r="BA37" s="228"/>
      <c r="BB37" s="229"/>
      <c r="BC37" s="228">
        <f>'Камянський ДНЗ(ясла)'!J10</f>
        <v>2000</v>
      </c>
      <c r="BD37" s="228">
        <f>'Камянський ДНЗ(ясла)'!K10</f>
        <v>0</v>
      </c>
      <c r="BE37" s="228">
        <f>'Камянський ДНЗ(ясла)'!L10</f>
        <v>5852.1799999999994</v>
      </c>
      <c r="BF37" s="228">
        <f t="shared" si="83"/>
        <v>0</v>
      </c>
      <c r="BG37" s="230">
        <f t="shared" si="84"/>
        <v>0</v>
      </c>
      <c r="BH37" s="262">
        <f t="shared" si="85"/>
        <v>2000</v>
      </c>
      <c r="BI37" s="263">
        <f t="shared" si="86"/>
        <v>5893.6559999999999</v>
      </c>
      <c r="BJ37" s="264">
        <f>'Камянський ДНЗ(ясла)'!M11</f>
        <v>2000</v>
      </c>
      <c r="BK37" s="264">
        <f>'Камянський ДНЗ(ясла)'!N11</f>
        <v>2.946828</v>
      </c>
      <c r="BL37" s="265">
        <f>'Камянський ДНЗ(ясла)'!O11</f>
        <v>5893.6559999999999</v>
      </c>
      <c r="BM37" s="264"/>
      <c r="BN37" s="264"/>
      <c r="BO37" s="265"/>
      <c r="BP37" s="265"/>
      <c r="BQ37" s="264"/>
      <c r="BR37" s="265"/>
      <c r="BS37" s="264"/>
      <c r="BT37" s="264"/>
      <c r="BU37" s="265"/>
      <c r="BV37" s="264">
        <f>'Камянський ДНЗ(ясла)'!M10</f>
        <v>2000</v>
      </c>
      <c r="BW37" s="264">
        <f>'Камянський ДНЗ(ясла)'!N10</f>
        <v>0</v>
      </c>
      <c r="BX37" s="265">
        <f>'Камянський ДНЗ(ясла)'!O10</f>
        <v>5893.6559999999999</v>
      </c>
      <c r="BY37" s="264">
        <f t="shared" si="87"/>
        <v>0</v>
      </c>
      <c r="BZ37" s="266">
        <f t="shared" si="88"/>
        <v>0</v>
      </c>
      <c r="CA37" s="286">
        <f t="shared" si="89"/>
        <v>1500</v>
      </c>
      <c r="CB37" s="287">
        <f t="shared" si="90"/>
        <v>4420.2</v>
      </c>
      <c r="CC37" s="288">
        <f>'Камянський ДНЗ(ясла)'!P11</f>
        <v>1500</v>
      </c>
      <c r="CD37" s="288">
        <f>'Камянський ДНЗ(ясла)'!Q11</f>
        <v>2.9468000000000001</v>
      </c>
      <c r="CE37" s="288">
        <f>'Камянський ДНЗ(ясла)'!R11</f>
        <v>4420.2</v>
      </c>
      <c r="CF37" s="288"/>
      <c r="CG37" s="288"/>
      <c r="CH37" s="287"/>
      <c r="CI37" s="288"/>
      <c r="CJ37" s="288"/>
      <c r="CK37" s="287"/>
      <c r="CL37" s="288"/>
      <c r="CM37" s="288"/>
      <c r="CN37" s="287"/>
      <c r="CO37" s="288">
        <f>'Камянський ДНЗ(ясла)'!P10</f>
        <v>1500</v>
      </c>
      <c r="CP37" s="288">
        <f>'Камянський ДНЗ(ясла)'!Q10</f>
        <v>0</v>
      </c>
      <c r="CQ37" s="288">
        <f>'Камянський ДНЗ(ясла)'!R10</f>
        <v>4420.2</v>
      </c>
      <c r="CR37" s="288">
        <f t="shared" si="91"/>
        <v>0</v>
      </c>
      <c r="CS37" s="289">
        <f t="shared" si="92"/>
        <v>0</v>
      </c>
      <c r="CT37" s="186">
        <f t="shared" si="13"/>
        <v>1000</v>
      </c>
      <c r="CU37" s="311">
        <f t="shared" si="14"/>
        <v>2946.8</v>
      </c>
      <c r="CV37" s="301">
        <f>'Камянський ДНЗ(ясла)'!S11</f>
        <v>1000</v>
      </c>
      <c r="CW37" s="301">
        <f>'Камянський ДНЗ(ясла)'!T11</f>
        <v>2.9468000000000001</v>
      </c>
      <c r="CX37" s="198">
        <f>'Камянський ДНЗ(ясла)'!U11</f>
        <v>2946.8</v>
      </c>
      <c r="CY37" s="301"/>
      <c r="CZ37" s="301"/>
      <c r="DA37" s="198"/>
      <c r="DB37" s="301"/>
      <c r="DC37" s="301"/>
      <c r="DD37" s="198"/>
      <c r="DE37" s="301"/>
      <c r="DF37" s="301"/>
      <c r="DG37" s="198"/>
      <c r="DH37" s="301">
        <f>'Камянський ДНЗ(ясла)'!S10</f>
        <v>1000</v>
      </c>
      <c r="DI37" s="301">
        <f>'Камянський ДНЗ(ясла)'!T10</f>
        <v>0</v>
      </c>
      <c r="DJ37" s="301">
        <f>'Камянський ДНЗ(ясла)'!U10</f>
        <v>2946.8</v>
      </c>
      <c r="DK37" s="301">
        <f t="shared" si="93"/>
        <v>0</v>
      </c>
      <c r="DL37" s="313">
        <f t="shared" si="94"/>
        <v>0</v>
      </c>
      <c r="DM37" s="212">
        <f t="shared" si="95"/>
        <v>400</v>
      </c>
      <c r="DN37" s="309">
        <f t="shared" si="96"/>
        <v>729.41039999999998</v>
      </c>
      <c r="DO37" s="309">
        <f>'Камянський ДНЗ(ясла)'!V11</f>
        <v>400</v>
      </c>
      <c r="DP37" s="309"/>
      <c r="DQ37" s="309">
        <f>'Камянський  ДНЗ 3'!X11</f>
        <v>729.41039999999998</v>
      </c>
      <c r="DR37" s="309"/>
      <c r="DS37" s="309"/>
      <c r="DT37" s="213"/>
      <c r="DU37" s="309"/>
      <c r="DV37" s="309"/>
      <c r="DW37" s="213"/>
      <c r="DX37" s="309"/>
      <c r="DY37" s="309"/>
      <c r="DZ37" s="213"/>
      <c r="EA37" s="309">
        <f>'Камянський ДНЗ(ясла)'!V10</f>
        <v>400</v>
      </c>
      <c r="EB37" s="309">
        <f>'Камянський ДНЗ(ясла)'!W10</f>
        <v>0</v>
      </c>
      <c r="EC37" s="309">
        <f>'Камянський ДНЗ(ясла)'!X10</f>
        <v>1458.8208</v>
      </c>
      <c r="ED37" s="309">
        <f>EA37-DM37</f>
        <v>0</v>
      </c>
      <c r="EE37" s="310">
        <f t="shared" si="98"/>
        <v>729.41039999999998</v>
      </c>
      <c r="EF37" s="324">
        <f t="shared" si="99"/>
        <v>900</v>
      </c>
      <c r="EG37" s="326">
        <f t="shared" si="100"/>
        <v>3058.2000000000003</v>
      </c>
      <c r="EH37" s="325">
        <f>'Камянський ДНЗ(ясла)'!Y11</f>
        <v>900</v>
      </c>
      <c r="EI37" s="325">
        <f>'Камянський ДНЗ(ясла)'!Z11</f>
        <v>3.3980000000000001</v>
      </c>
      <c r="EJ37" s="326">
        <f>'Камянський ДНЗ(ясла)'!AA11</f>
        <v>3058.2000000000003</v>
      </c>
      <c r="EK37" s="325"/>
      <c r="EL37" s="325"/>
      <c r="EM37" s="326"/>
      <c r="EN37" s="325"/>
      <c r="EO37" s="325"/>
      <c r="EP37" s="326"/>
      <c r="EQ37" s="325"/>
      <c r="ER37" s="325"/>
      <c r="ES37" s="326"/>
      <c r="ET37" s="325">
        <f>'Камянський ДНЗ(ясла)'!Y10</f>
        <v>900</v>
      </c>
      <c r="EU37" s="325">
        <f>'Камянський ДНЗ(ясла)'!Z10</f>
        <v>0</v>
      </c>
      <c r="EV37" s="326">
        <f>'Камянський ДНЗ(ясла)'!AA10</f>
        <v>3058.2000000000003</v>
      </c>
      <c r="EW37" s="325">
        <f t="shared" si="101"/>
        <v>0</v>
      </c>
      <c r="EX37" s="327">
        <f t="shared" si="102"/>
        <v>0</v>
      </c>
      <c r="EY37" s="226">
        <f t="shared" si="103"/>
        <v>900</v>
      </c>
      <c r="EZ37" s="227">
        <f t="shared" si="104"/>
        <v>2847.0600000000004</v>
      </c>
      <c r="FA37" s="338">
        <f>'Камянський ДНЗ(ясла)'!AB11</f>
        <v>900</v>
      </c>
      <c r="FB37" s="338">
        <f>'Камянський ДНЗ(ясла)'!AC11</f>
        <v>3.1634000000000002</v>
      </c>
      <c r="FC37" s="227">
        <f>'Камянський ДНЗ(ясла)'!AD11</f>
        <v>2847.0600000000004</v>
      </c>
      <c r="FD37" s="338"/>
      <c r="FE37" s="338"/>
      <c r="FF37" s="227"/>
      <c r="FG37" s="338"/>
      <c r="FH37" s="338"/>
      <c r="FI37" s="227"/>
      <c r="FJ37" s="338"/>
      <c r="FK37" s="338"/>
      <c r="FL37" s="227"/>
      <c r="FM37" s="338">
        <f>'Камянський ДНЗ(ясла)'!AB10</f>
        <v>900</v>
      </c>
      <c r="FN37" s="338">
        <f>'Камянський ДНЗ(ясла)'!AC10</f>
        <v>0</v>
      </c>
      <c r="FO37" s="227">
        <f>'Камянський ДНЗ(ясла)'!AD10</f>
        <v>2847.0600000000004</v>
      </c>
      <c r="FP37" s="338">
        <f t="shared" si="105"/>
        <v>0</v>
      </c>
      <c r="FQ37" s="339">
        <f t="shared" si="106"/>
        <v>0</v>
      </c>
      <c r="FR37" s="186">
        <f t="shared" si="107"/>
        <v>0</v>
      </c>
      <c r="FS37" s="198">
        <f t="shared" si="108"/>
        <v>0</v>
      </c>
      <c r="FT37" s="301">
        <f>'Камянський ДНЗ(ясла)'!AE11</f>
        <v>0</v>
      </c>
      <c r="FU37" s="301">
        <f>'Камянський ДНЗ(ясла)'!AF11</f>
        <v>0</v>
      </c>
      <c r="FV37" s="301">
        <f>'Камянський ДНЗ(ясла)'!AG11</f>
        <v>0</v>
      </c>
      <c r="FW37" s="301"/>
      <c r="FX37" s="301"/>
      <c r="FY37" s="198"/>
      <c r="FZ37" s="301"/>
      <c r="GA37" s="301"/>
      <c r="GB37" s="198"/>
      <c r="GC37" s="301"/>
      <c r="GD37" s="301"/>
      <c r="GE37" s="198"/>
      <c r="GF37" s="301">
        <f>'Камянський ДНЗ(ясла)'!AE10</f>
        <v>0</v>
      </c>
      <c r="GG37" s="301">
        <f>'Камянський ДНЗ(ясла)'!AF10</f>
        <v>0</v>
      </c>
      <c r="GH37" s="301">
        <f>'Камянський ДНЗ(ясла)'!AG10</f>
        <v>0</v>
      </c>
      <c r="GI37" s="301">
        <f t="shared" si="109"/>
        <v>0</v>
      </c>
      <c r="GJ37" s="302">
        <f t="shared" si="110"/>
        <v>0</v>
      </c>
      <c r="GK37" s="348">
        <f t="shared" si="111"/>
        <v>0</v>
      </c>
      <c r="GL37" s="349">
        <f t="shared" si="112"/>
        <v>0</v>
      </c>
      <c r="GM37" s="350">
        <f>'Камянський ДНЗ(ясла)'!AH11</f>
        <v>0</v>
      </c>
      <c r="GN37" s="350">
        <f>'Камянський ДНЗ(ясла)'!AI11</f>
        <v>0</v>
      </c>
      <c r="GO37" s="350">
        <f>'Камянський ДНЗ(ясла)'!AJ11</f>
        <v>0</v>
      </c>
      <c r="GP37" s="350"/>
      <c r="GQ37" s="350"/>
      <c r="GR37" s="349"/>
      <c r="GS37" s="350"/>
      <c r="GT37" s="350"/>
      <c r="GU37" s="349"/>
      <c r="GV37" s="350"/>
      <c r="GW37" s="350"/>
      <c r="GX37" s="349"/>
      <c r="GY37" s="350">
        <f>'Камянський ДНЗ(ясла)'!AH10</f>
        <v>0</v>
      </c>
      <c r="GZ37" s="350">
        <f>'Камянський ДНЗ(ясла)'!AI10</f>
        <v>0</v>
      </c>
      <c r="HA37" s="350">
        <f>'Камянський ДНЗ(ясла)'!AJ10</f>
        <v>0</v>
      </c>
      <c r="HB37" s="350">
        <f t="shared" si="113"/>
        <v>0</v>
      </c>
      <c r="HC37" s="351">
        <f t="shared" si="114"/>
        <v>0</v>
      </c>
      <c r="HD37" s="363">
        <f t="shared" si="115"/>
        <v>0</v>
      </c>
      <c r="HE37" s="364">
        <f t="shared" si="116"/>
        <v>0</v>
      </c>
      <c r="HF37" s="365">
        <f>'Камянський ДНЗ(ясла)'!AK11</f>
        <v>0</v>
      </c>
      <c r="HG37" s="365">
        <f>'Камянський ДНЗ(ясла)'!AL11</f>
        <v>0</v>
      </c>
      <c r="HH37" s="364">
        <f>'Камянський ДНЗ(ясла)'!AM11</f>
        <v>0</v>
      </c>
      <c r="HI37" s="365"/>
      <c r="HJ37" s="365"/>
      <c r="HK37" s="364"/>
      <c r="HL37" s="365"/>
      <c r="HM37" s="365"/>
      <c r="HN37" s="364"/>
      <c r="HO37" s="365"/>
      <c r="HP37" s="365"/>
      <c r="HQ37" s="364"/>
      <c r="HR37" s="365">
        <f>'Камянський ДНЗ(ясла)'!AK10</f>
        <v>0</v>
      </c>
      <c r="HS37" s="365">
        <f>'Камянський ДНЗ(ясла)'!AL10</f>
        <v>0</v>
      </c>
      <c r="HT37" s="364">
        <f>'Камянський ДНЗ(ясла)'!AM10</f>
        <v>0</v>
      </c>
      <c r="HU37" s="365">
        <f t="shared" si="117"/>
        <v>0</v>
      </c>
      <c r="HV37" s="383">
        <f t="shared" si="118"/>
        <v>0</v>
      </c>
      <c r="HW37" s="375">
        <f t="shared" si="119"/>
        <v>14200</v>
      </c>
      <c r="HX37" s="249">
        <f t="shared" si="120"/>
        <v>41841.001399999994</v>
      </c>
      <c r="HY37" s="254">
        <f t="shared" si="121"/>
        <v>14200</v>
      </c>
      <c r="HZ37" s="254">
        <f>'Камянський ДНЗ(ясла)'!BE11</f>
        <v>0</v>
      </c>
      <c r="IA37" s="249">
        <f t="shared" si="122"/>
        <v>41841.001399999994</v>
      </c>
      <c r="IB37" s="254">
        <f t="shared" si="123"/>
        <v>0</v>
      </c>
      <c r="IC37" s="254"/>
      <c r="ID37" s="249">
        <f t="shared" si="124"/>
        <v>0</v>
      </c>
      <c r="IE37" s="254">
        <f t="shared" si="125"/>
        <v>0</v>
      </c>
      <c r="IF37" s="254"/>
      <c r="IG37" s="249">
        <f t="shared" si="126"/>
        <v>0</v>
      </c>
      <c r="IH37" s="254">
        <f t="shared" si="127"/>
        <v>0</v>
      </c>
      <c r="II37" s="254"/>
      <c r="IJ37" s="387">
        <f t="shared" si="128"/>
        <v>0</v>
      </c>
    </row>
    <row r="38" spans="1:244" s="65" customFormat="1" hidden="1">
      <c r="A38" s="194">
        <v>27</v>
      </c>
      <c r="B38" s="207" t="s">
        <v>122</v>
      </c>
      <c r="C38" s="186">
        <f t="shared" si="39"/>
        <v>500</v>
      </c>
      <c r="D38" s="198">
        <f t="shared" si="3"/>
        <v>1463.0449999999998</v>
      </c>
      <c r="E38" s="187">
        <f>'Камянський  ДНЗ 3'!D11</f>
        <v>500</v>
      </c>
      <c r="F38" s="187"/>
      <c r="G38" s="187">
        <f>'Камянський  ДНЗ 3'!F11</f>
        <v>1463.0449999999998</v>
      </c>
      <c r="H38" s="187"/>
      <c r="I38" s="187"/>
      <c r="J38" s="188"/>
      <c r="K38" s="187"/>
      <c r="L38" s="187"/>
      <c r="M38" s="188"/>
      <c r="N38" s="187"/>
      <c r="O38" s="187"/>
      <c r="P38" s="188"/>
      <c r="Q38" s="187">
        <f>'Камянський  ДНЗ 3'!D10</f>
        <v>500</v>
      </c>
      <c r="R38" s="187"/>
      <c r="S38" s="188">
        <f>'Камянський  ДНЗ 3'!F10</f>
        <v>1463.0449999999998</v>
      </c>
      <c r="T38" s="187">
        <f t="shared" si="4"/>
        <v>0</v>
      </c>
      <c r="U38" s="190">
        <f t="shared" si="40"/>
        <v>0</v>
      </c>
      <c r="V38" s="212">
        <f t="shared" si="77"/>
        <v>900</v>
      </c>
      <c r="W38" s="213">
        <f t="shared" si="78"/>
        <v>2633.4809999999998</v>
      </c>
      <c r="X38" s="189">
        <f>'Камянський  ДНЗ 3'!G11</f>
        <v>900</v>
      </c>
      <c r="Y38" s="189">
        <f>'Камянський  ДНЗ 3'!H11</f>
        <v>2.9260899999999999</v>
      </c>
      <c r="Z38" s="214">
        <f>'Камянський  ДНЗ 3'!I11</f>
        <v>2633.4809999999998</v>
      </c>
      <c r="AA38" s="189"/>
      <c r="AB38" s="189"/>
      <c r="AC38" s="214"/>
      <c r="AD38" s="189"/>
      <c r="AE38" s="189"/>
      <c r="AF38" s="214"/>
      <c r="AG38" s="189"/>
      <c r="AH38" s="189"/>
      <c r="AI38" s="214"/>
      <c r="AJ38" s="189">
        <f>'Камянський  ДНЗ 3'!G10</f>
        <v>900</v>
      </c>
      <c r="AK38" s="189">
        <f>'Камянський  ДНЗ 3'!H10</f>
        <v>0</v>
      </c>
      <c r="AL38" s="214">
        <f>'Камянський  ДНЗ 3'!I10</f>
        <v>2633.4809999999998</v>
      </c>
      <c r="AM38" s="189">
        <f t="shared" si="79"/>
        <v>0</v>
      </c>
      <c r="AN38" s="215">
        <f t="shared" si="80"/>
        <v>0</v>
      </c>
      <c r="AO38" s="226">
        <f t="shared" si="81"/>
        <v>800</v>
      </c>
      <c r="AP38" s="227">
        <f t="shared" si="82"/>
        <v>2340.8719999999998</v>
      </c>
      <c r="AQ38" s="228">
        <f>'Камянський  ДНЗ 3'!J11</f>
        <v>800</v>
      </c>
      <c r="AR38" s="228">
        <f>'Камянський  ДНЗ 3'!K11</f>
        <v>2.9260899999999999</v>
      </c>
      <c r="AS38" s="228">
        <f>'Камянський  ДНЗ 3'!L11</f>
        <v>2340.8719999999998</v>
      </c>
      <c r="AT38" s="228"/>
      <c r="AU38" s="228"/>
      <c r="AV38" s="229"/>
      <c r="AW38" s="228"/>
      <c r="AX38" s="228"/>
      <c r="AY38" s="229"/>
      <c r="AZ38" s="228"/>
      <c r="BA38" s="228"/>
      <c r="BB38" s="229"/>
      <c r="BC38" s="228">
        <f>'Камянський  ДНЗ 3'!J10</f>
        <v>800</v>
      </c>
      <c r="BD38" s="228">
        <f>'Камянський  ДНЗ 3'!K10</f>
        <v>0</v>
      </c>
      <c r="BE38" s="228">
        <f>'Камянський  ДНЗ 3'!L10</f>
        <v>2340.8719999999998</v>
      </c>
      <c r="BF38" s="228">
        <f t="shared" si="83"/>
        <v>0</v>
      </c>
      <c r="BG38" s="230">
        <f t="shared" si="84"/>
        <v>0</v>
      </c>
      <c r="BH38" s="262">
        <f t="shared" si="85"/>
        <v>800</v>
      </c>
      <c r="BI38" s="263">
        <f t="shared" si="86"/>
        <v>2357.4623999999999</v>
      </c>
      <c r="BJ38" s="264">
        <f>'Камянський  ДНЗ 3'!M11</f>
        <v>800</v>
      </c>
      <c r="BK38" s="264">
        <f>'Камянський  ДНЗ 3'!N11</f>
        <v>2.946828</v>
      </c>
      <c r="BL38" s="265">
        <f>'Камянський  ДНЗ 3'!O11</f>
        <v>2357.4623999999999</v>
      </c>
      <c r="BM38" s="264"/>
      <c r="BN38" s="264"/>
      <c r="BO38" s="265"/>
      <c r="BP38" s="265"/>
      <c r="BQ38" s="264"/>
      <c r="BR38" s="265"/>
      <c r="BS38" s="264"/>
      <c r="BT38" s="264"/>
      <c r="BU38" s="265"/>
      <c r="BV38" s="264">
        <f>'Камянський  ДНЗ 3'!M10</f>
        <v>800</v>
      </c>
      <c r="BW38" s="264">
        <f>'Камянський  ДНЗ 3'!N10</f>
        <v>0</v>
      </c>
      <c r="BX38" s="265">
        <f>'Камянський  ДНЗ 3'!O10</f>
        <v>2357.4623999999999</v>
      </c>
      <c r="BY38" s="264">
        <f t="shared" si="87"/>
        <v>0</v>
      </c>
      <c r="BZ38" s="266">
        <f t="shared" si="88"/>
        <v>0</v>
      </c>
      <c r="CA38" s="286">
        <f t="shared" si="89"/>
        <v>1100</v>
      </c>
      <c r="CB38" s="287">
        <f t="shared" si="90"/>
        <v>3241.48</v>
      </c>
      <c r="CC38" s="288">
        <f>'Камянський  ДНЗ 3'!P11</f>
        <v>1100</v>
      </c>
      <c r="CD38" s="288">
        <f>'Камянський  ДНЗ 3'!Q11</f>
        <v>2.9468000000000001</v>
      </c>
      <c r="CE38" s="288">
        <f>'Камянський  ДНЗ 3'!R11</f>
        <v>3241.48</v>
      </c>
      <c r="CF38" s="288"/>
      <c r="CG38" s="288"/>
      <c r="CH38" s="287"/>
      <c r="CI38" s="288"/>
      <c r="CJ38" s="288"/>
      <c r="CK38" s="287"/>
      <c r="CL38" s="288"/>
      <c r="CM38" s="288"/>
      <c r="CN38" s="287"/>
      <c r="CO38" s="288">
        <f>'Камянський  ДНЗ 3'!P10</f>
        <v>1100</v>
      </c>
      <c r="CP38" s="288">
        <f>'Камянський  ДНЗ 3'!Q10</f>
        <v>0</v>
      </c>
      <c r="CQ38" s="288">
        <f>'Камянський  ДНЗ 3'!R10</f>
        <v>3241.48</v>
      </c>
      <c r="CR38" s="288">
        <f t="shared" si="91"/>
        <v>0</v>
      </c>
      <c r="CS38" s="289">
        <f t="shared" si="92"/>
        <v>0</v>
      </c>
      <c r="CT38" s="186">
        <f t="shared" si="13"/>
        <v>400</v>
      </c>
      <c r="CU38" s="311">
        <f t="shared" si="14"/>
        <v>1178.72</v>
      </c>
      <c r="CV38" s="301">
        <f>'Камянський  ДНЗ 3'!S11</f>
        <v>400</v>
      </c>
      <c r="CW38" s="301">
        <f>'Камянський  ДНЗ 3'!T11</f>
        <v>2.9468000000000001</v>
      </c>
      <c r="CX38" s="198">
        <f>'Камянський  ДНЗ 3'!U11</f>
        <v>1178.72</v>
      </c>
      <c r="CY38" s="301"/>
      <c r="CZ38" s="301"/>
      <c r="DA38" s="198"/>
      <c r="DB38" s="301"/>
      <c r="DC38" s="301"/>
      <c r="DD38" s="198"/>
      <c r="DE38" s="301"/>
      <c r="DF38" s="301"/>
      <c r="DG38" s="198"/>
      <c r="DH38" s="301">
        <f>'Камянський  ДНЗ 3'!S10</f>
        <v>400</v>
      </c>
      <c r="DI38" s="301">
        <f>'Камянський  ДНЗ 3'!T10</f>
        <v>0</v>
      </c>
      <c r="DJ38" s="301">
        <f>'Камянський  ДНЗ 3'!U10</f>
        <v>1178.72</v>
      </c>
      <c r="DK38" s="301">
        <f t="shared" si="93"/>
        <v>0</v>
      </c>
      <c r="DL38" s="313">
        <f t="shared" si="94"/>
        <v>0</v>
      </c>
      <c r="DM38" s="212">
        <f t="shared" si="95"/>
        <v>200</v>
      </c>
      <c r="DN38" s="309">
        <f t="shared" si="96"/>
        <v>729.41039999999998</v>
      </c>
      <c r="DO38" s="309">
        <f>'Камянський  ДНЗ 3'!V11</f>
        <v>200</v>
      </c>
      <c r="DP38" s="309"/>
      <c r="DQ38" s="309">
        <f>'Камянський  ДНЗ 3'!X11</f>
        <v>729.41039999999998</v>
      </c>
      <c r="DR38" s="309"/>
      <c r="DS38" s="309"/>
      <c r="DT38" s="213"/>
      <c r="DU38" s="309"/>
      <c r="DV38" s="309"/>
      <c r="DW38" s="213"/>
      <c r="DX38" s="309"/>
      <c r="DY38" s="309"/>
      <c r="DZ38" s="213"/>
      <c r="EA38" s="309">
        <f>'Камянський  ДНЗ 3'!V10</f>
        <v>200</v>
      </c>
      <c r="EB38" s="309">
        <f>'Камянський  ДНЗ 3'!W10</f>
        <v>0</v>
      </c>
      <c r="EC38" s="309">
        <f>'Камянський  ДНЗ 3'!X10</f>
        <v>729.41039999999998</v>
      </c>
      <c r="ED38" s="309">
        <f t="shared" si="97"/>
        <v>0</v>
      </c>
      <c r="EE38" s="310">
        <f t="shared" si="98"/>
        <v>0</v>
      </c>
      <c r="EF38" s="324">
        <f t="shared" si="99"/>
        <v>500</v>
      </c>
      <c r="EG38" s="326">
        <f t="shared" si="100"/>
        <v>1699</v>
      </c>
      <c r="EH38" s="325">
        <f>'Камянський  ДНЗ 3'!Y11</f>
        <v>500</v>
      </c>
      <c r="EI38" s="325">
        <f>'Камянський  ДНЗ 3'!Z11</f>
        <v>3.3980000000000001</v>
      </c>
      <c r="EJ38" s="326">
        <f>'Камянський  ДНЗ 3'!AA11</f>
        <v>1699</v>
      </c>
      <c r="EK38" s="325"/>
      <c r="EL38" s="325"/>
      <c r="EM38" s="326"/>
      <c r="EN38" s="325"/>
      <c r="EO38" s="325"/>
      <c r="EP38" s="326"/>
      <c r="EQ38" s="325"/>
      <c r="ER38" s="325"/>
      <c r="ES38" s="326"/>
      <c r="ET38" s="325">
        <f>'Камянський  ДНЗ 3'!Y10</f>
        <v>500</v>
      </c>
      <c r="EU38" s="325">
        <f>'Камянський  ДНЗ 3'!Z10</f>
        <v>0</v>
      </c>
      <c r="EV38" s="326">
        <f>'Камянський  ДНЗ 3'!AA10</f>
        <v>1699</v>
      </c>
      <c r="EW38" s="325">
        <f t="shared" si="101"/>
        <v>0</v>
      </c>
      <c r="EX38" s="327">
        <f t="shared" si="102"/>
        <v>0</v>
      </c>
      <c r="EY38" s="226">
        <f t="shared" si="103"/>
        <v>800</v>
      </c>
      <c r="EZ38" s="227">
        <f t="shared" si="104"/>
        <v>2530.7200000000003</v>
      </c>
      <c r="FA38" s="338">
        <f>'Камянський  ДНЗ 3'!AB11</f>
        <v>800</v>
      </c>
      <c r="FB38" s="338">
        <f>'Камянський  ДНЗ 3'!AC11</f>
        <v>3.1634000000000002</v>
      </c>
      <c r="FC38" s="227">
        <f>'Камянський  ДНЗ 3'!AD11</f>
        <v>2530.7200000000003</v>
      </c>
      <c r="FD38" s="338"/>
      <c r="FE38" s="338"/>
      <c r="FF38" s="227"/>
      <c r="FG38" s="338"/>
      <c r="FH38" s="338"/>
      <c r="FI38" s="227"/>
      <c r="FJ38" s="338"/>
      <c r="FK38" s="338"/>
      <c r="FL38" s="227"/>
      <c r="FM38" s="338">
        <f>'Камянський  ДНЗ 3'!AB10</f>
        <v>800</v>
      </c>
      <c r="FN38" s="338">
        <f>'Камянський  ДНЗ 3'!AC10</f>
        <v>0</v>
      </c>
      <c r="FO38" s="227">
        <f>'Камянський  ДНЗ 3'!AD10</f>
        <v>2530.7200000000003</v>
      </c>
      <c r="FP38" s="338">
        <f t="shared" si="105"/>
        <v>0</v>
      </c>
      <c r="FQ38" s="339">
        <f t="shared" si="106"/>
        <v>0</v>
      </c>
      <c r="FR38" s="186">
        <f t="shared" si="107"/>
        <v>0</v>
      </c>
      <c r="FS38" s="198">
        <f t="shared" si="108"/>
        <v>0</v>
      </c>
      <c r="FT38" s="301">
        <f>'Камянський  ДНЗ 3'!AE11</f>
        <v>0</v>
      </c>
      <c r="FU38" s="301">
        <f>'Камянський  ДНЗ 3'!AF11</f>
        <v>0</v>
      </c>
      <c r="FV38" s="301">
        <f>'Камянський  ДНЗ 3'!AG11</f>
        <v>0</v>
      </c>
      <c r="FW38" s="301"/>
      <c r="FX38" s="301"/>
      <c r="FY38" s="198"/>
      <c r="FZ38" s="301"/>
      <c r="GA38" s="301"/>
      <c r="GB38" s="198"/>
      <c r="GC38" s="301"/>
      <c r="GD38" s="301"/>
      <c r="GE38" s="198"/>
      <c r="GF38" s="301">
        <f>'Камянський  ДНЗ 3'!AE10</f>
        <v>0</v>
      </c>
      <c r="GG38" s="301">
        <f>'Камянський  ДНЗ 3'!AF10</f>
        <v>0</v>
      </c>
      <c r="GH38" s="301">
        <f>'Камянський  ДНЗ 3'!AG10</f>
        <v>0</v>
      </c>
      <c r="GI38" s="301">
        <f t="shared" si="109"/>
        <v>0</v>
      </c>
      <c r="GJ38" s="302">
        <f t="shared" si="110"/>
        <v>0</v>
      </c>
      <c r="GK38" s="348">
        <f t="shared" si="111"/>
        <v>0</v>
      </c>
      <c r="GL38" s="349">
        <f t="shared" si="112"/>
        <v>0</v>
      </c>
      <c r="GM38" s="350">
        <f>'Камянський  ДНЗ 3'!AH11</f>
        <v>0</v>
      </c>
      <c r="GN38" s="350">
        <f>'Камянський  ДНЗ 3'!AI11</f>
        <v>0</v>
      </c>
      <c r="GO38" s="350">
        <f>'Камянський  ДНЗ 3'!AJ11</f>
        <v>0</v>
      </c>
      <c r="GP38" s="350"/>
      <c r="GQ38" s="350"/>
      <c r="GR38" s="349"/>
      <c r="GS38" s="350"/>
      <c r="GT38" s="350"/>
      <c r="GU38" s="349"/>
      <c r="GV38" s="350"/>
      <c r="GW38" s="350"/>
      <c r="GX38" s="349"/>
      <c r="GY38" s="350">
        <f>'Камянський  ДНЗ 3'!AH10</f>
        <v>0</v>
      </c>
      <c r="GZ38" s="350">
        <f>'Камянський  ДНЗ 3'!AI10</f>
        <v>0</v>
      </c>
      <c r="HA38" s="350">
        <f>'Камянський  ДНЗ 3'!AJ10</f>
        <v>0</v>
      </c>
      <c r="HB38" s="350">
        <f t="shared" si="113"/>
        <v>0</v>
      </c>
      <c r="HC38" s="351">
        <f t="shared" si="114"/>
        <v>0</v>
      </c>
      <c r="HD38" s="363">
        <f t="shared" si="115"/>
        <v>0</v>
      </c>
      <c r="HE38" s="364">
        <f t="shared" si="116"/>
        <v>0</v>
      </c>
      <c r="HF38" s="365">
        <f>'Камянський  ДНЗ 3'!AK11</f>
        <v>0</v>
      </c>
      <c r="HG38" s="365">
        <f>'Камянський  ДНЗ 3'!AL11</f>
        <v>0</v>
      </c>
      <c r="HH38" s="364">
        <f>'Камянський  ДНЗ 3'!AM11</f>
        <v>0</v>
      </c>
      <c r="HI38" s="365"/>
      <c r="HJ38" s="365"/>
      <c r="HK38" s="364"/>
      <c r="HL38" s="365"/>
      <c r="HM38" s="365"/>
      <c r="HN38" s="364"/>
      <c r="HO38" s="365"/>
      <c r="HP38" s="365"/>
      <c r="HQ38" s="364"/>
      <c r="HR38" s="365">
        <f>'Камянський  ДНЗ 3'!AK10</f>
        <v>0</v>
      </c>
      <c r="HS38" s="365">
        <f>'Камянський  ДНЗ 3'!AL10</f>
        <v>0</v>
      </c>
      <c r="HT38" s="364">
        <f>'Камянський  ДНЗ 3'!AM10</f>
        <v>0</v>
      </c>
      <c r="HU38" s="365">
        <f t="shared" si="117"/>
        <v>0</v>
      </c>
      <c r="HV38" s="383">
        <f t="shared" si="118"/>
        <v>0</v>
      </c>
      <c r="HW38" s="375">
        <f t="shared" si="119"/>
        <v>6000</v>
      </c>
      <c r="HX38" s="249">
        <f t="shared" si="120"/>
        <v>18174.1908</v>
      </c>
      <c r="HY38" s="254">
        <f t="shared" si="121"/>
        <v>6000</v>
      </c>
      <c r="HZ38" s="254">
        <f>'Камянський  ДНЗ 3'!BE11</f>
        <v>0</v>
      </c>
      <c r="IA38" s="249">
        <f t="shared" si="122"/>
        <v>18174.1908</v>
      </c>
      <c r="IB38" s="254">
        <f t="shared" si="123"/>
        <v>0</v>
      </c>
      <c r="IC38" s="254"/>
      <c r="ID38" s="249">
        <f t="shared" si="124"/>
        <v>0</v>
      </c>
      <c r="IE38" s="254">
        <f t="shared" si="125"/>
        <v>0</v>
      </c>
      <c r="IF38" s="254"/>
      <c r="IG38" s="249">
        <f t="shared" si="126"/>
        <v>0</v>
      </c>
      <c r="IH38" s="254">
        <f t="shared" si="127"/>
        <v>0</v>
      </c>
      <c r="II38" s="254"/>
      <c r="IJ38" s="387">
        <f t="shared" si="128"/>
        <v>0</v>
      </c>
    </row>
    <row r="39" spans="1:244" s="65" customFormat="1" hidden="1">
      <c r="A39" s="194">
        <v>28</v>
      </c>
      <c r="B39" s="207" t="s">
        <v>90</v>
      </c>
      <c r="C39" s="186">
        <f t="shared" si="39"/>
        <v>15900</v>
      </c>
      <c r="D39" s="198">
        <f t="shared" si="3"/>
        <v>46525.120999999999</v>
      </c>
      <c r="E39" s="187">
        <f>'Карапчівський  ДНЗ'!D14</f>
        <v>801</v>
      </c>
      <c r="F39" s="187"/>
      <c r="G39" s="187">
        <f>'Карапчівський  ДНЗ'!F14</f>
        <v>2343.9280899999999</v>
      </c>
      <c r="H39" s="187">
        <f>'Карапчівський  ДНЗ'!D11</f>
        <v>6935</v>
      </c>
      <c r="I39" s="187">
        <f>'Карапчівський  ДНЗ'!E11</f>
        <v>2.9260899999999999</v>
      </c>
      <c r="J39" s="187">
        <f>'Карапчівський  ДНЗ'!F11</f>
        <v>20292.434149999997</v>
      </c>
      <c r="K39" s="187">
        <f>'Карапчівський  ДНЗ'!D12</f>
        <v>6124</v>
      </c>
      <c r="L39" s="187">
        <f>'Карапчівський  ДНЗ'!E12</f>
        <v>2.9260899999999999</v>
      </c>
      <c r="M39" s="187">
        <f>'Карапчівський  ДНЗ'!F12</f>
        <v>17919.515159999999</v>
      </c>
      <c r="N39" s="187">
        <f>'Карапчівський  ДНЗ'!D13</f>
        <v>2040</v>
      </c>
      <c r="O39" s="187">
        <f>'Карапчівський  ДНЗ'!E13</f>
        <v>2.9260899999999999</v>
      </c>
      <c r="P39" s="188">
        <f>'Карапчівський  ДНЗ'!F13</f>
        <v>5969.2435999999998</v>
      </c>
      <c r="Q39" s="187">
        <f>'Карапчівський  ДНЗ'!D10</f>
        <v>15900</v>
      </c>
      <c r="R39" s="187"/>
      <c r="S39" s="188">
        <f>'Карапчівський  ДНЗ'!F10</f>
        <v>46525.120999999999</v>
      </c>
      <c r="T39" s="187">
        <f t="shared" si="4"/>
        <v>0</v>
      </c>
      <c r="U39" s="190">
        <f t="shared" si="40"/>
        <v>0</v>
      </c>
      <c r="V39" s="212">
        <f t="shared" si="77"/>
        <v>16410</v>
      </c>
      <c r="W39" s="213">
        <f t="shared" si="78"/>
        <v>48017.136899999998</v>
      </c>
      <c r="X39" s="189">
        <f>'Карапчівський  ДНЗ'!G14</f>
        <v>901</v>
      </c>
      <c r="Y39" s="189">
        <f>'Карапчівський  ДНЗ'!H14</f>
        <v>2.9260899999999999</v>
      </c>
      <c r="Z39" s="214">
        <f>'Карапчівський  ДНЗ'!I14</f>
        <v>2636.4070899999997</v>
      </c>
      <c r="AA39" s="189">
        <f>'Карапчівський  ДНЗ'!G11</f>
        <v>6122</v>
      </c>
      <c r="AB39" s="189">
        <f>'Карапчівський  ДНЗ'!H11</f>
        <v>2.9260899999999999</v>
      </c>
      <c r="AC39" s="214">
        <f>'Карапчівський  ДНЗ'!I11</f>
        <v>17913.522979999998</v>
      </c>
      <c r="AD39" s="189">
        <f>'Карапчівський  ДНЗ'!G12</f>
        <v>6224</v>
      </c>
      <c r="AE39" s="189">
        <f>'Карапчівський  ДНЗ'!H12</f>
        <v>2.9260899999999999</v>
      </c>
      <c r="AF39" s="214">
        <f>'Карапчівський  ДНЗ'!I12</f>
        <v>18211.98416</v>
      </c>
      <c r="AG39" s="189">
        <f>'Карапчівський  ДНЗ'!G13</f>
        <v>3163</v>
      </c>
      <c r="AH39" s="189">
        <f>'Карапчівський  ДНЗ'!H13</f>
        <v>2.9260899999999999</v>
      </c>
      <c r="AI39" s="214">
        <f>'Карапчівський  ДНЗ'!I13</f>
        <v>9255.2226699999992</v>
      </c>
      <c r="AJ39" s="189">
        <f>'Карапчівський  ДНЗ'!G10</f>
        <v>16410</v>
      </c>
      <c r="AK39" s="189">
        <f>'Карапчівський  ДНЗ'!H10</f>
        <v>0</v>
      </c>
      <c r="AL39" s="214">
        <f>'Карапчівський  ДНЗ'!I10</f>
        <v>48017.136900000005</v>
      </c>
      <c r="AM39" s="189">
        <f t="shared" si="79"/>
        <v>0</v>
      </c>
      <c r="AN39" s="215">
        <f t="shared" si="80"/>
        <v>0</v>
      </c>
      <c r="AO39" s="226">
        <f t="shared" si="81"/>
        <v>13381</v>
      </c>
      <c r="AP39" s="227">
        <f t="shared" si="82"/>
        <v>39154.010289999998</v>
      </c>
      <c r="AQ39" s="228">
        <f>'Карапчівський  ДНЗ'!J14</f>
        <v>2409</v>
      </c>
      <c r="AR39" s="228">
        <f>'Карапчівський  ДНЗ'!K14</f>
        <v>2.9260899999999999</v>
      </c>
      <c r="AS39" s="228">
        <f>'Карапчівський  ДНЗ'!L14</f>
        <v>7048.9508099999994</v>
      </c>
      <c r="AT39" s="228">
        <f>'Карапчівський  ДНЗ'!J11</f>
        <v>3048</v>
      </c>
      <c r="AU39" s="228">
        <f>'Карапчівський  ДНЗ'!K11</f>
        <v>2.9260899999999999</v>
      </c>
      <c r="AV39" s="228">
        <f>'Карапчівський  ДНЗ'!L11</f>
        <v>8918.7223199999989</v>
      </c>
      <c r="AW39" s="228">
        <f>'Карапчівський  ДНЗ'!J12</f>
        <v>4673</v>
      </c>
      <c r="AX39" s="228">
        <f>'Карапчівський  ДНЗ'!K12</f>
        <v>2.9260899999999999</v>
      </c>
      <c r="AY39" s="228">
        <f>'Карапчівський  ДНЗ'!L12</f>
        <v>13673.618569999999</v>
      </c>
      <c r="AZ39" s="228">
        <f>'Карапчівський  ДНЗ'!J13</f>
        <v>3251</v>
      </c>
      <c r="BA39" s="228">
        <f>'Карапчівський  ДНЗ'!K13</f>
        <v>2.9260899999999999</v>
      </c>
      <c r="BB39" s="228">
        <f>'Карапчівський  ДНЗ'!L13</f>
        <v>9512.7185900000004</v>
      </c>
      <c r="BC39" s="228">
        <f>'Карапчівський  ДНЗ'!J10</f>
        <v>13381</v>
      </c>
      <c r="BD39" s="228">
        <f>'Карапчівський  ДНЗ'!K10</f>
        <v>0</v>
      </c>
      <c r="BE39" s="228">
        <f>'Карапчівський  ДНЗ'!L10</f>
        <v>39154.010289999998</v>
      </c>
      <c r="BF39" s="228">
        <f t="shared" si="83"/>
        <v>0</v>
      </c>
      <c r="BG39" s="230">
        <f t="shared" si="84"/>
        <v>0</v>
      </c>
      <c r="BH39" s="262">
        <f t="shared" si="85"/>
        <v>8823</v>
      </c>
      <c r="BI39" s="263">
        <f t="shared" si="86"/>
        <v>25999.863443999999</v>
      </c>
      <c r="BJ39" s="264">
        <f>'Карапчівський  ДНЗ'!M14</f>
        <v>1503</v>
      </c>
      <c r="BK39" s="264">
        <f>'Карапчівський  ДНЗ'!N14</f>
        <v>2.946828</v>
      </c>
      <c r="BL39" s="265">
        <f>'Карапчівський  ДНЗ'!O14</f>
        <v>4429.0824839999996</v>
      </c>
      <c r="BM39" s="264">
        <f>'Карапчівський  ДНЗ'!M11</f>
        <v>1817</v>
      </c>
      <c r="BN39" s="264">
        <f>'Карапчівський  ДНЗ'!N11</f>
        <v>2.946828</v>
      </c>
      <c r="BO39" s="265">
        <f>'Карапчівський  ДНЗ'!O11</f>
        <v>5354.3864759999997</v>
      </c>
      <c r="BP39" s="265">
        <f>'Карапчівський  ДНЗ'!M12</f>
        <v>5251</v>
      </c>
      <c r="BQ39" s="264">
        <f>'Карапчівський  ДНЗ'!N12</f>
        <v>2.946828</v>
      </c>
      <c r="BR39" s="265">
        <f>'Карапчівський  ДНЗ'!O12</f>
        <v>15473.793828</v>
      </c>
      <c r="BS39" s="264">
        <f>'Карапчівський  ДНЗ'!M13</f>
        <v>252</v>
      </c>
      <c r="BT39" s="264">
        <f>'Карапчівський  ДНЗ'!N13</f>
        <v>2.946828</v>
      </c>
      <c r="BU39" s="265">
        <f>'Карапчівський  ДНЗ'!O13</f>
        <v>742.60065599999996</v>
      </c>
      <c r="BV39" s="264">
        <f>'Карапчівський  ДНЗ'!M10</f>
        <v>8823</v>
      </c>
      <c r="BW39" s="264">
        <f>'Карапчівський  ДНЗ'!N10</f>
        <v>0</v>
      </c>
      <c r="BX39" s="265">
        <f>'Карапчівський  ДНЗ'!O10</f>
        <v>25999.863443999999</v>
      </c>
      <c r="BY39" s="264">
        <f t="shared" si="87"/>
        <v>0</v>
      </c>
      <c r="BZ39" s="266">
        <f t="shared" si="88"/>
        <v>0</v>
      </c>
      <c r="CA39" s="286">
        <f t="shared" si="89"/>
        <v>1804</v>
      </c>
      <c r="CB39" s="287">
        <f t="shared" si="90"/>
        <v>5316.0272000000004</v>
      </c>
      <c r="CC39" s="288">
        <f>'Карапчівський  ДНЗ'!P14</f>
        <v>1804</v>
      </c>
      <c r="CD39" s="288">
        <f>'Карапчівський  ДНЗ'!Q14</f>
        <v>2.9468000000000001</v>
      </c>
      <c r="CE39" s="288">
        <f>'Карапчівський  ДНЗ'!R14</f>
        <v>5316.0272000000004</v>
      </c>
      <c r="CF39" s="288">
        <f>'Карапчівський  ДНЗ'!P11</f>
        <v>0</v>
      </c>
      <c r="CG39" s="288">
        <f>'Карапчівський  ДНЗ'!Q11</f>
        <v>2.9468000000000001</v>
      </c>
      <c r="CH39" s="288">
        <f>'Карапчівський  ДНЗ'!R11</f>
        <v>0</v>
      </c>
      <c r="CI39" s="288">
        <f>'Карапчівський  ДНЗ'!P12</f>
        <v>0</v>
      </c>
      <c r="CJ39" s="288">
        <f>'Карапчівський  ДНЗ'!Q12</f>
        <v>2.9468000000000001</v>
      </c>
      <c r="CK39" s="288">
        <f>'Карапчівський  ДНЗ'!R12</f>
        <v>0</v>
      </c>
      <c r="CL39" s="288">
        <f>'Карапчівський  ДНЗ'!P13</f>
        <v>0</v>
      </c>
      <c r="CM39" s="288">
        <f>'Карапчівський  ДНЗ'!Q13</f>
        <v>2.9468000000000001</v>
      </c>
      <c r="CN39" s="288">
        <f>'Карапчівський  ДНЗ'!R13</f>
        <v>0</v>
      </c>
      <c r="CO39" s="288">
        <f>'Карапчівський  ДНЗ'!P10</f>
        <v>1804</v>
      </c>
      <c r="CP39" s="288">
        <f>'Карапчівський  ДНЗ'!Q10</f>
        <v>0</v>
      </c>
      <c r="CQ39" s="288">
        <f>'Карапчівський  ДНЗ'!R10</f>
        <v>5316.0272000000004</v>
      </c>
      <c r="CR39" s="288">
        <f t="shared" si="91"/>
        <v>0</v>
      </c>
      <c r="CS39" s="289">
        <f t="shared" si="92"/>
        <v>0</v>
      </c>
      <c r="CT39" s="186">
        <f t="shared" si="13"/>
        <v>1001</v>
      </c>
      <c r="CU39" s="311">
        <f t="shared" si="14"/>
        <v>2949.7467999999999</v>
      </c>
      <c r="CV39" s="301">
        <f>'Карапчівський  ДНЗ'!S14</f>
        <v>1001</v>
      </c>
      <c r="CW39" s="301">
        <f>'Карапчівський  ДНЗ'!T14</f>
        <v>2.9468000000000001</v>
      </c>
      <c r="CX39" s="198">
        <f>'Карапчівський  ДНЗ'!U14</f>
        <v>2949.7467999999999</v>
      </c>
      <c r="CY39" s="301">
        <f>'Карапчівський  ДНЗ'!S11</f>
        <v>0</v>
      </c>
      <c r="CZ39" s="301"/>
      <c r="DA39" s="198">
        <f>'Карапчівський  ДНЗ'!U11</f>
        <v>0</v>
      </c>
      <c r="DB39" s="301">
        <f>'Карапчівський  ДНЗ'!S12</f>
        <v>0</v>
      </c>
      <c r="DC39" s="301"/>
      <c r="DD39" s="198">
        <f>'Карапчівський  ДНЗ'!U12</f>
        <v>0</v>
      </c>
      <c r="DE39" s="301">
        <f>'Карапчівський  ДНЗ'!S13</f>
        <v>0</v>
      </c>
      <c r="DF39" s="301"/>
      <c r="DG39" s="198">
        <f>'Карапчівський  ДНЗ'!U13</f>
        <v>0</v>
      </c>
      <c r="DH39" s="301">
        <f>'Карапчівський  ДНЗ'!S10</f>
        <v>1001</v>
      </c>
      <c r="DI39" s="301">
        <f>'Карапчівський  ДНЗ'!T10</f>
        <v>0</v>
      </c>
      <c r="DJ39" s="301">
        <f>'Карапчівський  ДНЗ'!U10</f>
        <v>2949.7467999999999</v>
      </c>
      <c r="DK39" s="301">
        <f t="shared" si="93"/>
        <v>0</v>
      </c>
      <c r="DL39" s="313">
        <f t="shared" si="94"/>
        <v>0</v>
      </c>
      <c r="DM39" s="212">
        <f t="shared" si="95"/>
        <v>300</v>
      </c>
      <c r="DN39" s="309">
        <f t="shared" si="96"/>
        <v>1094.1156000000001</v>
      </c>
      <c r="DO39" s="309">
        <f>'Карапчівський  ДНЗ'!V14</f>
        <v>300</v>
      </c>
      <c r="DP39" s="309"/>
      <c r="DQ39" s="309">
        <f>'Карапчівський  ДНЗ'!X14</f>
        <v>1094.1156000000001</v>
      </c>
      <c r="DR39" s="309">
        <f>'Карапчівський  ДНЗ'!V11</f>
        <v>0</v>
      </c>
      <c r="DS39" s="309"/>
      <c r="DT39" s="309">
        <f>'Карапчівський  ДНЗ'!X11</f>
        <v>0</v>
      </c>
      <c r="DU39" s="309">
        <f>'Карапчівський  ДНЗ'!V12</f>
        <v>0</v>
      </c>
      <c r="DV39" s="309"/>
      <c r="DW39" s="309">
        <f>'Карапчівський  ДНЗ'!X12</f>
        <v>0</v>
      </c>
      <c r="DX39" s="309">
        <f>'Карапчівський  ДНЗ'!V13</f>
        <v>0</v>
      </c>
      <c r="DY39" s="309">
        <f>'Карапчівський  ДНЗ'!W13</f>
        <v>3.647052</v>
      </c>
      <c r="DZ39" s="309">
        <f>'Карапчівський  ДНЗ'!X13</f>
        <v>0</v>
      </c>
      <c r="EA39" s="309">
        <f>'Карапчівський  ДНЗ'!V10</f>
        <v>300</v>
      </c>
      <c r="EB39" s="309">
        <f>'Карапчівський  ДНЗ'!W10</f>
        <v>0</v>
      </c>
      <c r="EC39" s="309">
        <f>'Карапчівський  ДНЗ'!X10</f>
        <v>1094.1156000000001</v>
      </c>
      <c r="ED39" s="309">
        <f t="shared" si="97"/>
        <v>0</v>
      </c>
      <c r="EE39" s="310">
        <f t="shared" si="98"/>
        <v>0</v>
      </c>
      <c r="EF39" s="324">
        <f t="shared" si="99"/>
        <v>801</v>
      </c>
      <c r="EG39" s="326">
        <f t="shared" si="100"/>
        <v>2721.7980000000002</v>
      </c>
      <c r="EH39" s="325">
        <f>'Карапчівський  ДНЗ'!Y14</f>
        <v>801</v>
      </c>
      <c r="EI39" s="325">
        <f>'Карапчівський  ДНЗ'!Z14</f>
        <v>3.3980000000000001</v>
      </c>
      <c r="EJ39" s="326">
        <f>'Карапчівський  ДНЗ'!AA14</f>
        <v>2721.7980000000002</v>
      </c>
      <c r="EK39" s="325">
        <f>'Карапчівський  ДНЗ'!Y11</f>
        <v>0</v>
      </c>
      <c r="EL39" s="325">
        <f>'Карапчівський  ДНЗ'!Z11</f>
        <v>3.3980000000000001</v>
      </c>
      <c r="EM39" s="326">
        <f>'Карапчівський  ДНЗ'!AA11</f>
        <v>0</v>
      </c>
      <c r="EN39" s="325">
        <f>'Карапчівський  ДНЗ'!Y12</f>
        <v>0</v>
      </c>
      <c r="EO39" s="325">
        <f>'Карапчівський  ДНЗ'!Z12</f>
        <v>3.3980000000000001</v>
      </c>
      <c r="EP39" s="326">
        <f>'Карапчівський  ДНЗ'!AA12</f>
        <v>0</v>
      </c>
      <c r="EQ39" s="325">
        <f>'Карапчівський  ДНЗ'!Y13</f>
        <v>0</v>
      </c>
      <c r="ER39" s="325">
        <f>'Карапчівський  ДНЗ'!Z13</f>
        <v>3.3980000000000001</v>
      </c>
      <c r="ES39" s="326">
        <f>'Карапчівський  ДНЗ'!AA13</f>
        <v>0</v>
      </c>
      <c r="ET39" s="325">
        <f>'Карапчівський  ДНЗ'!Y10</f>
        <v>801</v>
      </c>
      <c r="EU39" s="325">
        <f>'Карапчівський  ДНЗ'!Z10</f>
        <v>0</v>
      </c>
      <c r="EV39" s="326">
        <f>'Карапчівський  ДНЗ'!AA10</f>
        <v>2721.7980000000002</v>
      </c>
      <c r="EW39" s="325">
        <f t="shared" si="101"/>
        <v>0</v>
      </c>
      <c r="EX39" s="327">
        <f t="shared" si="102"/>
        <v>0</v>
      </c>
      <c r="EY39" s="226">
        <f t="shared" si="103"/>
        <v>1001</v>
      </c>
      <c r="EZ39" s="227">
        <f t="shared" si="104"/>
        <v>3166.5634</v>
      </c>
      <c r="FA39" s="338">
        <f>'Карапчівський  ДНЗ'!AB14</f>
        <v>1001</v>
      </c>
      <c r="FB39" s="338">
        <f>'Карапчівський  ДНЗ'!AC14</f>
        <v>3.1634000000000002</v>
      </c>
      <c r="FC39" s="227">
        <f>'Карапчівський  ДНЗ'!AD14</f>
        <v>3166.5634</v>
      </c>
      <c r="FD39" s="338">
        <f>'Карапчівський  ДНЗ'!AB11</f>
        <v>0</v>
      </c>
      <c r="FE39" s="338">
        <f>'Карапчівський  ДНЗ'!AC11</f>
        <v>3.1634000000000002</v>
      </c>
      <c r="FF39" s="227">
        <f>'Карапчівський  ДНЗ'!AD11</f>
        <v>0</v>
      </c>
      <c r="FG39" s="338">
        <f>'Карапчівський  ДНЗ'!AB12</f>
        <v>0</v>
      </c>
      <c r="FH39" s="338">
        <f>'Карапчівський  ДНЗ'!AC12</f>
        <v>3.1634000000000002</v>
      </c>
      <c r="FI39" s="227">
        <f>'Карапчівський  ДНЗ'!AD12</f>
        <v>0</v>
      </c>
      <c r="FJ39" s="338">
        <f>'Карапчівський  ДНЗ'!AB13</f>
        <v>0</v>
      </c>
      <c r="FK39" s="338">
        <f>'Карапчівський  ДНЗ'!AC13</f>
        <v>3.1634000000000002</v>
      </c>
      <c r="FL39" s="227">
        <f>'Карапчівський  ДНЗ'!AD13</f>
        <v>0</v>
      </c>
      <c r="FM39" s="338">
        <f>'Карапчівський  ДНЗ'!AB10</f>
        <v>1001</v>
      </c>
      <c r="FN39" s="338">
        <f>'Карапчівський  ДНЗ'!AC10</f>
        <v>0</v>
      </c>
      <c r="FO39" s="227">
        <f>'Карапчівський  ДНЗ'!AD10</f>
        <v>3166.5634</v>
      </c>
      <c r="FP39" s="338">
        <f t="shared" si="105"/>
        <v>0</v>
      </c>
      <c r="FQ39" s="339">
        <f t="shared" si="106"/>
        <v>0</v>
      </c>
      <c r="FR39" s="186">
        <f t="shared" si="107"/>
        <v>0</v>
      </c>
      <c r="FS39" s="198">
        <f t="shared" si="108"/>
        <v>0</v>
      </c>
      <c r="FT39" s="301">
        <f>'Карапчівський  ДНЗ'!AE14</f>
        <v>0</v>
      </c>
      <c r="FU39" s="301">
        <f>'Карапчівський  ДНЗ'!AF14</f>
        <v>0</v>
      </c>
      <c r="FV39" s="301">
        <f>'Карапчівський  ДНЗ'!AG14</f>
        <v>0</v>
      </c>
      <c r="FW39" s="301">
        <f>'Карапчівський  ДНЗ'!AE11</f>
        <v>0</v>
      </c>
      <c r="FX39" s="301">
        <f>'Карапчівський  ДНЗ'!AF11</f>
        <v>0</v>
      </c>
      <c r="FY39" s="301">
        <f>'Карапчівський  ДНЗ'!AG11</f>
        <v>0</v>
      </c>
      <c r="FZ39" s="301">
        <f>'Карапчівський  ДНЗ'!AE12</f>
        <v>0</v>
      </c>
      <c r="GA39" s="301">
        <f>'Карапчівський  ДНЗ'!AF12</f>
        <v>0</v>
      </c>
      <c r="GB39" s="301">
        <f>'Карапчівський  ДНЗ'!AG12</f>
        <v>0</v>
      </c>
      <c r="GC39" s="301">
        <f>'Карапчівський  ДНЗ'!AE13</f>
        <v>0</v>
      </c>
      <c r="GD39" s="301">
        <f>'Карапчівський  ДНЗ'!AF13</f>
        <v>0</v>
      </c>
      <c r="GE39" s="301">
        <f>'Карапчівський  ДНЗ'!AG13</f>
        <v>0</v>
      </c>
      <c r="GF39" s="301">
        <f>'Карапчівський  ДНЗ'!AE10</f>
        <v>0</v>
      </c>
      <c r="GG39" s="301">
        <f>'Карапчівський  ДНЗ'!AF10</f>
        <v>0</v>
      </c>
      <c r="GH39" s="301">
        <f>'Карапчівський  ДНЗ'!AG10</f>
        <v>0</v>
      </c>
      <c r="GI39" s="301">
        <f t="shared" si="109"/>
        <v>0</v>
      </c>
      <c r="GJ39" s="302">
        <f t="shared" si="110"/>
        <v>0</v>
      </c>
      <c r="GK39" s="348">
        <f t="shared" si="111"/>
        <v>0</v>
      </c>
      <c r="GL39" s="349">
        <f t="shared" si="112"/>
        <v>0</v>
      </c>
      <c r="GM39" s="350">
        <f>'Карапчівський  ДНЗ'!AH14</f>
        <v>0</v>
      </c>
      <c r="GN39" s="350">
        <f>'Карапчівський  ДНЗ'!AI14</f>
        <v>0</v>
      </c>
      <c r="GO39" s="350">
        <f>'Карапчівський  ДНЗ'!AJ14</f>
        <v>0</v>
      </c>
      <c r="GP39" s="350">
        <f>'Карапчівський  ДНЗ'!AH11</f>
        <v>0</v>
      </c>
      <c r="GQ39" s="350">
        <f>'Карапчівський  ДНЗ'!AI11</f>
        <v>0</v>
      </c>
      <c r="GR39" s="350">
        <f>'Карапчівський  ДНЗ'!AJ11</f>
        <v>0</v>
      </c>
      <c r="GS39" s="350">
        <f>'Карапчівський  ДНЗ'!AH12</f>
        <v>0</v>
      </c>
      <c r="GT39" s="350">
        <f>'Карапчівський  ДНЗ'!AI12</f>
        <v>0</v>
      </c>
      <c r="GU39" s="350">
        <f>'Карапчівський  ДНЗ'!AJ12</f>
        <v>0</v>
      </c>
      <c r="GV39" s="350">
        <f>'Карапчівський  ДНЗ'!AH13</f>
        <v>0</v>
      </c>
      <c r="GW39" s="350">
        <f>'Карапчівський  ДНЗ'!AI13</f>
        <v>0</v>
      </c>
      <c r="GX39" s="350">
        <f>'Карапчівський  ДНЗ'!AJ13</f>
        <v>0</v>
      </c>
      <c r="GY39" s="350">
        <f>'Карапчівський  ДНЗ'!AH10</f>
        <v>0</v>
      </c>
      <c r="GZ39" s="350">
        <f>'Карапчівський  ДНЗ'!AI10</f>
        <v>0</v>
      </c>
      <c r="HA39" s="350">
        <f>'Карапчівський  ДНЗ'!AJ10</f>
        <v>0</v>
      </c>
      <c r="HB39" s="350">
        <f t="shared" si="113"/>
        <v>0</v>
      </c>
      <c r="HC39" s="351">
        <f t="shared" si="114"/>
        <v>0</v>
      </c>
      <c r="HD39" s="363">
        <f t="shared" si="115"/>
        <v>0</v>
      </c>
      <c r="HE39" s="364">
        <f t="shared" si="116"/>
        <v>0</v>
      </c>
      <c r="HF39" s="365">
        <f>'Карапчівський  ДНЗ'!AK14</f>
        <v>0</v>
      </c>
      <c r="HG39" s="365">
        <f>'Карапчівський  ДНЗ'!AL14</f>
        <v>0</v>
      </c>
      <c r="HH39" s="364">
        <f>'Карапчівський  ДНЗ'!AM14</f>
        <v>0</v>
      </c>
      <c r="HI39" s="365">
        <f>'Карапчівський  ДНЗ'!AK11</f>
        <v>0</v>
      </c>
      <c r="HJ39" s="365">
        <f>'Карапчівський  ДНЗ'!AL11</f>
        <v>0</v>
      </c>
      <c r="HK39" s="364">
        <f>'Карапчівський  ДНЗ'!AM11</f>
        <v>0</v>
      </c>
      <c r="HL39" s="365">
        <f>'Карапчівський  ДНЗ'!AK12</f>
        <v>0</v>
      </c>
      <c r="HM39" s="365">
        <f>'Карапчівський  ДНЗ'!AL12</f>
        <v>0</v>
      </c>
      <c r="HN39" s="364">
        <f>'Карапчівський  ДНЗ'!AM12</f>
        <v>0</v>
      </c>
      <c r="HO39" s="365">
        <f>'Карапчівський  ДНЗ'!AK13</f>
        <v>0</v>
      </c>
      <c r="HP39" s="365">
        <f>'Карапчівський  ДНЗ'!AL13</f>
        <v>0</v>
      </c>
      <c r="HQ39" s="364">
        <f>'Карапчівський  ДНЗ'!AM13</f>
        <v>0</v>
      </c>
      <c r="HR39" s="365">
        <f>'Карапчівський  ДНЗ'!AK10</f>
        <v>0</v>
      </c>
      <c r="HS39" s="365">
        <f>'Карапчівський  ДНЗ'!AL10</f>
        <v>0</v>
      </c>
      <c r="HT39" s="364">
        <f>'Карапчівський  ДНЗ'!AM10</f>
        <v>0</v>
      </c>
      <c r="HU39" s="365">
        <f t="shared" si="117"/>
        <v>0</v>
      </c>
      <c r="HV39" s="383">
        <f t="shared" si="118"/>
        <v>0</v>
      </c>
      <c r="HW39" s="375">
        <f t="shared" si="119"/>
        <v>59421</v>
      </c>
      <c r="HX39" s="249">
        <f t="shared" si="120"/>
        <v>174944.38263399998</v>
      </c>
      <c r="HY39" s="254">
        <f t="shared" si="121"/>
        <v>10521</v>
      </c>
      <c r="HZ39" s="254">
        <f>'Карапчівський  ДНЗ'!BE14</f>
        <v>0</v>
      </c>
      <c r="IA39" s="249">
        <f t="shared" si="122"/>
        <v>31706.619473999999</v>
      </c>
      <c r="IB39" s="254">
        <f t="shared" si="123"/>
        <v>17922</v>
      </c>
      <c r="IC39" s="254">
        <f>'Карапчівський  ДНЗ'!BE11</f>
        <v>0</v>
      </c>
      <c r="ID39" s="249">
        <f t="shared" si="124"/>
        <v>52479.065925999996</v>
      </c>
      <c r="IE39" s="254">
        <f t="shared" si="125"/>
        <v>22272</v>
      </c>
      <c r="IF39" s="254">
        <f>'Карапчівський  ДНЗ'!BE12</f>
        <v>0</v>
      </c>
      <c r="IG39" s="249">
        <f t="shared" si="126"/>
        <v>65278.911718000003</v>
      </c>
      <c r="IH39" s="254">
        <f t="shared" si="127"/>
        <v>8706</v>
      </c>
      <c r="II39" s="254">
        <f>'Карапчівський  ДНЗ'!BE13</f>
        <v>0</v>
      </c>
      <c r="IJ39" s="387">
        <f t="shared" si="128"/>
        <v>25479.785516</v>
      </c>
    </row>
    <row r="40" spans="1:244" s="65" customFormat="1" hidden="1">
      <c r="A40" s="194">
        <v>29</v>
      </c>
      <c r="B40" s="207" t="s">
        <v>123</v>
      </c>
      <c r="C40" s="186">
        <f t="shared" si="39"/>
        <v>1352</v>
      </c>
      <c r="D40" s="198">
        <f t="shared" si="3"/>
        <v>3956.07368</v>
      </c>
      <c r="E40" s="187">
        <f>'Корчівецький ДНЗ'!D11+'Корчівецький ДНЗ'!D12</f>
        <v>1352</v>
      </c>
      <c r="F40" s="187"/>
      <c r="G40" s="187">
        <f>'Корчівецький ДНЗ'!F11+'Корчівецький ДНЗ'!F12</f>
        <v>3956.07368</v>
      </c>
      <c r="H40" s="187"/>
      <c r="I40" s="187"/>
      <c r="J40" s="188"/>
      <c r="K40" s="187"/>
      <c r="L40" s="187"/>
      <c r="M40" s="188"/>
      <c r="N40" s="187"/>
      <c r="O40" s="187"/>
      <c r="P40" s="188"/>
      <c r="Q40" s="187">
        <f>'Корчівецький ДНЗ'!D10</f>
        <v>1352</v>
      </c>
      <c r="R40" s="187"/>
      <c r="S40" s="188">
        <f>'Корчівецький ДНЗ'!F10</f>
        <v>3956.07368</v>
      </c>
      <c r="T40" s="187">
        <f t="shared" si="4"/>
        <v>0</v>
      </c>
      <c r="U40" s="190">
        <f t="shared" si="40"/>
        <v>0</v>
      </c>
      <c r="V40" s="212">
        <f t="shared" si="77"/>
        <v>1352</v>
      </c>
      <c r="W40" s="213">
        <f t="shared" si="78"/>
        <v>3956.0736799999995</v>
      </c>
      <c r="X40" s="189">
        <f>'Корчівецький ДНЗ'!G11+'Корчівецький ДНЗ'!G12</f>
        <v>1352</v>
      </c>
      <c r="Y40" s="189">
        <f>'Корчівецький ДНЗ'!H11+'Корчівецький ДНЗ'!H12</f>
        <v>5.8521799999999997</v>
      </c>
      <c r="Z40" s="214">
        <f>'Корчівецький ДНЗ'!I11+'Корчівецький ДНЗ'!I12</f>
        <v>3956.0736799999995</v>
      </c>
      <c r="AA40" s="189"/>
      <c r="AB40" s="189"/>
      <c r="AC40" s="214"/>
      <c r="AD40" s="189"/>
      <c r="AE40" s="189"/>
      <c r="AF40" s="214"/>
      <c r="AG40" s="189"/>
      <c r="AH40" s="189"/>
      <c r="AI40" s="214"/>
      <c r="AJ40" s="189">
        <f>'Корчівецький ДНЗ'!G10</f>
        <v>1352</v>
      </c>
      <c r="AK40" s="189">
        <f>'Корчівецький ДНЗ'!H10</f>
        <v>0</v>
      </c>
      <c r="AL40" s="214">
        <f>'Корчівецький ДНЗ'!I10</f>
        <v>3956.0736799999995</v>
      </c>
      <c r="AM40" s="189">
        <f t="shared" si="79"/>
        <v>0</v>
      </c>
      <c r="AN40" s="215">
        <f t="shared" si="80"/>
        <v>0</v>
      </c>
      <c r="AO40" s="226">
        <f t="shared" si="81"/>
        <v>1504</v>
      </c>
      <c r="AP40" s="227">
        <f t="shared" si="82"/>
        <v>4400.8393599999999</v>
      </c>
      <c r="AQ40" s="228">
        <f>'Корчівецький ДНЗ'!J11+'Корчівецький ДНЗ'!J12</f>
        <v>1504</v>
      </c>
      <c r="AR40" s="228">
        <f>'Корчівецький ДНЗ'!K11+'Корчівецький ДНЗ'!K12</f>
        <v>5.8521799999999997</v>
      </c>
      <c r="AS40" s="228">
        <f>'Корчівецький ДНЗ'!L11+'Корчівецький ДНЗ'!L12</f>
        <v>4400.8393599999999</v>
      </c>
      <c r="AT40" s="228"/>
      <c r="AU40" s="228"/>
      <c r="AV40" s="229"/>
      <c r="AW40" s="228"/>
      <c r="AX40" s="228"/>
      <c r="AY40" s="229"/>
      <c r="AZ40" s="228"/>
      <c r="BA40" s="228"/>
      <c r="BB40" s="229"/>
      <c r="BC40" s="228">
        <f>'Корчівецький ДНЗ'!J10</f>
        <v>1504</v>
      </c>
      <c r="BD40" s="228">
        <f>'Корчівецький ДНЗ'!K10</f>
        <v>0</v>
      </c>
      <c r="BE40" s="228">
        <f>'Корчівецький ДНЗ'!L10</f>
        <v>4400.8393599999999</v>
      </c>
      <c r="BF40" s="228">
        <f t="shared" si="83"/>
        <v>0</v>
      </c>
      <c r="BG40" s="230">
        <f t="shared" si="84"/>
        <v>0</v>
      </c>
      <c r="BH40" s="262">
        <f t="shared" si="85"/>
        <v>1352</v>
      </c>
      <c r="BI40" s="263">
        <f t="shared" si="86"/>
        <v>3984.1114560000001</v>
      </c>
      <c r="BJ40" s="264">
        <f>'Корчівецький ДНЗ'!M11+'Корчівецький ДНЗ'!M12</f>
        <v>1352</v>
      </c>
      <c r="BK40" s="264">
        <f>'Корчівецький ДНЗ'!N11+'Корчівецький ДНЗ'!N12</f>
        <v>5.893656</v>
      </c>
      <c r="BL40" s="265">
        <f>'Корчівецький ДНЗ'!O11+'Корчівецький ДНЗ'!O12</f>
        <v>3984.1114560000001</v>
      </c>
      <c r="BM40" s="264"/>
      <c r="BN40" s="264"/>
      <c r="BO40" s="265"/>
      <c r="BP40" s="265"/>
      <c r="BQ40" s="264"/>
      <c r="BR40" s="265"/>
      <c r="BS40" s="264"/>
      <c r="BT40" s="264"/>
      <c r="BU40" s="265"/>
      <c r="BV40" s="264">
        <f>'Корчівецький ДНЗ'!M10</f>
        <v>1352</v>
      </c>
      <c r="BW40" s="264">
        <f>'Корчівецький ДНЗ'!N10</f>
        <v>0</v>
      </c>
      <c r="BX40" s="265">
        <f>'Корчівецький ДНЗ'!O10</f>
        <v>3984.1114560000001</v>
      </c>
      <c r="BY40" s="264">
        <f t="shared" si="87"/>
        <v>0</v>
      </c>
      <c r="BZ40" s="266">
        <f t="shared" si="88"/>
        <v>0</v>
      </c>
      <c r="CA40" s="286">
        <f t="shared" si="89"/>
        <v>1403</v>
      </c>
      <c r="CB40" s="287">
        <f t="shared" si="90"/>
        <v>4134.3604000000005</v>
      </c>
      <c r="CC40" s="288">
        <f>'Корчівецький ДНЗ'!P11+'Корчівецький ДНЗ'!P12</f>
        <v>1403</v>
      </c>
      <c r="CD40" s="288">
        <f>'Корчівецький ДНЗ'!Q11+'Корчівецький ДНЗ'!Q12</f>
        <v>5.8936000000000002</v>
      </c>
      <c r="CE40" s="288">
        <f>'Корчівецький ДНЗ'!R11+'Корчівецький ДНЗ'!R12</f>
        <v>4134.3604000000005</v>
      </c>
      <c r="CF40" s="288"/>
      <c r="CG40" s="288"/>
      <c r="CH40" s="287"/>
      <c r="CI40" s="288"/>
      <c r="CJ40" s="288"/>
      <c r="CK40" s="287"/>
      <c r="CL40" s="288"/>
      <c r="CM40" s="288"/>
      <c r="CN40" s="287"/>
      <c r="CO40" s="288">
        <f>'Корчівецький ДНЗ'!P10</f>
        <v>1403</v>
      </c>
      <c r="CP40" s="288">
        <f>'Корчівецький ДНЗ'!Q10</f>
        <v>0</v>
      </c>
      <c r="CQ40" s="288">
        <f>'Корчівецький ДНЗ'!R10</f>
        <v>4134.3604000000005</v>
      </c>
      <c r="CR40" s="288">
        <f t="shared" si="91"/>
        <v>0</v>
      </c>
      <c r="CS40" s="289">
        <f t="shared" si="92"/>
        <v>0</v>
      </c>
      <c r="CT40" s="186">
        <f t="shared" si="13"/>
        <v>1403</v>
      </c>
      <c r="CU40" s="311">
        <f t="shared" si="14"/>
        <v>4134.3604000000005</v>
      </c>
      <c r="CV40" s="301">
        <f>'Корчівецький ДНЗ'!S11+'Корчівецький ДНЗ'!S12</f>
        <v>1403</v>
      </c>
      <c r="CW40" s="301">
        <f>'Корчівецький ДНЗ'!T11+'Корчівецький ДНЗ'!T12</f>
        <v>5.8936000000000002</v>
      </c>
      <c r="CX40" s="198">
        <f>'Корчівецький ДНЗ'!U11+'Корчівецький ДНЗ'!U12</f>
        <v>4134.3604000000005</v>
      </c>
      <c r="CY40" s="301"/>
      <c r="CZ40" s="301"/>
      <c r="DA40" s="198"/>
      <c r="DB40" s="301"/>
      <c r="DC40" s="301"/>
      <c r="DD40" s="198"/>
      <c r="DE40" s="301"/>
      <c r="DF40" s="301"/>
      <c r="DG40" s="198"/>
      <c r="DH40" s="301">
        <f>'Корчівецький ДНЗ'!S10</f>
        <v>1403</v>
      </c>
      <c r="DI40" s="301">
        <f>'Корчівецький ДНЗ'!T10</f>
        <v>0</v>
      </c>
      <c r="DJ40" s="301">
        <f>'Корчівецький ДНЗ'!U10</f>
        <v>4134.3604000000005</v>
      </c>
      <c r="DK40" s="301">
        <f t="shared" si="93"/>
        <v>0</v>
      </c>
      <c r="DL40" s="313">
        <f t="shared" si="94"/>
        <v>0</v>
      </c>
      <c r="DM40" s="212">
        <f t="shared" si="95"/>
        <v>250</v>
      </c>
      <c r="DN40" s="309">
        <f t="shared" si="96"/>
        <v>911.76300000000003</v>
      </c>
      <c r="DO40" s="309">
        <f>'Корчівецький ДНЗ'!V11+'Корчівецький ДНЗ'!V12</f>
        <v>250</v>
      </c>
      <c r="DP40" s="309"/>
      <c r="DQ40" s="309">
        <f>'Корчівецький ДНЗ'!X11+'Корчівецький ДНЗ'!X12</f>
        <v>911.76300000000003</v>
      </c>
      <c r="DR40" s="309"/>
      <c r="DS40" s="309"/>
      <c r="DT40" s="213"/>
      <c r="DU40" s="309"/>
      <c r="DV40" s="309"/>
      <c r="DW40" s="213"/>
      <c r="DX40" s="309"/>
      <c r="DY40" s="309"/>
      <c r="DZ40" s="213"/>
      <c r="EA40" s="309">
        <f>'Корчівецький ДНЗ'!V10</f>
        <v>250</v>
      </c>
      <c r="EB40" s="309">
        <f>'Корчівецький ДНЗ'!W10</f>
        <v>0</v>
      </c>
      <c r="EC40" s="309">
        <f>'Корчівецький ДНЗ'!X10</f>
        <v>911.76300000000003</v>
      </c>
      <c r="ED40" s="309">
        <f t="shared" si="97"/>
        <v>0</v>
      </c>
      <c r="EE40" s="310">
        <f t="shared" si="98"/>
        <v>0</v>
      </c>
      <c r="EF40" s="324">
        <f t="shared" si="99"/>
        <v>450</v>
      </c>
      <c r="EG40" s="326">
        <f t="shared" si="100"/>
        <v>1529.1000000000001</v>
      </c>
      <c r="EH40" s="325">
        <f>'Корчівецький ДНЗ'!Y11+'Корчівецький ДНЗ'!Y12</f>
        <v>450</v>
      </c>
      <c r="EI40" s="325">
        <f>'Корчівецький ДНЗ'!Z11+'Корчівецький ДНЗ'!Z12</f>
        <v>6.7960000000000003</v>
      </c>
      <c r="EJ40" s="326">
        <f>'Корчівецький ДНЗ'!AA11+'Корчівецький ДНЗ'!AA12</f>
        <v>1529.1000000000001</v>
      </c>
      <c r="EK40" s="325"/>
      <c r="EL40" s="325"/>
      <c r="EM40" s="326"/>
      <c r="EN40" s="325"/>
      <c r="EO40" s="325"/>
      <c r="EP40" s="326"/>
      <c r="EQ40" s="325"/>
      <c r="ER40" s="325"/>
      <c r="ES40" s="326"/>
      <c r="ET40" s="325">
        <f>'Корчівецький ДНЗ'!Y10</f>
        <v>450</v>
      </c>
      <c r="EU40" s="325">
        <f>'Корчівецький ДНЗ'!Z10</f>
        <v>0</v>
      </c>
      <c r="EV40" s="326">
        <f>'Корчівецький ДНЗ'!AA10</f>
        <v>1529.1000000000001</v>
      </c>
      <c r="EW40" s="325">
        <f t="shared" si="101"/>
        <v>0</v>
      </c>
      <c r="EX40" s="327">
        <f t="shared" si="102"/>
        <v>0</v>
      </c>
      <c r="EY40" s="226">
        <f t="shared" si="103"/>
        <v>1353</v>
      </c>
      <c r="EZ40" s="227">
        <f t="shared" si="104"/>
        <v>4280.0802000000003</v>
      </c>
      <c r="FA40" s="338">
        <f>'Корчівецький ДНЗ'!AB11+'Корчівецький ДНЗ'!AB12</f>
        <v>1353</v>
      </c>
      <c r="FB40" s="338">
        <f>'Корчівецький ДНЗ'!AC11+'Корчівецький ДНЗ'!AC12</f>
        <v>6.3268000000000004</v>
      </c>
      <c r="FC40" s="227">
        <f>'Корчівецький ДНЗ'!AD11+'Корчівецький ДНЗ'!AD12</f>
        <v>4280.0802000000003</v>
      </c>
      <c r="FD40" s="338"/>
      <c r="FE40" s="338"/>
      <c r="FF40" s="227"/>
      <c r="FG40" s="338"/>
      <c r="FH40" s="338"/>
      <c r="FI40" s="227"/>
      <c r="FJ40" s="338"/>
      <c r="FK40" s="338"/>
      <c r="FL40" s="227"/>
      <c r="FM40" s="338">
        <f>'Корчівецький ДНЗ'!AB10</f>
        <v>1353</v>
      </c>
      <c r="FN40" s="338">
        <f>'Корчівецький ДНЗ'!AC10</f>
        <v>0</v>
      </c>
      <c r="FO40" s="227">
        <f>'Корчівецький ДНЗ'!AD10</f>
        <v>4280.0802000000003</v>
      </c>
      <c r="FP40" s="338">
        <f t="shared" si="105"/>
        <v>0</v>
      </c>
      <c r="FQ40" s="339">
        <f t="shared" si="106"/>
        <v>0</v>
      </c>
      <c r="FR40" s="186">
        <f t="shared" si="107"/>
        <v>0</v>
      </c>
      <c r="FS40" s="198">
        <f t="shared" si="108"/>
        <v>0</v>
      </c>
      <c r="FT40" s="301">
        <f>'Корчівецький ДНЗ'!AE11+'Корчівецький ДНЗ'!AE12</f>
        <v>0</v>
      </c>
      <c r="FU40" s="301">
        <f>'Корчівецький ДНЗ'!AF11+'Корчівецький ДНЗ'!AF12</f>
        <v>0</v>
      </c>
      <c r="FV40" s="301">
        <f>'Корчівецький ДНЗ'!AG11+'Корчівецький ДНЗ'!AG12</f>
        <v>0</v>
      </c>
      <c r="FW40" s="301"/>
      <c r="FX40" s="301"/>
      <c r="FY40" s="198"/>
      <c r="FZ40" s="301"/>
      <c r="GA40" s="301"/>
      <c r="GB40" s="198"/>
      <c r="GC40" s="301"/>
      <c r="GD40" s="301"/>
      <c r="GE40" s="198"/>
      <c r="GF40" s="301">
        <f>'Корчівецький ДНЗ'!AE10</f>
        <v>0</v>
      </c>
      <c r="GG40" s="301">
        <f>'Корчівецький ДНЗ'!AF10</f>
        <v>0</v>
      </c>
      <c r="GH40" s="301">
        <f>'Корчівецький ДНЗ'!AG10</f>
        <v>0</v>
      </c>
      <c r="GI40" s="301">
        <f t="shared" si="109"/>
        <v>0</v>
      </c>
      <c r="GJ40" s="302">
        <f t="shared" si="110"/>
        <v>0</v>
      </c>
      <c r="GK40" s="348">
        <f t="shared" si="111"/>
        <v>0</v>
      </c>
      <c r="GL40" s="349">
        <f t="shared" si="112"/>
        <v>0</v>
      </c>
      <c r="GM40" s="350">
        <f>'Корчівецький ДНЗ'!AH11+'Корчівецький ДНЗ'!AH12</f>
        <v>0</v>
      </c>
      <c r="GN40" s="350">
        <f>'Корчівецький ДНЗ'!AI11+'Корчівецький ДНЗ'!AI12</f>
        <v>0</v>
      </c>
      <c r="GO40" s="350">
        <f>'Корчівецький ДНЗ'!AJ11+'Корчівецький ДНЗ'!AJ12</f>
        <v>0</v>
      </c>
      <c r="GP40" s="350"/>
      <c r="GQ40" s="350"/>
      <c r="GR40" s="349"/>
      <c r="GS40" s="350"/>
      <c r="GT40" s="350"/>
      <c r="GU40" s="349"/>
      <c r="GV40" s="350"/>
      <c r="GW40" s="350"/>
      <c r="GX40" s="349"/>
      <c r="GY40" s="350">
        <f>'Корчівецький ДНЗ'!AH10</f>
        <v>0</v>
      </c>
      <c r="GZ40" s="350">
        <f>'Корчівецький ДНЗ'!AI10</f>
        <v>0</v>
      </c>
      <c r="HA40" s="350">
        <f>'Корчівецький ДНЗ'!AJ10</f>
        <v>0</v>
      </c>
      <c r="HB40" s="350">
        <f t="shared" si="113"/>
        <v>0</v>
      </c>
      <c r="HC40" s="351">
        <f t="shared" si="114"/>
        <v>0</v>
      </c>
      <c r="HD40" s="363">
        <f t="shared" si="115"/>
        <v>0</v>
      </c>
      <c r="HE40" s="364">
        <f t="shared" si="116"/>
        <v>0</v>
      </c>
      <c r="HF40" s="365">
        <f>'Корчівецький ДНЗ'!AK11+'Корчівецький ДНЗ'!AK12</f>
        <v>0</v>
      </c>
      <c r="HG40" s="365">
        <f>'Корчівецький ДНЗ'!AL11+'Корчівецький ДНЗ'!AL12</f>
        <v>0</v>
      </c>
      <c r="HH40" s="364">
        <f>'Корчівецький ДНЗ'!AM11+'Корчівецький ДНЗ'!AM12</f>
        <v>0</v>
      </c>
      <c r="HI40" s="365"/>
      <c r="HJ40" s="365"/>
      <c r="HK40" s="364"/>
      <c r="HL40" s="365"/>
      <c r="HM40" s="365"/>
      <c r="HN40" s="364"/>
      <c r="HO40" s="365"/>
      <c r="HP40" s="365"/>
      <c r="HQ40" s="364"/>
      <c r="HR40" s="365">
        <f>'Корчівецький ДНЗ'!AK10</f>
        <v>0</v>
      </c>
      <c r="HS40" s="365">
        <f>'Корчівецький ДНЗ'!AL10</f>
        <v>0</v>
      </c>
      <c r="HT40" s="364">
        <f>'Корчівецький ДНЗ'!AM10</f>
        <v>0</v>
      </c>
      <c r="HU40" s="365">
        <f t="shared" si="117"/>
        <v>0</v>
      </c>
      <c r="HV40" s="383">
        <f t="shared" si="118"/>
        <v>0</v>
      </c>
      <c r="HW40" s="375">
        <f t="shared" si="119"/>
        <v>10419</v>
      </c>
      <c r="HX40" s="249">
        <f t="shared" si="120"/>
        <v>31286.762176</v>
      </c>
      <c r="HY40" s="254">
        <f t="shared" si="121"/>
        <v>10419</v>
      </c>
      <c r="HZ40" s="254">
        <f>'Корчівецький ДНЗ'!BE11+'Корчівецький ДНЗ'!BE12</f>
        <v>0</v>
      </c>
      <c r="IA40" s="249">
        <f t="shared" si="122"/>
        <v>31286.762176</v>
      </c>
      <c r="IB40" s="254">
        <f t="shared" si="123"/>
        <v>0</v>
      </c>
      <c r="IC40" s="254"/>
      <c r="ID40" s="249">
        <f t="shared" si="124"/>
        <v>0</v>
      </c>
      <c r="IE40" s="254">
        <f t="shared" si="125"/>
        <v>0</v>
      </c>
      <c r="IF40" s="254"/>
      <c r="IG40" s="249">
        <f t="shared" si="126"/>
        <v>0</v>
      </c>
      <c r="IH40" s="254">
        <f t="shared" si="127"/>
        <v>0</v>
      </c>
      <c r="II40" s="254"/>
      <c r="IJ40" s="387">
        <f t="shared" si="128"/>
        <v>0</v>
      </c>
    </row>
    <row r="41" spans="1:244" s="65" customFormat="1" hidden="1">
      <c r="A41" s="194">
        <v>30</v>
      </c>
      <c r="B41" s="207" t="s">
        <v>124</v>
      </c>
      <c r="C41" s="186">
        <f t="shared" si="39"/>
        <v>2000</v>
      </c>
      <c r="D41" s="198">
        <f t="shared" si="3"/>
        <v>5852.1799999999994</v>
      </c>
      <c r="E41" s="187">
        <f>'Полянський  ДНЗ'!D11</f>
        <v>2000</v>
      </c>
      <c r="F41" s="187"/>
      <c r="G41" s="187">
        <f>'Полянський  ДНЗ'!F11</f>
        <v>5852.1799999999994</v>
      </c>
      <c r="H41" s="187"/>
      <c r="I41" s="187"/>
      <c r="J41" s="188"/>
      <c r="K41" s="187"/>
      <c r="L41" s="187"/>
      <c r="M41" s="188"/>
      <c r="N41" s="187"/>
      <c r="O41" s="187"/>
      <c r="P41" s="188"/>
      <c r="Q41" s="187">
        <f>'Полянський  ДНЗ'!D10</f>
        <v>2000</v>
      </c>
      <c r="R41" s="187"/>
      <c r="S41" s="188">
        <f>'Полянський  ДНЗ'!F10</f>
        <v>5852.1799999999994</v>
      </c>
      <c r="T41" s="187">
        <f t="shared" si="4"/>
        <v>0</v>
      </c>
      <c r="U41" s="190">
        <f t="shared" si="40"/>
        <v>0</v>
      </c>
      <c r="V41" s="212">
        <f t="shared" si="77"/>
        <v>3000</v>
      </c>
      <c r="W41" s="213">
        <f t="shared" si="78"/>
        <v>8778.27</v>
      </c>
      <c r="X41" s="189">
        <f>'Полянський  ДНЗ'!G11</f>
        <v>3000</v>
      </c>
      <c r="Y41" s="189">
        <f>'Полянський  ДНЗ'!H11</f>
        <v>2.9260899999999999</v>
      </c>
      <c r="Z41" s="214">
        <f>'Полянський  ДНЗ'!I11</f>
        <v>8778.27</v>
      </c>
      <c r="AA41" s="189"/>
      <c r="AB41" s="189"/>
      <c r="AC41" s="214"/>
      <c r="AD41" s="189"/>
      <c r="AE41" s="189"/>
      <c r="AF41" s="214"/>
      <c r="AG41" s="189"/>
      <c r="AH41" s="189"/>
      <c r="AI41" s="214"/>
      <c r="AJ41" s="189">
        <f>'Полянський  ДНЗ'!G10</f>
        <v>3000</v>
      </c>
      <c r="AK41" s="189">
        <f>'Полянський  ДНЗ'!H10</f>
        <v>0</v>
      </c>
      <c r="AL41" s="214">
        <f>'Полянський  ДНЗ'!I10</f>
        <v>8778.27</v>
      </c>
      <c r="AM41" s="189">
        <f t="shared" si="79"/>
        <v>0</v>
      </c>
      <c r="AN41" s="215">
        <f t="shared" si="80"/>
        <v>0</v>
      </c>
      <c r="AO41" s="226">
        <f t="shared" si="81"/>
        <v>2160</v>
      </c>
      <c r="AP41" s="227">
        <f t="shared" si="82"/>
        <v>6321.1043999999993</v>
      </c>
      <c r="AQ41" s="228">
        <f>'Полянський  ДНЗ'!J11</f>
        <v>2160</v>
      </c>
      <c r="AR41" s="228">
        <f>'Полянський  ДНЗ'!K11</f>
        <v>2.9260899999999999</v>
      </c>
      <c r="AS41" s="228">
        <f>'Полянський  ДНЗ'!L11</f>
        <v>6321.1043999999993</v>
      </c>
      <c r="AT41" s="228"/>
      <c r="AU41" s="228"/>
      <c r="AV41" s="229"/>
      <c r="AW41" s="228"/>
      <c r="AX41" s="228"/>
      <c r="AY41" s="229"/>
      <c r="AZ41" s="228"/>
      <c r="BA41" s="228"/>
      <c r="BB41" s="229"/>
      <c r="BC41" s="228">
        <f>'Полянський  ДНЗ'!J10</f>
        <v>2160</v>
      </c>
      <c r="BD41" s="228">
        <f>'Полянський  ДНЗ'!K10</f>
        <v>0</v>
      </c>
      <c r="BE41" s="228">
        <f>'Полянський  ДНЗ'!L10</f>
        <v>6321.1043999999993</v>
      </c>
      <c r="BF41" s="228">
        <f t="shared" si="83"/>
        <v>0</v>
      </c>
      <c r="BG41" s="230">
        <f t="shared" si="84"/>
        <v>0</v>
      </c>
      <c r="BH41" s="262">
        <f t="shared" si="85"/>
        <v>1500</v>
      </c>
      <c r="BI41" s="263">
        <f t="shared" si="86"/>
        <v>4420.2420000000002</v>
      </c>
      <c r="BJ41" s="264">
        <f>'Полянський  ДНЗ'!M11</f>
        <v>1500</v>
      </c>
      <c r="BK41" s="264">
        <f>'Полянський  ДНЗ'!N11</f>
        <v>2.946828</v>
      </c>
      <c r="BL41" s="265">
        <f>'Полянський  ДНЗ'!O11</f>
        <v>4420.2420000000002</v>
      </c>
      <c r="BM41" s="264"/>
      <c r="BN41" s="264"/>
      <c r="BO41" s="265"/>
      <c r="BP41" s="265"/>
      <c r="BQ41" s="264"/>
      <c r="BR41" s="265"/>
      <c r="BS41" s="264"/>
      <c r="BT41" s="264"/>
      <c r="BU41" s="265"/>
      <c r="BV41" s="264">
        <f>'Полянський  ДНЗ'!M10</f>
        <v>1500</v>
      </c>
      <c r="BW41" s="264">
        <f>'Полянський  ДНЗ'!N10</f>
        <v>0</v>
      </c>
      <c r="BX41" s="265">
        <f>'Полянський  ДНЗ'!O10</f>
        <v>4420.2420000000002</v>
      </c>
      <c r="BY41" s="264">
        <f t="shared" si="87"/>
        <v>0</v>
      </c>
      <c r="BZ41" s="266">
        <f t="shared" si="88"/>
        <v>0</v>
      </c>
      <c r="CA41" s="286">
        <f t="shared" si="89"/>
        <v>500</v>
      </c>
      <c r="CB41" s="287">
        <f t="shared" si="90"/>
        <v>1473.4</v>
      </c>
      <c r="CC41" s="288">
        <f>'Полянський  ДНЗ'!P11</f>
        <v>500</v>
      </c>
      <c r="CD41" s="288">
        <f>'Полянський  ДНЗ'!Q11</f>
        <v>2.9468000000000001</v>
      </c>
      <c r="CE41" s="288">
        <f>'Полянський  ДНЗ'!R11</f>
        <v>1473.4</v>
      </c>
      <c r="CF41" s="288"/>
      <c r="CG41" s="288"/>
      <c r="CH41" s="287"/>
      <c r="CI41" s="288"/>
      <c r="CJ41" s="288"/>
      <c r="CK41" s="287"/>
      <c r="CL41" s="288"/>
      <c r="CM41" s="288"/>
      <c r="CN41" s="287"/>
      <c r="CO41" s="288">
        <f>'Полянський  ДНЗ'!P10</f>
        <v>500</v>
      </c>
      <c r="CP41" s="288">
        <f>'Полянський  ДНЗ'!Q10</f>
        <v>0</v>
      </c>
      <c r="CQ41" s="288">
        <f>'Полянський  ДНЗ'!R10</f>
        <v>1473.4</v>
      </c>
      <c r="CR41" s="288">
        <f t="shared" si="91"/>
        <v>0</v>
      </c>
      <c r="CS41" s="289">
        <f t="shared" si="92"/>
        <v>0</v>
      </c>
      <c r="CT41" s="186">
        <f t="shared" si="13"/>
        <v>500</v>
      </c>
      <c r="CU41" s="311">
        <f t="shared" si="14"/>
        <v>1473.4</v>
      </c>
      <c r="CV41" s="301">
        <f>'Полянський  ДНЗ'!S11</f>
        <v>500</v>
      </c>
      <c r="CW41" s="301">
        <f>'Полянський  ДНЗ'!T11</f>
        <v>2.9468000000000001</v>
      </c>
      <c r="CX41" s="198">
        <f>'Полянський  ДНЗ'!U11</f>
        <v>1473.4</v>
      </c>
      <c r="CY41" s="301"/>
      <c r="CZ41" s="301"/>
      <c r="DA41" s="198"/>
      <c r="DB41" s="301"/>
      <c r="DC41" s="301"/>
      <c r="DD41" s="198"/>
      <c r="DE41" s="301"/>
      <c r="DF41" s="301"/>
      <c r="DG41" s="198"/>
      <c r="DH41" s="301">
        <f>'Полянський  ДНЗ'!S10</f>
        <v>500</v>
      </c>
      <c r="DI41" s="301">
        <f>'Полянський  ДНЗ'!T10</f>
        <v>0</v>
      </c>
      <c r="DJ41" s="301">
        <f>'Полянський  ДНЗ'!U10</f>
        <v>1473.4</v>
      </c>
      <c r="DK41" s="301">
        <f t="shared" si="93"/>
        <v>0</v>
      </c>
      <c r="DL41" s="313">
        <f t="shared" si="94"/>
        <v>0</v>
      </c>
      <c r="DM41" s="212">
        <f t="shared" si="95"/>
        <v>100</v>
      </c>
      <c r="DN41" s="309">
        <f t="shared" si="96"/>
        <v>364.70519999999999</v>
      </c>
      <c r="DO41" s="309">
        <f>'Полянський  ДНЗ'!V11</f>
        <v>100</v>
      </c>
      <c r="DP41" s="309"/>
      <c r="DQ41" s="309">
        <f>'Полянський  ДНЗ'!X11</f>
        <v>364.70519999999999</v>
      </c>
      <c r="DR41" s="309"/>
      <c r="DS41" s="309"/>
      <c r="DT41" s="213"/>
      <c r="DU41" s="309"/>
      <c r="DV41" s="309"/>
      <c r="DW41" s="213"/>
      <c r="DX41" s="309"/>
      <c r="DY41" s="309"/>
      <c r="DZ41" s="213"/>
      <c r="EA41" s="309">
        <f>'Полянський  ДНЗ'!V10</f>
        <v>100</v>
      </c>
      <c r="EB41" s="309">
        <f>'Полянський  ДНЗ'!W10</f>
        <v>0</v>
      </c>
      <c r="EC41" s="309">
        <f>'Полянський  ДНЗ'!X10</f>
        <v>364.70519999999999</v>
      </c>
      <c r="ED41" s="309">
        <f t="shared" si="97"/>
        <v>0</v>
      </c>
      <c r="EE41" s="310">
        <f t="shared" si="98"/>
        <v>0</v>
      </c>
      <c r="EF41" s="324">
        <f t="shared" si="99"/>
        <v>500</v>
      </c>
      <c r="EG41" s="326">
        <f t="shared" si="100"/>
        <v>1529.1000000000001</v>
      </c>
      <c r="EH41" s="325">
        <f>'Полянський  ДНЗ'!Y11</f>
        <v>500</v>
      </c>
      <c r="EI41" s="325">
        <f>'Просіцький ДНЗ'!Z11</f>
        <v>3.3980000000000001</v>
      </c>
      <c r="EJ41" s="326">
        <f>'Просіцький ДНЗ'!AA11</f>
        <v>1529.1000000000001</v>
      </c>
      <c r="EK41" s="325"/>
      <c r="EL41" s="325"/>
      <c r="EM41" s="326"/>
      <c r="EN41" s="325"/>
      <c r="EO41" s="325"/>
      <c r="EP41" s="326"/>
      <c r="EQ41" s="325"/>
      <c r="ER41" s="325"/>
      <c r="ES41" s="326"/>
      <c r="ET41" s="325">
        <f>'Полянський  ДНЗ'!Y10</f>
        <v>500</v>
      </c>
      <c r="EU41" s="325">
        <f>'Полянський  ДНЗ'!Z10</f>
        <v>0</v>
      </c>
      <c r="EV41" s="326">
        <f>'Полянський  ДНЗ'!AA10</f>
        <v>1699</v>
      </c>
      <c r="EW41" s="325">
        <f t="shared" si="101"/>
        <v>0</v>
      </c>
      <c r="EX41" s="327">
        <f t="shared" si="102"/>
        <v>169.89999999999986</v>
      </c>
      <c r="EY41" s="226">
        <f t="shared" si="103"/>
        <v>1000</v>
      </c>
      <c r="EZ41" s="227">
        <f t="shared" si="104"/>
        <v>3163.4</v>
      </c>
      <c r="FA41" s="338">
        <f>'Полянський  ДНЗ'!AB11</f>
        <v>1000</v>
      </c>
      <c r="FB41" s="338">
        <f>'Полянський  ДНЗ'!AC11</f>
        <v>3.1634000000000002</v>
      </c>
      <c r="FC41" s="227">
        <f>'Полянський  ДНЗ'!AD11</f>
        <v>3163.4</v>
      </c>
      <c r="FD41" s="338"/>
      <c r="FE41" s="338"/>
      <c r="FF41" s="227"/>
      <c r="FG41" s="338"/>
      <c r="FH41" s="338"/>
      <c r="FI41" s="227"/>
      <c r="FJ41" s="338"/>
      <c r="FK41" s="338"/>
      <c r="FL41" s="227"/>
      <c r="FM41" s="338">
        <f>'Полянський  ДНЗ'!AB10</f>
        <v>1000</v>
      </c>
      <c r="FN41" s="338">
        <f>'Полянський  ДНЗ'!AC10</f>
        <v>0</v>
      </c>
      <c r="FO41" s="227">
        <f>'Полянський  ДНЗ'!AD10</f>
        <v>3163.4</v>
      </c>
      <c r="FP41" s="338">
        <f t="shared" si="105"/>
        <v>0</v>
      </c>
      <c r="FQ41" s="339">
        <f t="shared" si="106"/>
        <v>0</v>
      </c>
      <c r="FR41" s="186">
        <f t="shared" si="107"/>
        <v>0</v>
      </c>
      <c r="FS41" s="198">
        <f t="shared" si="108"/>
        <v>0</v>
      </c>
      <c r="FT41" s="301">
        <f>'Полянський  ДНЗ'!AE11</f>
        <v>0</v>
      </c>
      <c r="FU41" s="301">
        <f>'Полянський  ДНЗ'!AF11</f>
        <v>0</v>
      </c>
      <c r="FV41" s="301">
        <f>'Полянський  ДНЗ'!AG11</f>
        <v>0</v>
      </c>
      <c r="FW41" s="301"/>
      <c r="FX41" s="301"/>
      <c r="FY41" s="198"/>
      <c r="FZ41" s="301"/>
      <c r="GA41" s="301"/>
      <c r="GB41" s="198"/>
      <c r="GC41" s="301"/>
      <c r="GD41" s="301"/>
      <c r="GE41" s="198"/>
      <c r="GF41" s="301">
        <f>'Полянський  ДНЗ'!AE10</f>
        <v>0</v>
      </c>
      <c r="GG41" s="301">
        <f>'Полянський  ДНЗ'!AF10</f>
        <v>0</v>
      </c>
      <c r="GH41" s="301">
        <f>'Полянський  ДНЗ'!AG10</f>
        <v>0</v>
      </c>
      <c r="GI41" s="301">
        <f t="shared" si="109"/>
        <v>0</v>
      </c>
      <c r="GJ41" s="302">
        <f t="shared" si="110"/>
        <v>0</v>
      </c>
      <c r="GK41" s="348">
        <f t="shared" si="111"/>
        <v>0</v>
      </c>
      <c r="GL41" s="349">
        <f t="shared" si="112"/>
        <v>0</v>
      </c>
      <c r="GM41" s="350">
        <f>'Полянський  ДНЗ'!AH11</f>
        <v>0</v>
      </c>
      <c r="GN41" s="350">
        <f>'Полянський  ДНЗ'!AI11</f>
        <v>0</v>
      </c>
      <c r="GO41" s="350">
        <f>'Полянський  ДНЗ'!AJ11</f>
        <v>0</v>
      </c>
      <c r="GP41" s="350"/>
      <c r="GQ41" s="350"/>
      <c r="GR41" s="349"/>
      <c r="GS41" s="350"/>
      <c r="GT41" s="350"/>
      <c r="GU41" s="349"/>
      <c r="GV41" s="350"/>
      <c r="GW41" s="350"/>
      <c r="GX41" s="349"/>
      <c r="GY41" s="350">
        <f>'Полянський  ДНЗ'!AH10</f>
        <v>0</v>
      </c>
      <c r="GZ41" s="350">
        <f>'Полянський  ДНЗ'!AI10</f>
        <v>0</v>
      </c>
      <c r="HA41" s="350">
        <f>'Полянський  ДНЗ'!AJ10</f>
        <v>0</v>
      </c>
      <c r="HB41" s="350">
        <f t="shared" si="113"/>
        <v>0</v>
      </c>
      <c r="HC41" s="351">
        <f t="shared" si="114"/>
        <v>0</v>
      </c>
      <c r="HD41" s="363">
        <f t="shared" si="115"/>
        <v>0</v>
      </c>
      <c r="HE41" s="364">
        <f t="shared" si="116"/>
        <v>0</v>
      </c>
      <c r="HF41" s="365">
        <f>'Полянський  ДНЗ'!AK11</f>
        <v>0</v>
      </c>
      <c r="HG41" s="365">
        <f>'Полянський  ДНЗ'!AL11</f>
        <v>0</v>
      </c>
      <c r="HH41" s="364">
        <f>'Полянський  ДНЗ'!AM11</f>
        <v>0</v>
      </c>
      <c r="HI41" s="365"/>
      <c r="HJ41" s="365"/>
      <c r="HK41" s="364"/>
      <c r="HL41" s="365"/>
      <c r="HM41" s="365"/>
      <c r="HN41" s="364"/>
      <c r="HO41" s="365"/>
      <c r="HP41" s="365"/>
      <c r="HQ41" s="364"/>
      <c r="HR41" s="365">
        <f>'Полянський  ДНЗ'!AK10</f>
        <v>0</v>
      </c>
      <c r="HS41" s="365">
        <f>'Полянський  ДНЗ'!AL10</f>
        <v>0</v>
      </c>
      <c r="HT41" s="364">
        <f>'Полянський  ДНЗ'!AM10</f>
        <v>0</v>
      </c>
      <c r="HU41" s="365">
        <f t="shared" si="117"/>
        <v>0</v>
      </c>
      <c r="HV41" s="383">
        <f t="shared" si="118"/>
        <v>0</v>
      </c>
      <c r="HW41" s="375">
        <f t="shared" si="119"/>
        <v>11260</v>
      </c>
      <c r="HX41" s="249">
        <f t="shared" si="120"/>
        <v>33375.801599999999</v>
      </c>
      <c r="HY41" s="254">
        <f t="shared" si="121"/>
        <v>11260</v>
      </c>
      <c r="HZ41" s="254">
        <f>'Полянський  ДНЗ'!BE11</f>
        <v>0</v>
      </c>
      <c r="IA41" s="249">
        <f t="shared" si="122"/>
        <v>33375.801599999999</v>
      </c>
      <c r="IB41" s="254">
        <f t="shared" si="123"/>
        <v>0</v>
      </c>
      <c r="IC41" s="254"/>
      <c r="ID41" s="249">
        <f t="shared" si="124"/>
        <v>0</v>
      </c>
      <c r="IE41" s="254">
        <f t="shared" si="125"/>
        <v>0</v>
      </c>
      <c r="IF41" s="254"/>
      <c r="IG41" s="249">
        <f t="shared" si="126"/>
        <v>0</v>
      </c>
      <c r="IH41" s="254">
        <f t="shared" si="127"/>
        <v>0</v>
      </c>
      <c r="II41" s="254"/>
      <c r="IJ41" s="387">
        <f t="shared" si="128"/>
        <v>0</v>
      </c>
    </row>
    <row r="42" spans="1:244" s="65" customFormat="1" hidden="1">
      <c r="A42" s="194">
        <v>31</v>
      </c>
      <c r="B42" s="207" t="s">
        <v>125</v>
      </c>
      <c r="C42" s="186">
        <f t="shared" si="39"/>
        <v>600</v>
      </c>
      <c r="D42" s="198">
        <f t="shared" si="3"/>
        <v>1755.654</v>
      </c>
      <c r="E42" s="187">
        <f>'Просіцький ДНЗ'!D11</f>
        <v>600</v>
      </c>
      <c r="F42" s="187"/>
      <c r="G42" s="187">
        <f>'Просіцький ДНЗ'!F11</f>
        <v>1755.654</v>
      </c>
      <c r="H42" s="187"/>
      <c r="I42" s="187"/>
      <c r="J42" s="188"/>
      <c r="K42" s="187"/>
      <c r="L42" s="187"/>
      <c r="M42" s="188"/>
      <c r="N42" s="187"/>
      <c r="O42" s="187"/>
      <c r="P42" s="188"/>
      <c r="Q42" s="187">
        <f>'Просіцький ДНЗ'!D10</f>
        <v>600</v>
      </c>
      <c r="R42" s="187"/>
      <c r="S42" s="188">
        <f>'Просіцький ДНЗ'!F10</f>
        <v>1755.654</v>
      </c>
      <c r="T42" s="187">
        <f t="shared" si="4"/>
        <v>0</v>
      </c>
      <c r="U42" s="190">
        <f t="shared" si="40"/>
        <v>0</v>
      </c>
      <c r="V42" s="212">
        <f t="shared" si="77"/>
        <v>800</v>
      </c>
      <c r="W42" s="213">
        <f t="shared" si="78"/>
        <v>2340.8719999999998</v>
      </c>
      <c r="X42" s="189">
        <f>'Просіцький ДНЗ'!G11</f>
        <v>800</v>
      </c>
      <c r="Y42" s="189">
        <f>'Просіцький ДНЗ'!H11</f>
        <v>2.9260899999999999</v>
      </c>
      <c r="Z42" s="214">
        <f>'Просіцький ДНЗ'!I11</f>
        <v>2340.8719999999998</v>
      </c>
      <c r="AA42" s="189">
        <f>'Просіцький ДНЗ'!G12</f>
        <v>0</v>
      </c>
      <c r="AB42" s="189">
        <f>'Просіцький ДНЗ'!H12</f>
        <v>2.9260899999999999</v>
      </c>
      <c r="AC42" s="214">
        <f>'Просіцький ДНЗ'!I12</f>
        <v>0</v>
      </c>
      <c r="AD42" s="189">
        <f>'Просіцький ДНЗ'!G13</f>
        <v>0</v>
      </c>
      <c r="AE42" s="189">
        <f>'Просіцький ДНЗ'!H13</f>
        <v>2.9260899999999999</v>
      </c>
      <c r="AF42" s="214">
        <f>'Просіцький ДНЗ'!I13</f>
        <v>0</v>
      </c>
      <c r="AG42" s="189">
        <f>'Просіцький ДНЗ'!G14</f>
        <v>0</v>
      </c>
      <c r="AH42" s="189">
        <f>'Просіцький ДНЗ'!H14</f>
        <v>2.9260899999999999</v>
      </c>
      <c r="AI42" s="214">
        <f>'Просіцький ДНЗ'!I14</f>
        <v>0</v>
      </c>
      <c r="AJ42" s="189">
        <f>'Просіцький ДНЗ'!G10</f>
        <v>800</v>
      </c>
      <c r="AK42" s="189">
        <f>'Просіцький ДНЗ'!H10</f>
        <v>0</v>
      </c>
      <c r="AL42" s="214">
        <f>'Просіцький ДНЗ'!I10</f>
        <v>2340.8719999999998</v>
      </c>
      <c r="AM42" s="189">
        <f t="shared" si="79"/>
        <v>0</v>
      </c>
      <c r="AN42" s="215">
        <f t="shared" si="80"/>
        <v>0</v>
      </c>
      <c r="AO42" s="226">
        <f t="shared" si="81"/>
        <v>1100</v>
      </c>
      <c r="AP42" s="227">
        <f t="shared" si="82"/>
        <v>3218.6990000000001</v>
      </c>
      <c r="AQ42" s="228">
        <f>'Просіцький ДНЗ'!J11</f>
        <v>1100</v>
      </c>
      <c r="AR42" s="228">
        <f>'Просіцький ДНЗ'!K11</f>
        <v>2.9260899999999999</v>
      </c>
      <c r="AS42" s="228">
        <f>'Просіцький ДНЗ'!L11</f>
        <v>3218.6990000000001</v>
      </c>
      <c r="AT42" s="228">
        <f>'Просіцький ДНЗ'!J12</f>
        <v>0</v>
      </c>
      <c r="AU42" s="228">
        <f>'Просіцький ДНЗ'!K12</f>
        <v>2.9260899999999999</v>
      </c>
      <c r="AV42" s="228">
        <f>'Просіцький ДНЗ'!L12</f>
        <v>0</v>
      </c>
      <c r="AW42" s="228">
        <f>'Просіцький ДНЗ'!J13</f>
        <v>0</v>
      </c>
      <c r="AX42" s="228">
        <f>'Просіцький ДНЗ'!K13</f>
        <v>2.9260899999999999</v>
      </c>
      <c r="AY42" s="228">
        <f>'Просіцький ДНЗ'!L13</f>
        <v>0</v>
      </c>
      <c r="AZ42" s="228">
        <f>'Просіцький ДНЗ'!J14</f>
        <v>0</v>
      </c>
      <c r="BA42" s="228">
        <f>'Просіцький ДНЗ'!K14</f>
        <v>2.9260899999999999</v>
      </c>
      <c r="BB42" s="228">
        <f>'Просіцький ДНЗ'!L14</f>
        <v>0</v>
      </c>
      <c r="BC42" s="228">
        <f>'Просіцький ДНЗ'!J10</f>
        <v>1100</v>
      </c>
      <c r="BD42" s="228">
        <f>'Просіцький ДНЗ'!K10</f>
        <v>0</v>
      </c>
      <c r="BE42" s="228">
        <f>'Просіцький ДНЗ'!L10</f>
        <v>3218.6990000000001</v>
      </c>
      <c r="BF42" s="228">
        <f t="shared" si="83"/>
        <v>0</v>
      </c>
      <c r="BG42" s="230">
        <f t="shared" si="84"/>
        <v>0</v>
      </c>
      <c r="BH42" s="262">
        <f t="shared" si="85"/>
        <v>1200</v>
      </c>
      <c r="BI42" s="263">
        <f t="shared" si="86"/>
        <v>3536.1936000000001</v>
      </c>
      <c r="BJ42" s="264">
        <f>'Просіцький ДНЗ'!M11</f>
        <v>1200</v>
      </c>
      <c r="BK42" s="264">
        <f>'Просіцький ДНЗ'!N11</f>
        <v>2.946828</v>
      </c>
      <c r="BL42" s="265">
        <f>'Просіцький ДНЗ'!O11</f>
        <v>3536.1936000000001</v>
      </c>
      <c r="BM42" s="264">
        <f>'Просіцький ДНЗ'!M12</f>
        <v>0</v>
      </c>
      <c r="BN42" s="264">
        <f>'Просіцький ДНЗ'!N12</f>
        <v>0</v>
      </c>
      <c r="BO42" s="265">
        <f>'Просіцький ДНЗ'!O12</f>
        <v>0</v>
      </c>
      <c r="BP42" s="265">
        <f>'Просіцький ДНЗ'!M13</f>
        <v>0</v>
      </c>
      <c r="BQ42" s="264">
        <f>'Просіцький ДНЗ'!N13</f>
        <v>0</v>
      </c>
      <c r="BR42" s="265">
        <f>'Просіцький ДНЗ'!O13</f>
        <v>0</v>
      </c>
      <c r="BS42" s="264">
        <f>'Просіцький ДНЗ'!M14</f>
        <v>0</v>
      </c>
      <c r="BT42" s="264">
        <f>'Просіцький ДНЗ'!N14</f>
        <v>0</v>
      </c>
      <c r="BU42" s="265">
        <f>'Просіцький ДНЗ'!O14</f>
        <v>0</v>
      </c>
      <c r="BV42" s="264">
        <f>'Просіцький ДНЗ'!M10</f>
        <v>1200</v>
      </c>
      <c r="BW42" s="264">
        <f>'Просіцький ДНЗ'!N10</f>
        <v>0</v>
      </c>
      <c r="BX42" s="265">
        <f>'Просіцький ДНЗ'!O10</f>
        <v>3536.1936000000001</v>
      </c>
      <c r="BY42" s="264">
        <f t="shared" si="87"/>
        <v>0</v>
      </c>
      <c r="BZ42" s="266">
        <f t="shared" si="88"/>
        <v>0</v>
      </c>
      <c r="CA42" s="286">
        <f t="shared" si="89"/>
        <v>1000</v>
      </c>
      <c r="CB42" s="287">
        <f t="shared" si="90"/>
        <v>2946.8</v>
      </c>
      <c r="CC42" s="288">
        <f>'Просіцький ДНЗ'!P11</f>
        <v>1000</v>
      </c>
      <c r="CD42" s="288">
        <f>'Просіцький ДНЗ'!Q11</f>
        <v>2.9468000000000001</v>
      </c>
      <c r="CE42" s="288">
        <f>'Просіцький ДНЗ'!R11</f>
        <v>2946.8</v>
      </c>
      <c r="CF42" s="288">
        <f>'Просіцький ДНЗ'!P12</f>
        <v>0</v>
      </c>
      <c r="CG42" s="288">
        <f>'Просіцький ДНЗ'!Q12</f>
        <v>2.9468000000000001</v>
      </c>
      <c r="CH42" s="288">
        <f>'Просіцький ДНЗ'!R12</f>
        <v>0</v>
      </c>
      <c r="CI42" s="288">
        <f>'Просіцький ДНЗ'!P13</f>
        <v>0</v>
      </c>
      <c r="CJ42" s="288">
        <f>'Просіцький ДНЗ'!Q13</f>
        <v>2.9468000000000001</v>
      </c>
      <c r="CK42" s="288">
        <f>'Просіцький ДНЗ'!R13</f>
        <v>0</v>
      </c>
      <c r="CL42" s="288">
        <f>'Просіцький ДНЗ'!P14</f>
        <v>0</v>
      </c>
      <c r="CM42" s="288">
        <f>'Просіцький ДНЗ'!Q14</f>
        <v>2.9468000000000001</v>
      </c>
      <c r="CN42" s="288">
        <f>'Просіцький ДНЗ'!R14</f>
        <v>0</v>
      </c>
      <c r="CO42" s="288">
        <f>'Просіцький ДНЗ'!P10</f>
        <v>1000</v>
      </c>
      <c r="CP42" s="288">
        <f>'Просіцький ДНЗ'!Q10</f>
        <v>0</v>
      </c>
      <c r="CQ42" s="288">
        <f>'Просіцький ДНЗ'!R10</f>
        <v>2946.8</v>
      </c>
      <c r="CR42" s="288">
        <f t="shared" si="91"/>
        <v>0</v>
      </c>
      <c r="CS42" s="289">
        <f t="shared" si="92"/>
        <v>0</v>
      </c>
      <c r="CT42" s="186">
        <f t="shared" si="13"/>
        <v>800</v>
      </c>
      <c r="CU42" s="311">
        <f t="shared" si="14"/>
        <v>2357.44</v>
      </c>
      <c r="CV42" s="301">
        <f>'Просіцький ДНЗ'!S11</f>
        <v>800</v>
      </c>
      <c r="CW42" s="301">
        <f>'Просіцький ДНЗ'!T11</f>
        <v>2.9468000000000001</v>
      </c>
      <c r="CX42" s="198">
        <f>'Просіцький ДНЗ'!U11</f>
        <v>2357.44</v>
      </c>
      <c r="CY42" s="301"/>
      <c r="CZ42" s="301"/>
      <c r="DA42" s="198"/>
      <c r="DB42" s="301"/>
      <c r="DC42" s="301"/>
      <c r="DD42" s="198"/>
      <c r="DE42" s="301"/>
      <c r="DF42" s="301"/>
      <c r="DG42" s="198"/>
      <c r="DH42" s="301">
        <f>'Просіцький ДНЗ'!S10</f>
        <v>800</v>
      </c>
      <c r="DI42" s="301">
        <f>'Просіцький ДНЗ'!T10</f>
        <v>0</v>
      </c>
      <c r="DJ42" s="301">
        <f>'Просіцький ДНЗ'!U10</f>
        <v>2357.44</v>
      </c>
      <c r="DK42" s="301">
        <f t="shared" si="93"/>
        <v>0</v>
      </c>
      <c r="DL42" s="313">
        <f t="shared" si="94"/>
        <v>0</v>
      </c>
      <c r="DM42" s="212">
        <f t="shared" si="95"/>
        <v>400</v>
      </c>
      <c r="DN42" s="309">
        <f t="shared" si="96"/>
        <v>1458.8208</v>
      </c>
      <c r="DO42" s="309">
        <f>'Просіцький ДНЗ'!V11</f>
        <v>400</v>
      </c>
      <c r="DP42" s="309"/>
      <c r="DQ42" s="309">
        <f>'Просіцький ДНЗ'!X11</f>
        <v>1458.8208</v>
      </c>
      <c r="DR42" s="309">
        <f>'Просіцький ДНЗ'!V12</f>
        <v>0</v>
      </c>
      <c r="DS42" s="309"/>
      <c r="DT42" s="309">
        <f>'Просіцький ДНЗ'!X12</f>
        <v>0</v>
      </c>
      <c r="DU42" s="309">
        <f>'Просіцький ДНЗ'!V13</f>
        <v>0</v>
      </c>
      <c r="DV42" s="309"/>
      <c r="DW42" s="309">
        <f>'Просіцький ДНЗ'!X13</f>
        <v>0</v>
      </c>
      <c r="DX42" s="309">
        <f>'Просіцький ДНЗ'!V14</f>
        <v>0</v>
      </c>
      <c r="DY42" s="309">
        <f>'Просіцький ДНЗ'!W14</f>
        <v>3.647052</v>
      </c>
      <c r="DZ42" s="309">
        <f>'Просіцький ДНЗ'!X14</f>
        <v>0</v>
      </c>
      <c r="EA42" s="309">
        <f>'Просіцький ДНЗ'!V10</f>
        <v>400</v>
      </c>
      <c r="EB42" s="309">
        <f>'Просіцький ДНЗ'!W10</f>
        <v>0</v>
      </c>
      <c r="EC42" s="309">
        <f>'Просіцький ДНЗ'!X10</f>
        <v>1458.8208</v>
      </c>
      <c r="ED42" s="309">
        <f t="shared" si="97"/>
        <v>0</v>
      </c>
      <c r="EE42" s="310">
        <f t="shared" si="98"/>
        <v>0</v>
      </c>
      <c r="EF42" s="324">
        <f t="shared" si="99"/>
        <v>450</v>
      </c>
      <c r="EG42" s="326">
        <f t="shared" si="100"/>
        <v>1529.1000000000001</v>
      </c>
      <c r="EH42" s="325">
        <f>'Просіцький ДНЗ'!Y11</f>
        <v>450</v>
      </c>
      <c r="EI42" s="325">
        <f>'Просіцький ДНЗ'!Z11</f>
        <v>3.3980000000000001</v>
      </c>
      <c r="EJ42" s="326">
        <f>'Просіцький ДНЗ'!AA11</f>
        <v>1529.1000000000001</v>
      </c>
      <c r="EK42" s="325">
        <f>'Просіцький ДНЗ'!Y12</f>
        <v>0</v>
      </c>
      <c r="EL42" s="325">
        <f>'Просіцький ДНЗ'!Z12</f>
        <v>3.3980000000000001</v>
      </c>
      <c r="EM42" s="326">
        <f>'Просіцький ДНЗ'!AA12</f>
        <v>0</v>
      </c>
      <c r="EN42" s="325">
        <f>'Просіцький ДНЗ'!Y13</f>
        <v>0</v>
      </c>
      <c r="EO42" s="325">
        <f>'Просіцький ДНЗ'!Z13</f>
        <v>3.3980000000000001</v>
      </c>
      <c r="EP42" s="326">
        <f>'Просіцький ДНЗ'!AA13</f>
        <v>0</v>
      </c>
      <c r="EQ42" s="325">
        <f>'Просіцький ДНЗ'!Y14</f>
        <v>0</v>
      </c>
      <c r="ER42" s="325">
        <f>'Просіцький ДНЗ'!Z14</f>
        <v>3.3980000000000001</v>
      </c>
      <c r="ES42" s="326">
        <f>'Просіцький ДНЗ'!AA14</f>
        <v>0</v>
      </c>
      <c r="ET42" s="325">
        <f>'Просіцький ДНЗ'!Y10</f>
        <v>450</v>
      </c>
      <c r="EU42" s="325">
        <f>'Просіцький ДНЗ'!Z10</f>
        <v>0</v>
      </c>
      <c r="EV42" s="326">
        <f>'Просіцький ДНЗ'!AA10</f>
        <v>1529.1000000000001</v>
      </c>
      <c r="EW42" s="325">
        <f t="shared" si="101"/>
        <v>0</v>
      </c>
      <c r="EX42" s="327">
        <f t="shared" si="102"/>
        <v>0</v>
      </c>
      <c r="EY42" s="226">
        <f t="shared" si="103"/>
        <v>900</v>
      </c>
      <c r="EZ42" s="227">
        <f t="shared" si="104"/>
        <v>2633.4809999999998</v>
      </c>
      <c r="FA42" s="338">
        <f>'Просіцький ДНЗ'!AB11</f>
        <v>900</v>
      </c>
      <c r="FB42" s="338">
        <f>'Просіцький ДНЗ'!AC11</f>
        <v>3.1634000000000002</v>
      </c>
      <c r="FC42" s="227">
        <f>'Просіцький ДНЗ'!AD11</f>
        <v>2633.4809999999998</v>
      </c>
      <c r="FD42" s="338"/>
      <c r="FE42" s="338"/>
      <c r="FF42" s="227"/>
      <c r="FG42" s="338"/>
      <c r="FH42" s="338"/>
      <c r="FI42" s="227"/>
      <c r="FJ42" s="338"/>
      <c r="FK42" s="338"/>
      <c r="FL42" s="227"/>
      <c r="FM42" s="338">
        <f>'Просіцький ДНЗ'!AB10</f>
        <v>900</v>
      </c>
      <c r="FN42" s="338">
        <f>'Просіцький ДНЗ'!AC10</f>
        <v>0</v>
      </c>
      <c r="FO42" s="227">
        <f>'Просіцький ДНЗ'!AD10</f>
        <v>2633.4809999999998</v>
      </c>
      <c r="FP42" s="338">
        <f t="shared" si="105"/>
        <v>0</v>
      </c>
      <c r="FQ42" s="339">
        <f t="shared" si="106"/>
        <v>0</v>
      </c>
      <c r="FR42" s="186">
        <f t="shared" si="107"/>
        <v>0</v>
      </c>
      <c r="FS42" s="198">
        <f t="shared" si="108"/>
        <v>0</v>
      </c>
      <c r="FT42" s="301">
        <f>'Просіцький ДНЗ'!AE11</f>
        <v>0</v>
      </c>
      <c r="FU42" s="301">
        <f>'Просіцький ДНЗ'!AF11</f>
        <v>0</v>
      </c>
      <c r="FV42" s="301">
        <f>'Просіцький ДНЗ'!AG11</f>
        <v>0</v>
      </c>
      <c r="FW42" s="301"/>
      <c r="FX42" s="301"/>
      <c r="FY42" s="198"/>
      <c r="FZ42" s="301"/>
      <c r="GA42" s="301"/>
      <c r="GB42" s="198"/>
      <c r="GC42" s="301"/>
      <c r="GD42" s="301"/>
      <c r="GE42" s="198"/>
      <c r="GF42" s="301">
        <f>'Просіцький ДНЗ'!AE10</f>
        <v>0</v>
      </c>
      <c r="GG42" s="301">
        <f>'Просіцький ДНЗ'!AF10</f>
        <v>0</v>
      </c>
      <c r="GH42" s="301">
        <f>'Просіцький ДНЗ'!AG10</f>
        <v>0</v>
      </c>
      <c r="GI42" s="301">
        <f t="shared" si="109"/>
        <v>0</v>
      </c>
      <c r="GJ42" s="302">
        <f t="shared" si="110"/>
        <v>0</v>
      </c>
      <c r="GK42" s="348">
        <f t="shared" si="111"/>
        <v>0</v>
      </c>
      <c r="GL42" s="349">
        <f t="shared" si="112"/>
        <v>0</v>
      </c>
      <c r="GM42" s="350">
        <f>'Просіцький ДНЗ'!AH11</f>
        <v>0</v>
      </c>
      <c r="GN42" s="350">
        <f>'Просіцький ДНЗ'!AI11</f>
        <v>0</v>
      </c>
      <c r="GO42" s="350">
        <f>'Просіцький ДНЗ'!AJ11</f>
        <v>0</v>
      </c>
      <c r="GP42" s="350">
        <f>'Просіцький ДНЗ'!AH12</f>
        <v>0</v>
      </c>
      <c r="GQ42" s="350">
        <f>'Просіцький ДНЗ'!AI12</f>
        <v>0</v>
      </c>
      <c r="GR42" s="350">
        <f>'Просіцький ДНЗ'!AJ12</f>
        <v>0</v>
      </c>
      <c r="GS42" s="350">
        <f>'Просіцький ДНЗ'!AH13</f>
        <v>0</v>
      </c>
      <c r="GT42" s="350">
        <f>'Просіцький ДНЗ'!AI13</f>
        <v>0</v>
      </c>
      <c r="GU42" s="350">
        <f>'Просіцький ДНЗ'!AJ13</f>
        <v>0</v>
      </c>
      <c r="GV42" s="350">
        <f>'Просіцький ДНЗ'!AH14</f>
        <v>0</v>
      </c>
      <c r="GW42" s="350">
        <f>'Просіцький ДНЗ'!AI14</f>
        <v>0</v>
      </c>
      <c r="GX42" s="350">
        <f>'Просіцький ДНЗ'!AJ14</f>
        <v>0</v>
      </c>
      <c r="GY42" s="350">
        <f>'Просіцький ДНЗ'!AH10</f>
        <v>0</v>
      </c>
      <c r="GZ42" s="350">
        <f>'Просіцький ДНЗ'!AI10</f>
        <v>0</v>
      </c>
      <c r="HA42" s="350">
        <f>'Просіцький ДНЗ'!AJ10</f>
        <v>0</v>
      </c>
      <c r="HB42" s="350">
        <f t="shared" si="113"/>
        <v>0</v>
      </c>
      <c r="HC42" s="351">
        <f t="shared" si="114"/>
        <v>0</v>
      </c>
      <c r="HD42" s="363">
        <f t="shared" si="115"/>
        <v>0</v>
      </c>
      <c r="HE42" s="364">
        <f t="shared" si="116"/>
        <v>0</v>
      </c>
      <c r="HF42" s="365">
        <f>'Просіцький ДНЗ'!AK11</f>
        <v>0</v>
      </c>
      <c r="HG42" s="365">
        <f>'Просіцький ДНЗ'!AL11</f>
        <v>0</v>
      </c>
      <c r="HH42" s="364">
        <f>'Просіцький ДНЗ'!AM11</f>
        <v>0</v>
      </c>
      <c r="HI42" s="365"/>
      <c r="HJ42" s="365"/>
      <c r="HK42" s="364"/>
      <c r="HL42" s="365"/>
      <c r="HM42" s="365"/>
      <c r="HN42" s="364"/>
      <c r="HO42" s="365"/>
      <c r="HP42" s="365"/>
      <c r="HQ42" s="364"/>
      <c r="HR42" s="365">
        <f>'Просіцький ДНЗ'!AK10</f>
        <v>0</v>
      </c>
      <c r="HS42" s="365">
        <f>'Просіцький ДНЗ'!AL10</f>
        <v>0</v>
      </c>
      <c r="HT42" s="364">
        <f>'Просіцький ДНЗ'!AM10</f>
        <v>0</v>
      </c>
      <c r="HU42" s="365">
        <f t="shared" si="117"/>
        <v>0</v>
      </c>
      <c r="HV42" s="383">
        <f t="shared" si="118"/>
        <v>0</v>
      </c>
      <c r="HW42" s="375">
        <f t="shared" si="119"/>
        <v>7250</v>
      </c>
      <c r="HX42" s="249">
        <f t="shared" si="120"/>
        <v>21777.060399999998</v>
      </c>
      <c r="HY42" s="254">
        <f t="shared" si="121"/>
        <v>7250</v>
      </c>
      <c r="HZ42" s="254">
        <f>'Просіцький ДНЗ'!BE11</f>
        <v>0</v>
      </c>
      <c r="IA42" s="249">
        <f t="shared" si="122"/>
        <v>21777.060399999998</v>
      </c>
      <c r="IB42" s="254">
        <f t="shared" si="123"/>
        <v>0</v>
      </c>
      <c r="IC42" s="254"/>
      <c r="ID42" s="249">
        <f t="shared" si="124"/>
        <v>0</v>
      </c>
      <c r="IE42" s="254">
        <f t="shared" si="125"/>
        <v>0</v>
      </c>
      <c r="IF42" s="254"/>
      <c r="IG42" s="249">
        <f t="shared" si="126"/>
        <v>0</v>
      </c>
      <c r="IH42" s="254">
        <f t="shared" si="127"/>
        <v>0</v>
      </c>
      <c r="II42" s="254"/>
      <c r="IJ42" s="387">
        <f t="shared" si="128"/>
        <v>0</v>
      </c>
    </row>
    <row r="43" spans="1:244" s="65" customFormat="1" hidden="1">
      <c r="A43" s="194">
        <v>32</v>
      </c>
      <c r="B43" s="207" t="s">
        <v>126</v>
      </c>
      <c r="C43" s="186">
        <f t="shared" si="39"/>
        <v>900</v>
      </c>
      <c r="D43" s="198">
        <f t="shared" si="3"/>
        <v>2633.4809999999998</v>
      </c>
      <c r="E43" s="187">
        <f>'Ст.Вовчинецький  ДНЗ'!D11</f>
        <v>900</v>
      </c>
      <c r="F43" s="187"/>
      <c r="G43" s="187">
        <f>'Ст.Вовчинецький  ДНЗ'!F11</f>
        <v>2633.4809999999998</v>
      </c>
      <c r="H43" s="187"/>
      <c r="I43" s="187"/>
      <c r="J43" s="188"/>
      <c r="K43" s="187"/>
      <c r="L43" s="187"/>
      <c r="M43" s="188"/>
      <c r="N43" s="187"/>
      <c r="O43" s="187"/>
      <c r="P43" s="188"/>
      <c r="Q43" s="187">
        <f>'Ст.Вовчинецький  ДНЗ'!D10</f>
        <v>900</v>
      </c>
      <c r="R43" s="187"/>
      <c r="S43" s="188">
        <f>'Ст.Вовчинецький  ДНЗ'!F10</f>
        <v>2633.4809999999998</v>
      </c>
      <c r="T43" s="187">
        <f t="shared" si="4"/>
        <v>0</v>
      </c>
      <c r="U43" s="190">
        <f t="shared" si="40"/>
        <v>0</v>
      </c>
      <c r="V43" s="212">
        <f t="shared" si="77"/>
        <v>500</v>
      </c>
      <c r="W43" s="213">
        <f t="shared" si="78"/>
        <v>1463.0449999999998</v>
      </c>
      <c r="X43" s="189">
        <f>'Ст.Вовчинецький  ДНЗ'!G11</f>
        <v>500</v>
      </c>
      <c r="Y43" s="189">
        <f>'Ст.Вовчинецький  ДНЗ'!H11</f>
        <v>2.9260899999999999</v>
      </c>
      <c r="Z43" s="214">
        <f>'Ст.Вовчинецький  ДНЗ'!I11</f>
        <v>1463.0449999999998</v>
      </c>
      <c r="AA43" s="189"/>
      <c r="AB43" s="189"/>
      <c r="AC43" s="214"/>
      <c r="AD43" s="189"/>
      <c r="AE43" s="189"/>
      <c r="AF43" s="214"/>
      <c r="AG43" s="189"/>
      <c r="AH43" s="189"/>
      <c r="AI43" s="214"/>
      <c r="AJ43" s="189">
        <f>'Ст.Вовчинецький  ДНЗ'!G10</f>
        <v>500</v>
      </c>
      <c r="AK43" s="189">
        <f>'Ст.Вовчинецький  ДНЗ'!H10</f>
        <v>0</v>
      </c>
      <c r="AL43" s="214">
        <f>'Ст.Вовчинецький  ДНЗ'!I10</f>
        <v>1463.0449999999998</v>
      </c>
      <c r="AM43" s="189">
        <f t="shared" si="79"/>
        <v>0</v>
      </c>
      <c r="AN43" s="215">
        <f t="shared" si="80"/>
        <v>0</v>
      </c>
      <c r="AO43" s="226">
        <f t="shared" si="81"/>
        <v>1000</v>
      </c>
      <c r="AP43" s="227">
        <f t="shared" si="82"/>
        <v>2926.0899999999997</v>
      </c>
      <c r="AQ43" s="228">
        <f>'Ст.Вовчинецький  ДНЗ'!J11</f>
        <v>1000</v>
      </c>
      <c r="AR43" s="228">
        <f>'Ст.Вовчинецький  ДНЗ'!K11</f>
        <v>2.9260899999999999</v>
      </c>
      <c r="AS43" s="228">
        <f>'Ст.Вовчинецький  ДНЗ'!L11</f>
        <v>2926.0899999999997</v>
      </c>
      <c r="AT43" s="228"/>
      <c r="AU43" s="228"/>
      <c r="AV43" s="229"/>
      <c r="AW43" s="228"/>
      <c r="AX43" s="228"/>
      <c r="AY43" s="229"/>
      <c r="AZ43" s="228"/>
      <c r="BA43" s="228"/>
      <c r="BB43" s="229"/>
      <c r="BC43" s="228">
        <f>'Ст.Вовчинецький  ДНЗ'!J10</f>
        <v>1000</v>
      </c>
      <c r="BD43" s="228">
        <f>'Ст.Вовчинецький  ДНЗ'!K10</f>
        <v>0</v>
      </c>
      <c r="BE43" s="228">
        <f>'Ст.Вовчинецький  ДНЗ'!L10</f>
        <v>2926.0899999999997</v>
      </c>
      <c r="BF43" s="228">
        <f t="shared" si="83"/>
        <v>0</v>
      </c>
      <c r="BG43" s="230">
        <f t="shared" si="84"/>
        <v>0</v>
      </c>
      <c r="BH43" s="262">
        <f t="shared" si="85"/>
        <v>1100</v>
      </c>
      <c r="BI43" s="263">
        <f t="shared" si="86"/>
        <v>3241.5108</v>
      </c>
      <c r="BJ43" s="264">
        <f>'Ст.Вовчинецький  ДНЗ'!M11</f>
        <v>1100</v>
      </c>
      <c r="BK43" s="264">
        <f>'Ст.Вовчинецький  ДНЗ'!N11</f>
        <v>2.946828</v>
      </c>
      <c r="BL43" s="265">
        <f>'Ст.Вовчинецький  ДНЗ'!O11</f>
        <v>3241.5108</v>
      </c>
      <c r="BM43" s="264"/>
      <c r="BN43" s="264"/>
      <c r="BO43" s="265"/>
      <c r="BP43" s="265"/>
      <c r="BQ43" s="264"/>
      <c r="BR43" s="265"/>
      <c r="BS43" s="264"/>
      <c r="BT43" s="264"/>
      <c r="BU43" s="265"/>
      <c r="BV43" s="264">
        <f>'Ст.Вовчинецький  ДНЗ'!M10</f>
        <v>1100</v>
      </c>
      <c r="BW43" s="264">
        <f>'Ст.Вовчинецький  ДНЗ'!N10</f>
        <v>0</v>
      </c>
      <c r="BX43" s="265">
        <f>'Ст.Вовчинецький  ДНЗ'!O10</f>
        <v>3241.5108</v>
      </c>
      <c r="BY43" s="264">
        <f t="shared" si="87"/>
        <v>0</v>
      </c>
      <c r="BZ43" s="266">
        <f t="shared" si="88"/>
        <v>0</v>
      </c>
      <c r="CA43" s="286">
        <f t="shared" si="89"/>
        <v>1100</v>
      </c>
      <c r="CB43" s="287">
        <f t="shared" si="90"/>
        <v>3241.48</v>
      </c>
      <c r="CC43" s="288">
        <f>'Ст.Вовчинецький  ДНЗ'!P11</f>
        <v>1100</v>
      </c>
      <c r="CD43" s="288">
        <f>'Ст.Вовчинецький  ДНЗ'!Q11</f>
        <v>2.9468000000000001</v>
      </c>
      <c r="CE43" s="288">
        <f>'Ст.Вовчинецький  ДНЗ'!R11</f>
        <v>3241.48</v>
      </c>
      <c r="CF43" s="288"/>
      <c r="CG43" s="288"/>
      <c r="CH43" s="287"/>
      <c r="CI43" s="288"/>
      <c r="CJ43" s="288"/>
      <c r="CK43" s="287"/>
      <c r="CL43" s="288"/>
      <c r="CM43" s="288"/>
      <c r="CN43" s="287"/>
      <c r="CO43" s="288">
        <f>'Ст.Вовчинецький  ДНЗ'!P10</f>
        <v>1100</v>
      </c>
      <c r="CP43" s="288">
        <f>'Ст.Вовчинецький  ДНЗ'!Q10</f>
        <v>0</v>
      </c>
      <c r="CQ43" s="288">
        <f>'Ст.Вовчинецький  ДНЗ'!R10</f>
        <v>3241.48</v>
      </c>
      <c r="CR43" s="288">
        <f t="shared" si="91"/>
        <v>0</v>
      </c>
      <c r="CS43" s="289">
        <f t="shared" si="92"/>
        <v>0</v>
      </c>
      <c r="CT43" s="186">
        <f t="shared" si="13"/>
        <v>1000</v>
      </c>
      <c r="CU43" s="311">
        <f t="shared" si="14"/>
        <v>2946.8</v>
      </c>
      <c r="CV43" s="301">
        <f>'Ст.Вовчинецький  ДНЗ'!S11</f>
        <v>1000</v>
      </c>
      <c r="CW43" s="301">
        <f>'Ст.Вовчинецький  ДНЗ'!T11</f>
        <v>2.9468000000000001</v>
      </c>
      <c r="CX43" s="198">
        <f>'Ст.Вовчинецький  ДНЗ'!U11</f>
        <v>2946.8</v>
      </c>
      <c r="CY43" s="301"/>
      <c r="CZ43" s="301"/>
      <c r="DA43" s="198"/>
      <c r="DB43" s="301"/>
      <c r="DC43" s="301"/>
      <c r="DD43" s="198"/>
      <c r="DE43" s="301"/>
      <c r="DF43" s="301"/>
      <c r="DG43" s="198"/>
      <c r="DH43" s="301">
        <f>'Ст.Вовчинецький  ДНЗ'!S10</f>
        <v>1000</v>
      </c>
      <c r="DI43" s="301">
        <f>'Ст.Вовчинецький  ДНЗ'!T10</f>
        <v>0</v>
      </c>
      <c r="DJ43" s="301">
        <f>'Ст.Вовчинецький  ДНЗ'!U10</f>
        <v>2946.8</v>
      </c>
      <c r="DK43" s="301">
        <f t="shared" si="93"/>
        <v>0</v>
      </c>
      <c r="DL43" s="313">
        <f t="shared" si="94"/>
        <v>0</v>
      </c>
      <c r="DM43" s="212">
        <f t="shared" si="95"/>
        <v>1000</v>
      </c>
      <c r="DN43" s="309">
        <f t="shared" si="96"/>
        <v>3647.0520000000001</v>
      </c>
      <c r="DO43" s="309">
        <f>'Ст.Вовчинецький  ДНЗ'!V11</f>
        <v>1000</v>
      </c>
      <c r="DP43" s="309"/>
      <c r="DQ43" s="309">
        <f>'Ст.Вовчинецький  ДНЗ'!X11</f>
        <v>3647.0520000000001</v>
      </c>
      <c r="DR43" s="309"/>
      <c r="DS43" s="309"/>
      <c r="DT43" s="213"/>
      <c r="DU43" s="309"/>
      <c r="DV43" s="309"/>
      <c r="DW43" s="213"/>
      <c r="DX43" s="309"/>
      <c r="DY43" s="309"/>
      <c r="DZ43" s="213"/>
      <c r="EA43" s="309">
        <f>'Ст.Вовчинецький  ДНЗ'!V10</f>
        <v>1000</v>
      </c>
      <c r="EB43" s="309">
        <f>'Ст.Вовчинецький  ДНЗ'!W10</f>
        <v>0</v>
      </c>
      <c r="EC43" s="309">
        <f>'Ст.Вовчинецький  ДНЗ'!X10</f>
        <v>3647.0520000000001</v>
      </c>
      <c r="ED43" s="309">
        <f t="shared" si="97"/>
        <v>0</v>
      </c>
      <c r="EE43" s="310">
        <f t="shared" si="98"/>
        <v>0</v>
      </c>
      <c r="EF43" s="324">
        <f t="shared" si="99"/>
        <v>900</v>
      </c>
      <c r="EG43" s="326">
        <f t="shared" si="100"/>
        <v>3058.2000000000003</v>
      </c>
      <c r="EH43" s="325">
        <f>'Ст.Вовчинецький  ДНЗ'!Y11</f>
        <v>900</v>
      </c>
      <c r="EI43" s="325">
        <f>'Ст.Вовчинецький  ДНЗ'!Z11</f>
        <v>3.3980000000000001</v>
      </c>
      <c r="EJ43" s="326">
        <f>'Ст.Вовчинецький  ДНЗ'!AA11</f>
        <v>3058.2000000000003</v>
      </c>
      <c r="EK43" s="325"/>
      <c r="EL43" s="325"/>
      <c r="EM43" s="326"/>
      <c r="EN43" s="325"/>
      <c r="EO43" s="325"/>
      <c r="EP43" s="326"/>
      <c r="EQ43" s="325"/>
      <c r="ER43" s="325"/>
      <c r="ES43" s="326"/>
      <c r="ET43" s="325">
        <f>'Ст.Вовчинецький  ДНЗ'!Y10</f>
        <v>900</v>
      </c>
      <c r="EU43" s="325">
        <f>'Ст.Вовчинецький  ДНЗ'!Z10</f>
        <v>0</v>
      </c>
      <c r="EV43" s="326">
        <f>'Ст.Вовчинецький  ДНЗ'!AA10</f>
        <v>3058.2000000000003</v>
      </c>
      <c r="EW43" s="325">
        <f t="shared" si="101"/>
        <v>0</v>
      </c>
      <c r="EX43" s="327">
        <f t="shared" si="102"/>
        <v>0</v>
      </c>
      <c r="EY43" s="226">
        <f t="shared" si="103"/>
        <v>1000</v>
      </c>
      <c r="EZ43" s="227">
        <f t="shared" si="104"/>
        <v>3163.4</v>
      </c>
      <c r="FA43" s="338">
        <f>'Ст.Вовчинецький  ДНЗ'!AB11</f>
        <v>1000</v>
      </c>
      <c r="FB43" s="338">
        <f>'Ст.Вовчинецький  ДНЗ'!AC11</f>
        <v>3.1634000000000002</v>
      </c>
      <c r="FC43" s="227">
        <f>'Ст.Вовчинецький  ДНЗ'!AD11</f>
        <v>3163.4</v>
      </c>
      <c r="FD43" s="338"/>
      <c r="FE43" s="338"/>
      <c r="FF43" s="227"/>
      <c r="FG43" s="338"/>
      <c r="FH43" s="338"/>
      <c r="FI43" s="227"/>
      <c r="FJ43" s="338"/>
      <c r="FK43" s="338"/>
      <c r="FL43" s="227"/>
      <c r="FM43" s="338">
        <f>'Ст.Вовчинецький  ДНЗ'!AB10</f>
        <v>1000</v>
      </c>
      <c r="FN43" s="338">
        <f>'Ст.Вовчинецький  ДНЗ'!AC10</f>
        <v>0</v>
      </c>
      <c r="FO43" s="227">
        <f>'Ст.Вовчинецький  ДНЗ'!AD10</f>
        <v>3163.4</v>
      </c>
      <c r="FP43" s="338">
        <f t="shared" si="105"/>
        <v>0</v>
      </c>
      <c r="FQ43" s="339">
        <f t="shared" si="106"/>
        <v>0</v>
      </c>
      <c r="FR43" s="186">
        <f t="shared" si="107"/>
        <v>0</v>
      </c>
      <c r="FS43" s="198">
        <f t="shared" si="108"/>
        <v>0</v>
      </c>
      <c r="FT43" s="301">
        <f>'Ст.Вовчинецький  ДНЗ'!AE11</f>
        <v>0</v>
      </c>
      <c r="FU43" s="301">
        <f>'Ст.Вовчинецький  ДНЗ'!AF11</f>
        <v>0</v>
      </c>
      <c r="FV43" s="301">
        <f>'Ст.Вовчинецький  ДНЗ'!AG11</f>
        <v>0</v>
      </c>
      <c r="FW43" s="301"/>
      <c r="FX43" s="301"/>
      <c r="FY43" s="198"/>
      <c r="FZ43" s="301"/>
      <c r="GA43" s="301"/>
      <c r="GB43" s="198"/>
      <c r="GC43" s="301"/>
      <c r="GD43" s="301"/>
      <c r="GE43" s="198"/>
      <c r="GF43" s="301">
        <f>'Ст.Вовчинецький  ДНЗ'!AE10</f>
        <v>0</v>
      </c>
      <c r="GG43" s="301">
        <f>'Ст.Вовчинецький  ДНЗ'!AF10</f>
        <v>0</v>
      </c>
      <c r="GH43" s="301">
        <f>'Ст.Вовчинецький  ДНЗ'!AG10</f>
        <v>0</v>
      </c>
      <c r="GI43" s="301">
        <f t="shared" si="109"/>
        <v>0</v>
      </c>
      <c r="GJ43" s="302">
        <f t="shared" si="110"/>
        <v>0</v>
      </c>
      <c r="GK43" s="348">
        <f t="shared" si="111"/>
        <v>0</v>
      </c>
      <c r="GL43" s="349">
        <f t="shared" si="112"/>
        <v>0</v>
      </c>
      <c r="GM43" s="350">
        <f>'Ст.Вовчинецький  ДНЗ'!AH11</f>
        <v>0</v>
      </c>
      <c r="GN43" s="350">
        <f>'Ст.Вовчинецький  ДНЗ'!AI11</f>
        <v>0</v>
      </c>
      <c r="GO43" s="350">
        <f>'Ст.Вовчинецький  ДНЗ'!AJ11</f>
        <v>0</v>
      </c>
      <c r="GP43" s="350"/>
      <c r="GQ43" s="350"/>
      <c r="GR43" s="349"/>
      <c r="GS43" s="350"/>
      <c r="GT43" s="350"/>
      <c r="GU43" s="349"/>
      <c r="GV43" s="350"/>
      <c r="GW43" s="350"/>
      <c r="GX43" s="349"/>
      <c r="GY43" s="350">
        <f>'Ст.Вовчинецький  ДНЗ'!AH10</f>
        <v>0</v>
      </c>
      <c r="GZ43" s="350">
        <f>'Ст.Вовчинецький  ДНЗ'!AI10</f>
        <v>0</v>
      </c>
      <c r="HA43" s="350">
        <f>'Ст.Вовчинецький  ДНЗ'!AJ10</f>
        <v>0</v>
      </c>
      <c r="HB43" s="350">
        <f t="shared" si="113"/>
        <v>0</v>
      </c>
      <c r="HC43" s="351">
        <f t="shared" si="114"/>
        <v>0</v>
      </c>
      <c r="HD43" s="363">
        <f t="shared" si="115"/>
        <v>0</v>
      </c>
      <c r="HE43" s="364">
        <f t="shared" si="116"/>
        <v>0</v>
      </c>
      <c r="HF43" s="365">
        <f>'Ст.Вовчинецький  ДНЗ'!AK11</f>
        <v>0</v>
      </c>
      <c r="HG43" s="365">
        <f>'Ст.Вовчинецький  ДНЗ'!AL11</f>
        <v>0</v>
      </c>
      <c r="HH43" s="364">
        <f>'Ст.Вовчинецький  ДНЗ'!AM11</f>
        <v>0</v>
      </c>
      <c r="HI43" s="365"/>
      <c r="HJ43" s="365"/>
      <c r="HK43" s="364"/>
      <c r="HL43" s="365"/>
      <c r="HM43" s="365"/>
      <c r="HN43" s="364"/>
      <c r="HO43" s="365"/>
      <c r="HP43" s="365"/>
      <c r="HQ43" s="364"/>
      <c r="HR43" s="365">
        <f>'Ст.Вовчинецький  ДНЗ'!AK10</f>
        <v>0</v>
      </c>
      <c r="HS43" s="365">
        <f>'Ст.Вовчинецький  ДНЗ'!AL10</f>
        <v>0</v>
      </c>
      <c r="HT43" s="364">
        <f>'Ст.Вовчинецький  ДНЗ'!AM10</f>
        <v>0</v>
      </c>
      <c r="HU43" s="365">
        <f t="shared" si="117"/>
        <v>0</v>
      </c>
      <c r="HV43" s="383">
        <f t="shared" si="118"/>
        <v>0</v>
      </c>
      <c r="HW43" s="375">
        <f t="shared" si="119"/>
        <v>8500</v>
      </c>
      <c r="HX43" s="249">
        <f t="shared" si="120"/>
        <v>26321.058800000003</v>
      </c>
      <c r="HY43" s="254">
        <f t="shared" si="121"/>
        <v>8500</v>
      </c>
      <c r="HZ43" s="254">
        <f>'Ст.Вовчинецький  ДНЗ'!BE11</f>
        <v>0</v>
      </c>
      <c r="IA43" s="249">
        <f t="shared" si="122"/>
        <v>26321.058800000003</v>
      </c>
      <c r="IB43" s="254">
        <f t="shared" si="123"/>
        <v>0</v>
      </c>
      <c r="IC43" s="254"/>
      <c r="ID43" s="249">
        <f t="shared" si="124"/>
        <v>0</v>
      </c>
      <c r="IE43" s="254">
        <f t="shared" si="125"/>
        <v>0</v>
      </c>
      <c r="IF43" s="254"/>
      <c r="IG43" s="249">
        <f t="shared" si="126"/>
        <v>0</v>
      </c>
      <c r="IH43" s="254">
        <f t="shared" si="127"/>
        <v>0</v>
      </c>
      <c r="II43" s="254"/>
      <c r="IJ43" s="387">
        <f t="shared" si="128"/>
        <v>0</v>
      </c>
    </row>
    <row r="44" spans="1:244" s="65" customFormat="1" hidden="1">
      <c r="A44" s="194">
        <v>33</v>
      </c>
      <c r="B44" s="207" t="s">
        <v>127</v>
      </c>
      <c r="C44" s="186">
        <f t="shared" si="39"/>
        <v>1200</v>
      </c>
      <c r="D44" s="198">
        <f t="shared" si="3"/>
        <v>3511.308</v>
      </c>
      <c r="E44" s="187">
        <f>'Стерченський  ДНЗ'!D11</f>
        <v>1200</v>
      </c>
      <c r="F44" s="187"/>
      <c r="G44" s="187">
        <f>'Стерченський  ДНЗ'!F11</f>
        <v>3511.308</v>
      </c>
      <c r="H44" s="187"/>
      <c r="I44" s="187"/>
      <c r="J44" s="188"/>
      <c r="K44" s="187"/>
      <c r="L44" s="187"/>
      <c r="M44" s="188"/>
      <c r="N44" s="187"/>
      <c r="O44" s="187"/>
      <c r="P44" s="188"/>
      <c r="Q44" s="187">
        <f>'Стерченський  ДНЗ'!D10</f>
        <v>1200</v>
      </c>
      <c r="R44" s="187"/>
      <c r="S44" s="188">
        <f>'Стерченський  ДНЗ'!F10</f>
        <v>3511.308</v>
      </c>
      <c r="T44" s="187">
        <f t="shared" si="4"/>
        <v>0</v>
      </c>
      <c r="U44" s="190">
        <f t="shared" si="40"/>
        <v>0</v>
      </c>
      <c r="V44" s="212">
        <f t="shared" si="77"/>
        <v>1000</v>
      </c>
      <c r="W44" s="213">
        <f t="shared" si="78"/>
        <v>2926.0899999999997</v>
      </c>
      <c r="X44" s="189">
        <f>'Стерченський  ДНЗ'!G11</f>
        <v>1000</v>
      </c>
      <c r="Y44" s="189">
        <f>'Стерченський  ДНЗ'!H11</f>
        <v>2.9260899999999999</v>
      </c>
      <c r="Z44" s="214">
        <f>'Стерченський  ДНЗ'!I11</f>
        <v>2926.0899999999997</v>
      </c>
      <c r="AA44" s="189"/>
      <c r="AB44" s="189"/>
      <c r="AC44" s="214"/>
      <c r="AD44" s="189"/>
      <c r="AE44" s="189"/>
      <c r="AF44" s="214"/>
      <c r="AG44" s="189"/>
      <c r="AH44" s="189"/>
      <c r="AI44" s="214"/>
      <c r="AJ44" s="189">
        <f>'Стерченський  ДНЗ'!G10</f>
        <v>1000</v>
      </c>
      <c r="AK44" s="189">
        <f>'Стерченський  ДНЗ'!H10</f>
        <v>0</v>
      </c>
      <c r="AL44" s="214">
        <f>'Стерченський  ДНЗ'!I10</f>
        <v>2926.0899999999997</v>
      </c>
      <c r="AM44" s="189">
        <f t="shared" si="79"/>
        <v>0</v>
      </c>
      <c r="AN44" s="215">
        <f t="shared" si="80"/>
        <v>0</v>
      </c>
      <c r="AO44" s="226">
        <f t="shared" si="81"/>
        <v>900</v>
      </c>
      <c r="AP44" s="227">
        <f t="shared" si="82"/>
        <v>2633.4809999999998</v>
      </c>
      <c r="AQ44" s="228">
        <f>'Стерченський  ДНЗ'!J11</f>
        <v>900</v>
      </c>
      <c r="AR44" s="228">
        <f>'Стерченський  ДНЗ'!K11</f>
        <v>2.9260899999999999</v>
      </c>
      <c r="AS44" s="228">
        <f>'Стерченський  ДНЗ'!L11</f>
        <v>2633.4809999999998</v>
      </c>
      <c r="AT44" s="228"/>
      <c r="AU44" s="228"/>
      <c r="AV44" s="229"/>
      <c r="AW44" s="228"/>
      <c r="AX44" s="228"/>
      <c r="AY44" s="229"/>
      <c r="AZ44" s="228"/>
      <c r="BA44" s="228"/>
      <c r="BB44" s="229"/>
      <c r="BC44" s="228">
        <f>'Стерченський  ДНЗ'!J10</f>
        <v>900</v>
      </c>
      <c r="BD44" s="228">
        <f>'Стерченський  ДНЗ'!K10</f>
        <v>0</v>
      </c>
      <c r="BE44" s="228">
        <f>'Стерченський  ДНЗ'!L10</f>
        <v>2633.4809999999998</v>
      </c>
      <c r="BF44" s="228">
        <f t="shared" si="83"/>
        <v>0</v>
      </c>
      <c r="BG44" s="230">
        <f t="shared" si="84"/>
        <v>0</v>
      </c>
      <c r="BH44" s="262">
        <f t="shared" si="85"/>
        <v>800</v>
      </c>
      <c r="BI44" s="263">
        <f t="shared" si="86"/>
        <v>2357.4623999999999</v>
      </c>
      <c r="BJ44" s="264">
        <f>'Стерченський  ДНЗ'!M11</f>
        <v>800</v>
      </c>
      <c r="BK44" s="264">
        <f>'Стерченський  ДНЗ'!N11</f>
        <v>2.946828</v>
      </c>
      <c r="BL44" s="265">
        <f>'Стерченський  ДНЗ'!O11</f>
        <v>2357.4623999999999</v>
      </c>
      <c r="BM44" s="264"/>
      <c r="BN44" s="264"/>
      <c r="BO44" s="265"/>
      <c r="BP44" s="265"/>
      <c r="BQ44" s="264"/>
      <c r="BR44" s="265"/>
      <c r="BS44" s="264"/>
      <c r="BT44" s="264"/>
      <c r="BU44" s="265"/>
      <c r="BV44" s="264">
        <f>'Стерченський  ДНЗ'!M10</f>
        <v>800</v>
      </c>
      <c r="BW44" s="264">
        <f>'Стерченський  ДНЗ'!N10</f>
        <v>0</v>
      </c>
      <c r="BX44" s="265">
        <f>'Стерченський  ДНЗ'!O10</f>
        <v>2357.4623999999999</v>
      </c>
      <c r="BY44" s="264">
        <f t="shared" si="87"/>
        <v>0</v>
      </c>
      <c r="BZ44" s="266">
        <f t="shared" si="88"/>
        <v>0</v>
      </c>
      <c r="CA44" s="286">
        <f t="shared" si="89"/>
        <v>1000</v>
      </c>
      <c r="CB44" s="287">
        <f t="shared" si="90"/>
        <v>2946.8</v>
      </c>
      <c r="CC44" s="288">
        <f>'Стерченський  ДНЗ'!P11</f>
        <v>1000</v>
      </c>
      <c r="CD44" s="288">
        <f>'Стерченський  ДНЗ'!Q11</f>
        <v>2.9468000000000001</v>
      </c>
      <c r="CE44" s="288">
        <f>'Стерченський  ДНЗ'!R11</f>
        <v>2946.8</v>
      </c>
      <c r="CF44" s="288"/>
      <c r="CG44" s="288"/>
      <c r="CH44" s="287"/>
      <c r="CI44" s="288"/>
      <c r="CJ44" s="288"/>
      <c r="CK44" s="287"/>
      <c r="CL44" s="288"/>
      <c r="CM44" s="288"/>
      <c r="CN44" s="287"/>
      <c r="CO44" s="288">
        <f>'Стерченський  ДНЗ'!P10</f>
        <v>1000</v>
      </c>
      <c r="CP44" s="288">
        <f>'Стерченський  ДНЗ'!Q10</f>
        <v>0</v>
      </c>
      <c r="CQ44" s="288">
        <f>'Стерченський  ДНЗ'!R10</f>
        <v>2946.8</v>
      </c>
      <c r="CR44" s="288">
        <f t="shared" si="91"/>
        <v>0</v>
      </c>
      <c r="CS44" s="289">
        <f t="shared" si="92"/>
        <v>0</v>
      </c>
      <c r="CT44" s="186">
        <f t="shared" si="13"/>
        <v>500</v>
      </c>
      <c r="CU44" s="311">
        <f t="shared" si="14"/>
        <v>1473.4</v>
      </c>
      <c r="CV44" s="301">
        <f>'Стерченський  ДНЗ'!S11</f>
        <v>500</v>
      </c>
      <c r="CW44" s="301">
        <f>'Стерченський  ДНЗ'!T11</f>
        <v>2.9468000000000001</v>
      </c>
      <c r="CX44" s="198">
        <f>'Стерченський  ДНЗ'!U11</f>
        <v>1473.4</v>
      </c>
      <c r="CY44" s="301"/>
      <c r="CZ44" s="301"/>
      <c r="DA44" s="198"/>
      <c r="DB44" s="301"/>
      <c r="DC44" s="301"/>
      <c r="DD44" s="198"/>
      <c r="DE44" s="301"/>
      <c r="DF44" s="301"/>
      <c r="DG44" s="198"/>
      <c r="DH44" s="301">
        <f>'Стерченський  ДНЗ'!S10</f>
        <v>500</v>
      </c>
      <c r="DI44" s="301">
        <f>'Стерченський  ДНЗ'!T10</f>
        <v>0</v>
      </c>
      <c r="DJ44" s="301">
        <f>'Стерченський  ДНЗ'!U10</f>
        <v>1473.4</v>
      </c>
      <c r="DK44" s="301">
        <f t="shared" si="93"/>
        <v>0</v>
      </c>
      <c r="DL44" s="313">
        <f t="shared" si="94"/>
        <v>0</v>
      </c>
      <c r="DM44" s="212">
        <f t="shared" si="95"/>
        <v>70</v>
      </c>
      <c r="DN44" s="309">
        <f t="shared" si="96"/>
        <v>255.29364000000001</v>
      </c>
      <c r="DO44" s="309">
        <f>'Стерченський  ДНЗ'!V11</f>
        <v>70</v>
      </c>
      <c r="DP44" s="309"/>
      <c r="DQ44" s="309">
        <f>'Стерченський  ДНЗ'!X11</f>
        <v>255.29364000000001</v>
      </c>
      <c r="DR44" s="309"/>
      <c r="DS44" s="309"/>
      <c r="DT44" s="213"/>
      <c r="DU44" s="309"/>
      <c r="DV44" s="309"/>
      <c r="DW44" s="213"/>
      <c r="DX44" s="309"/>
      <c r="DY44" s="309"/>
      <c r="DZ44" s="213"/>
      <c r="EA44" s="309">
        <f>'Стерченський  ДНЗ'!V10</f>
        <v>70</v>
      </c>
      <c r="EB44" s="309">
        <f>'Стерченський  ДНЗ'!W10</f>
        <v>0</v>
      </c>
      <c r="EC44" s="309">
        <f>'Стерченський  ДНЗ'!X10</f>
        <v>255.29364000000001</v>
      </c>
      <c r="ED44" s="309">
        <f t="shared" si="97"/>
        <v>0</v>
      </c>
      <c r="EE44" s="310">
        <f t="shared" si="98"/>
        <v>0</v>
      </c>
      <c r="EF44" s="324">
        <f t="shared" si="99"/>
        <v>800</v>
      </c>
      <c r="EG44" s="326">
        <f t="shared" si="100"/>
        <v>2718.4</v>
      </c>
      <c r="EH44" s="325">
        <f>'Стерченський  ДНЗ'!Y11</f>
        <v>800</v>
      </c>
      <c r="EI44" s="325">
        <f>'Стерченський  ДНЗ'!Z11</f>
        <v>3.3980000000000001</v>
      </c>
      <c r="EJ44" s="326">
        <f>'Стерченський  ДНЗ'!AA11</f>
        <v>2718.4</v>
      </c>
      <c r="EK44" s="325"/>
      <c r="EL44" s="325"/>
      <c r="EM44" s="326"/>
      <c r="EN44" s="325"/>
      <c r="EO44" s="325"/>
      <c r="EP44" s="326"/>
      <c r="EQ44" s="325"/>
      <c r="ER44" s="325"/>
      <c r="ES44" s="326"/>
      <c r="ET44" s="325">
        <f>'Стерченський  ДНЗ'!Y11</f>
        <v>800</v>
      </c>
      <c r="EU44" s="325">
        <f>'Стерченський  ДНЗ'!Z11</f>
        <v>3.3980000000000001</v>
      </c>
      <c r="EV44" s="326">
        <f>'Стерченський  ДНЗ'!AA11</f>
        <v>2718.4</v>
      </c>
      <c r="EW44" s="325">
        <f t="shared" si="101"/>
        <v>0</v>
      </c>
      <c r="EX44" s="327">
        <f t="shared" si="102"/>
        <v>0</v>
      </c>
      <c r="EY44" s="226">
        <f t="shared" si="103"/>
        <v>800</v>
      </c>
      <c r="EZ44" s="227">
        <f t="shared" si="104"/>
        <v>2718.4</v>
      </c>
      <c r="FA44" s="338">
        <f>'Стерченський  ДНЗ'!Y11</f>
        <v>800</v>
      </c>
      <c r="FB44" s="338">
        <f>'Стерченський  ДНЗ'!Z11</f>
        <v>3.3980000000000001</v>
      </c>
      <c r="FC44" s="227">
        <f>'Стерченський  ДНЗ'!AA11</f>
        <v>2718.4</v>
      </c>
      <c r="FD44" s="338"/>
      <c r="FE44" s="338"/>
      <c r="FF44" s="227"/>
      <c r="FG44" s="338"/>
      <c r="FH44" s="338"/>
      <c r="FI44" s="227"/>
      <c r="FJ44" s="338"/>
      <c r="FK44" s="338"/>
      <c r="FL44" s="227"/>
      <c r="FM44" s="338">
        <f>'Стерченський  ДНЗ'!Y10</f>
        <v>800</v>
      </c>
      <c r="FN44" s="338">
        <f>'Стерченський  ДНЗ'!Z10</f>
        <v>0</v>
      </c>
      <c r="FO44" s="227">
        <f>'Стерченський  ДНЗ'!AA10</f>
        <v>2718.4</v>
      </c>
      <c r="FP44" s="338">
        <f t="shared" si="105"/>
        <v>0</v>
      </c>
      <c r="FQ44" s="339">
        <f t="shared" si="106"/>
        <v>0</v>
      </c>
      <c r="FR44" s="186">
        <f t="shared" si="107"/>
        <v>0</v>
      </c>
      <c r="FS44" s="198">
        <f t="shared" si="108"/>
        <v>0</v>
      </c>
      <c r="FT44" s="301">
        <f>'Стерченський  ДНЗ'!AE11</f>
        <v>0</v>
      </c>
      <c r="FU44" s="301">
        <f>'Стерченський  ДНЗ'!AF11</f>
        <v>0</v>
      </c>
      <c r="FV44" s="301">
        <f>'Стерченський  ДНЗ'!AG11</f>
        <v>0</v>
      </c>
      <c r="FW44" s="301"/>
      <c r="FX44" s="301"/>
      <c r="FY44" s="198"/>
      <c r="FZ44" s="301"/>
      <c r="GA44" s="301"/>
      <c r="GB44" s="198"/>
      <c r="GC44" s="301"/>
      <c r="GD44" s="301"/>
      <c r="GE44" s="198"/>
      <c r="GF44" s="301">
        <f>'Стерченський  ДНЗ'!AE10</f>
        <v>0</v>
      </c>
      <c r="GG44" s="301">
        <f>'Стерченський  ДНЗ'!AF10</f>
        <v>0</v>
      </c>
      <c r="GH44" s="301">
        <f>'Стерченський  ДНЗ'!AG10</f>
        <v>0</v>
      </c>
      <c r="GI44" s="301">
        <f t="shared" si="109"/>
        <v>0</v>
      </c>
      <c r="GJ44" s="302">
        <f t="shared" si="110"/>
        <v>0</v>
      </c>
      <c r="GK44" s="348">
        <f t="shared" si="111"/>
        <v>0</v>
      </c>
      <c r="GL44" s="349">
        <f t="shared" si="112"/>
        <v>0</v>
      </c>
      <c r="GM44" s="350">
        <f>'Стерченський  ДНЗ'!AH11</f>
        <v>0</v>
      </c>
      <c r="GN44" s="350">
        <f>'Стерченський  ДНЗ'!AI11</f>
        <v>0</v>
      </c>
      <c r="GO44" s="350">
        <f>'Стерченський  ДНЗ'!AJ11</f>
        <v>0</v>
      </c>
      <c r="GP44" s="350"/>
      <c r="GQ44" s="350"/>
      <c r="GR44" s="349"/>
      <c r="GS44" s="350"/>
      <c r="GT44" s="350"/>
      <c r="GU44" s="349"/>
      <c r="GV44" s="350"/>
      <c r="GW44" s="350"/>
      <c r="GX44" s="349"/>
      <c r="GY44" s="350">
        <f>'Стерченський  ДНЗ'!AH10</f>
        <v>0</v>
      </c>
      <c r="GZ44" s="350">
        <f>'Стерченський  ДНЗ'!AI10</f>
        <v>0</v>
      </c>
      <c r="HA44" s="350">
        <f>'Стерченський  ДНЗ'!AJ10</f>
        <v>0</v>
      </c>
      <c r="HB44" s="350">
        <f t="shared" si="113"/>
        <v>0</v>
      </c>
      <c r="HC44" s="351">
        <f t="shared" si="114"/>
        <v>0</v>
      </c>
      <c r="HD44" s="363">
        <f t="shared" si="115"/>
        <v>0</v>
      </c>
      <c r="HE44" s="364">
        <f t="shared" si="116"/>
        <v>0</v>
      </c>
      <c r="HF44" s="365">
        <f>'Стерченський  ДНЗ'!AK11</f>
        <v>0</v>
      </c>
      <c r="HG44" s="365">
        <f>'Стерченський  ДНЗ'!AL11</f>
        <v>0</v>
      </c>
      <c r="HH44" s="364">
        <f>'Стерченський  ДНЗ'!AM11</f>
        <v>0</v>
      </c>
      <c r="HI44" s="365"/>
      <c r="HJ44" s="365"/>
      <c r="HK44" s="364"/>
      <c r="HL44" s="365"/>
      <c r="HM44" s="365"/>
      <c r="HN44" s="364"/>
      <c r="HO44" s="365"/>
      <c r="HP44" s="365"/>
      <c r="HQ44" s="364"/>
      <c r="HR44" s="365">
        <f>'Стерченський  ДНЗ'!AK10</f>
        <v>0</v>
      </c>
      <c r="HS44" s="365">
        <f>'Стерченський  ДНЗ'!AL10</f>
        <v>0</v>
      </c>
      <c r="HT44" s="364">
        <f>'Стерченський  ДНЗ'!AM10</f>
        <v>0</v>
      </c>
      <c r="HU44" s="365">
        <f t="shared" si="117"/>
        <v>0</v>
      </c>
      <c r="HV44" s="383">
        <f t="shared" si="118"/>
        <v>0</v>
      </c>
      <c r="HW44" s="375">
        <f t="shared" si="119"/>
        <v>7070</v>
      </c>
      <c r="HX44" s="249">
        <f t="shared" si="120"/>
        <v>21540.635040000001</v>
      </c>
      <c r="HY44" s="254">
        <f t="shared" si="121"/>
        <v>7070</v>
      </c>
      <c r="HZ44" s="254">
        <f>'Стерченський  ДНЗ'!BE11</f>
        <v>0</v>
      </c>
      <c r="IA44" s="249">
        <f t="shared" si="122"/>
        <v>21540.635040000001</v>
      </c>
      <c r="IB44" s="254">
        <f t="shared" si="123"/>
        <v>0</v>
      </c>
      <c r="IC44" s="254"/>
      <c r="ID44" s="249">
        <f t="shared" si="124"/>
        <v>0</v>
      </c>
      <c r="IE44" s="254">
        <f t="shared" si="125"/>
        <v>0</v>
      </c>
      <c r="IF44" s="254"/>
      <c r="IG44" s="249">
        <f t="shared" si="126"/>
        <v>0</v>
      </c>
      <c r="IH44" s="254">
        <f t="shared" si="127"/>
        <v>0</v>
      </c>
      <c r="II44" s="254"/>
      <c r="IJ44" s="387">
        <f t="shared" si="128"/>
        <v>0</v>
      </c>
    </row>
    <row r="45" spans="1:244" s="65" customFormat="1" hidden="1">
      <c r="A45" s="194">
        <v>34</v>
      </c>
      <c r="B45" s="207" t="s">
        <v>128</v>
      </c>
      <c r="C45" s="186">
        <f t="shared" si="39"/>
        <v>331</v>
      </c>
      <c r="D45" s="198">
        <f t="shared" si="3"/>
        <v>968.53579000000002</v>
      </c>
      <c r="E45" s="187">
        <f>'Сучевенський  ДНЗ'!D11+'Сучевенський  ДНЗ'!D12</f>
        <v>331</v>
      </c>
      <c r="F45" s="187"/>
      <c r="G45" s="187">
        <f>'Сучевенський  ДНЗ'!F11+'Сучевенський  ДНЗ'!F12</f>
        <v>968.53579000000002</v>
      </c>
      <c r="H45" s="187"/>
      <c r="I45" s="187"/>
      <c r="J45" s="188"/>
      <c r="K45" s="187"/>
      <c r="L45" s="187"/>
      <c r="M45" s="188"/>
      <c r="N45" s="187"/>
      <c r="O45" s="187"/>
      <c r="P45" s="188"/>
      <c r="Q45" s="187">
        <f>'Сучевенський  ДНЗ'!D10</f>
        <v>331</v>
      </c>
      <c r="R45" s="187"/>
      <c r="S45" s="188">
        <f>'Сучевенський  ДНЗ'!F10</f>
        <v>968.53579000000002</v>
      </c>
      <c r="T45" s="187">
        <f t="shared" si="4"/>
        <v>0</v>
      </c>
      <c r="U45" s="190">
        <f t="shared" si="40"/>
        <v>0</v>
      </c>
      <c r="V45" s="212">
        <f t="shared" si="77"/>
        <v>1598</v>
      </c>
      <c r="W45" s="213">
        <f t="shared" si="78"/>
        <v>4676.7718199999999</v>
      </c>
      <c r="X45" s="189">
        <f>'Сучевенський  ДНЗ'!G11+'Сучевенський  ДНЗ'!G12</f>
        <v>1598</v>
      </c>
      <c r="Y45" s="189">
        <f>'Сучевенський  ДНЗ'!H11+'Сучевенський  ДНЗ'!H12</f>
        <v>5.8521799999999997</v>
      </c>
      <c r="Z45" s="214">
        <f>'Сучевенський  ДНЗ'!I11+'Сучевенський  ДНЗ'!I12</f>
        <v>4676.7718199999999</v>
      </c>
      <c r="AA45" s="189"/>
      <c r="AB45" s="189"/>
      <c r="AC45" s="214"/>
      <c r="AD45" s="189"/>
      <c r="AE45" s="189"/>
      <c r="AF45" s="214"/>
      <c r="AG45" s="189"/>
      <c r="AH45" s="189"/>
      <c r="AI45" s="214"/>
      <c r="AJ45" s="189">
        <f>'Сучевенський  ДНЗ'!G10</f>
        <v>1598</v>
      </c>
      <c r="AK45" s="189">
        <f>'Сучевенський  ДНЗ'!H10</f>
        <v>0</v>
      </c>
      <c r="AL45" s="214">
        <f>'Сучевенський  ДНЗ'!I10</f>
        <v>4676.7718199999999</v>
      </c>
      <c r="AM45" s="189">
        <f t="shared" si="79"/>
        <v>0</v>
      </c>
      <c r="AN45" s="215">
        <f t="shared" si="80"/>
        <v>0</v>
      </c>
      <c r="AO45" s="226">
        <f t="shared" si="81"/>
        <v>1520</v>
      </c>
      <c r="AP45" s="227">
        <f t="shared" si="82"/>
        <v>4447.6567999999997</v>
      </c>
      <c r="AQ45" s="228">
        <f>'Сучевенський  ДНЗ'!J12+'Сучевенський  ДНЗ'!J11</f>
        <v>1520</v>
      </c>
      <c r="AR45" s="228">
        <f>'Сучевенський  ДНЗ'!K12+'Сучевенський  ДНЗ'!K11</f>
        <v>5.8521799999999997</v>
      </c>
      <c r="AS45" s="228">
        <f>'Сучевенський  ДНЗ'!L12+'Сучевенський  ДНЗ'!L11</f>
        <v>4447.6567999999997</v>
      </c>
      <c r="AT45" s="228"/>
      <c r="AU45" s="228"/>
      <c r="AV45" s="229"/>
      <c r="AW45" s="228"/>
      <c r="AX45" s="228"/>
      <c r="AY45" s="229"/>
      <c r="AZ45" s="228"/>
      <c r="BA45" s="228"/>
      <c r="BB45" s="229"/>
      <c r="BC45" s="228">
        <f>'Сучевенський  ДНЗ'!J10</f>
        <v>1520</v>
      </c>
      <c r="BD45" s="228">
        <f>'Сучевенський  ДНЗ'!K10</f>
        <v>0</v>
      </c>
      <c r="BE45" s="228">
        <f>'Сучевенський  ДНЗ'!L10</f>
        <v>4447.6567999999997</v>
      </c>
      <c r="BF45" s="228">
        <f t="shared" si="83"/>
        <v>0</v>
      </c>
      <c r="BG45" s="230">
        <f t="shared" si="84"/>
        <v>0</v>
      </c>
      <c r="BH45" s="262">
        <f t="shared" si="85"/>
        <v>2000</v>
      </c>
      <c r="BI45" s="263">
        <f t="shared" si="86"/>
        <v>5893.6559999999999</v>
      </c>
      <c r="BJ45" s="264">
        <f>'Сучевенський  ДНЗ'!M11+'Сучевенський  ДНЗ'!M12</f>
        <v>2000</v>
      </c>
      <c r="BK45" s="264">
        <f>'Сучевенський  ДНЗ'!N11+'Сучевенський  ДНЗ'!N12</f>
        <v>5.893656</v>
      </c>
      <c r="BL45" s="265">
        <f>'Сучевенський  ДНЗ'!O11+'Сучевенський  ДНЗ'!O12</f>
        <v>5893.6559999999999</v>
      </c>
      <c r="BM45" s="264"/>
      <c r="BN45" s="264"/>
      <c r="BO45" s="265"/>
      <c r="BP45" s="265"/>
      <c r="BQ45" s="264"/>
      <c r="BR45" s="265"/>
      <c r="BS45" s="264"/>
      <c r="BT45" s="264"/>
      <c r="BU45" s="265"/>
      <c r="BV45" s="264">
        <f>'Сучевенський  ДНЗ'!M10</f>
        <v>2000</v>
      </c>
      <c r="BW45" s="264">
        <f>'Сучевенський  ДНЗ'!N10</f>
        <v>0</v>
      </c>
      <c r="BX45" s="265">
        <f>'Сучевенський  ДНЗ'!O10</f>
        <v>5893.6559999999999</v>
      </c>
      <c r="BY45" s="264">
        <f t="shared" si="87"/>
        <v>0</v>
      </c>
      <c r="BZ45" s="266">
        <f t="shared" si="88"/>
        <v>0</v>
      </c>
      <c r="CA45" s="286">
        <f t="shared" si="89"/>
        <v>2000</v>
      </c>
      <c r="CB45" s="287">
        <f t="shared" si="90"/>
        <v>5893.5999999999995</v>
      </c>
      <c r="CC45" s="288">
        <f>'Сучевенський  ДНЗ'!P11+'Сучевенський  ДНЗ'!P12</f>
        <v>2000</v>
      </c>
      <c r="CD45" s="288">
        <f>'Сучевенський  ДНЗ'!Q11+'Сучевенський  ДНЗ'!Q12</f>
        <v>5.8936000000000002</v>
      </c>
      <c r="CE45" s="288">
        <f>'Сучевенський  ДНЗ'!R11+'Сучевенський  ДНЗ'!R12</f>
        <v>5893.5999999999995</v>
      </c>
      <c r="CF45" s="288"/>
      <c r="CG45" s="288"/>
      <c r="CH45" s="287"/>
      <c r="CI45" s="288"/>
      <c r="CJ45" s="288"/>
      <c r="CK45" s="287"/>
      <c r="CL45" s="288"/>
      <c r="CM45" s="288"/>
      <c r="CN45" s="287"/>
      <c r="CO45" s="288">
        <f>'Сучевенський  ДНЗ'!P10</f>
        <v>2000</v>
      </c>
      <c r="CP45" s="288">
        <f>'Сучевенський  ДНЗ'!Q10</f>
        <v>0</v>
      </c>
      <c r="CQ45" s="288">
        <f>'Сучевенський  ДНЗ'!R10</f>
        <v>5893.5999999999995</v>
      </c>
      <c r="CR45" s="288">
        <f t="shared" si="91"/>
        <v>0</v>
      </c>
      <c r="CS45" s="289">
        <f t="shared" si="92"/>
        <v>0</v>
      </c>
      <c r="CT45" s="186">
        <f t="shared" si="13"/>
        <v>2400</v>
      </c>
      <c r="CU45" s="311">
        <f t="shared" si="14"/>
        <v>0</v>
      </c>
      <c r="CV45" s="301">
        <f>'Сучевенський  ДНЗ'!S11+'Сучевенський  ДНЗ'!S12</f>
        <v>2400</v>
      </c>
      <c r="CW45" s="301">
        <f>'Стерченський  ДНЗ'!T12</f>
        <v>0</v>
      </c>
      <c r="CX45" s="198">
        <f>'Стерченський  ДНЗ'!U12</f>
        <v>0</v>
      </c>
      <c r="CY45" s="301"/>
      <c r="CZ45" s="301"/>
      <c r="DA45" s="198"/>
      <c r="DB45" s="301"/>
      <c r="DC45" s="301"/>
      <c r="DD45" s="198"/>
      <c r="DE45" s="301"/>
      <c r="DF45" s="301"/>
      <c r="DG45" s="198"/>
      <c r="DH45" s="301">
        <f>'Сучевенський  ДНЗ'!S10</f>
        <v>2400</v>
      </c>
      <c r="DI45" s="301">
        <f>'Сучевенський  ДНЗ'!T10</f>
        <v>0</v>
      </c>
      <c r="DJ45" s="301">
        <f>'Сучевенський  ДНЗ'!U10</f>
        <v>7072.3200000000006</v>
      </c>
      <c r="DK45" s="301">
        <f t="shared" si="93"/>
        <v>0</v>
      </c>
      <c r="DL45" s="313">
        <f t="shared" si="94"/>
        <v>7072.3200000000006</v>
      </c>
      <c r="DM45" s="212">
        <f t="shared" si="95"/>
        <v>800</v>
      </c>
      <c r="DN45" s="309">
        <f t="shared" si="96"/>
        <v>0</v>
      </c>
      <c r="DO45" s="309">
        <f>'Сучевенський  ДНЗ'!V10</f>
        <v>800</v>
      </c>
      <c r="DP45" s="309"/>
      <c r="DQ45" s="309"/>
      <c r="DR45" s="309"/>
      <c r="DS45" s="309"/>
      <c r="DT45" s="213"/>
      <c r="DU45" s="309"/>
      <c r="DV45" s="309"/>
      <c r="DW45" s="213"/>
      <c r="DX45" s="309"/>
      <c r="DY45" s="309"/>
      <c r="DZ45" s="213"/>
      <c r="EA45" s="309">
        <f>'Сучевенський  ДНЗ'!V10</f>
        <v>800</v>
      </c>
      <c r="EB45" s="309">
        <f>'Сучевенський  ДНЗ'!W10</f>
        <v>0</v>
      </c>
      <c r="EC45" s="309">
        <f>'Сучевенський  ДНЗ'!X10</f>
        <v>2917.6415999999999</v>
      </c>
      <c r="ED45" s="309">
        <f t="shared" si="97"/>
        <v>0</v>
      </c>
      <c r="EE45" s="310">
        <f t="shared" si="98"/>
        <v>2917.6415999999999</v>
      </c>
      <c r="EF45" s="324">
        <f t="shared" si="99"/>
        <v>800</v>
      </c>
      <c r="EG45" s="326">
        <f t="shared" si="100"/>
        <v>2718.4</v>
      </c>
      <c r="EH45" s="325">
        <f>'Сучевенський  ДНЗ'!Y11+'Сучевенський  ДНЗ'!Y12</f>
        <v>800</v>
      </c>
      <c r="EI45" s="325">
        <f>'Сучевенський  ДНЗ'!Z11+'Сучевенський  ДНЗ'!Z12</f>
        <v>6.7960000000000003</v>
      </c>
      <c r="EJ45" s="326">
        <f>'Сучевенський  ДНЗ'!AA11+'Сучевенський  ДНЗ'!AA12</f>
        <v>2718.4</v>
      </c>
      <c r="EK45" s="325"/>
      <c r="EL45" s="325"/>
      <c r="EM45" s="326"/>
      <c r="EN45" s="325"/>
      <c r="EO45" s="325"/>
      <c r="EP45" s="326"/>
      <c r="EQ45" s="325"/>
      <c r="ER45" s="325"/>
      <c r="ES45" s="326"/>
      <c r="ET45" s="325">
        <f>'Сучевенський  ДНЗ'!Y10</f>
        <v>800</v>
      </c>
      <c r="EU45" s="325">
        <f>'Сучевенський  ДНЗ'!Z10</f>
        <v>6.7960000000000003</v>
      </c>
      <c r="EV45" s="326">
        <f>'Сучевенський  ДНЗ'!AA10</f>
        <v>2718.4</v>
      </c>
      <c r="EW45" s="325">
        <f t="shared" si="101"/>
        <v>0</v>
      </c>
      <c r="EX45" s="327">
        <f t="shared" si="102"/>
        <v>0</v>
      </c>
      <c r="EY45" s="226">
        <f t="shared" si="103"/>
        <v>1750</v>
      </c>
      <c r="EZ45" s="227">
        <f t="shared" si="104"/>
        <v>5535.9500000000007</v>
      </c>
      <c r="FA45" s="338">
        <f>'Сучевенський  ДНЗ'!AB11+'Сучевенський  ДНЗ'!AB12</f>
        <v>1750</v>
      </c>
      <c r="FB45" s="338">
        <f>'Сучевенський  ДНЗ'!AC11+'Сучевенський  ДНЗ'!AC12</f>
        <v>6.3268000000000004</v>
      </c>
      <c r="FC45" s="227">
        <f>'Сучевенський  ДНЗ'!AD11+'Сучевенський  ДНЗ'!AD12</f>
        <v>5535.9500000000007</v>
      </c>
      <c r="FD45" s="338"/>
      <c r="FE45" s="338"/>
      <c r="FF45" s="227"/>
      <c r="FG45" s="338"/>
      <c r="FH45" s="338"/>
      <c r="FI45" s="227"/>
      <c r="FJ45" s="338"/>
      <c r="FK45" s="338"/>
      <c r="FL45" s="227"/>
      <c r="FM45" s="338">
        <f>'Сучевенський  ДНЗ'!AB10</f>
        <v>1750</v>
      </c>
      <c r="FN45" s="338">
        <f>'Сучевенський  ДНЗ'!AC10</f>
        <v>0</v>
      </c>
      <c r="FO45" s="227">
        <f>'Сучевенський  ДНЗ'!AD10</f>
        <v>5535.9500000000007</v>
      </c>
      <c r="FP45" s="338">
        <f t="shared" si="105"/>
        <v>0</v>
      </c>
      <c r="FQ45" s="339">
        <f t="shared" si="106"/>
        <v>0</v>
      </c>
      <c r="FR45" s="186">
        <f t="shared" si="107"/>
        <v>0</v>
      </c>
      <c r="FS45" s="198">
        <f t="shared" si="108"/>
        <v>0</v>
      </c>
      <c r="FT45" s="301">
        <f>'Сучевенський  ДНЗ'!AE11+'Сучевенський  ДНЗ'!AE12</f>
        <v>0</v>
      </c>
      <c r="FU45" s="301">
        <f>'Сучевенський  ДНЗ'!AF11+'Сучевенський  ДНЗ'!AF12</f>
        <v>0</v>
      </c>
      <c r="FV45" s="301">
        <f>'Сучевенський  ДНЗ'!AG11+'Сучевенський  ДНЗ'!AG12</f>
        <v>0</v>
      </c>
      <c r="FW45" s="301"/>
      <c r="FX45" s="301"/>
      <c r="FY45" s="198"/>
      <c r="FZ45" s="301"/>
      <c r="GA45" s="301"/>
      <c r="GB45" s="198"/>
      <c r="GC45" s="301"/>
      <c r="GD45" s="301"/>
      <c r="GE45" s="198"/>
      <c r="GF45" s="301">
        <f>'Сучевенський  ДНЗ'!AE10</f>
        <v>0</v>
      </c>
      <c r="GG45" s="301">
        <f>'Сучевенський  ДНЗ'!AF10</f>
        <v>0</v>
      </c>
      <c r="GH45" s="301">
        <f>'Сучевенський  ДНЗ'!AG10</f>
        <v>0</v>
      </c>
      <c r="GI45" s="301">
        <f t="shared" si="109"/>
        <v>0</v>
      </c>
      <c r="GJ45" s="302">
        <f t="shared" si="110"/>
        <v>0</v>
      </c>
      <c r="GK45" s="348">
        <f t="shared" si="111"/>
        <v>0</v>
      </c>
      <c r="GL45" s="349">
        <f t="shared" si="112"/>
        <v>0</v>
      </c>
      <c r="GM45" s="350">
        <f>'Сучевенський  ДНЗ'!AH11+'Сучевенський  ДНЗ'!AH12</f>
        <v>0</v>
      </c>
      <c r="GN45" s="350">
        <f>'Сучевенський  ДНЗ'!AI11+'Сучевенський  ДНЗ'!AI12</f>
        <v>0</v>
      </c>
      <c r="GO45" s="350">
        <f>'Сучевенський  ДНЗ'!AJ11+'Сучевенський  ДНЗ'!AJ12</f>
        <v>0</v>
      </c>
      <c r="GP45" s="350"/>
      <c r="GQ45" s="350"/>
      <c r="GR45" s="349"/>
      <c r="GS45" s="350"/>
      <c r="GT45" s="350"/>
      <c r="GU45" s="349"/>
      <c r="GV45" s="350"/>
      <c r="GW45" s="350"/>
      <c r="GX45" s="349"/>
      <c r="GY45" s="350">
        <f>'Сучевенський  ДНЗ'!AH10</f>
        <v>0</v>
      </c>
      <c r="GZ45" s="350">
        <f>'Сучевенський  ДНЗ'!AI10</f>
        <v>0</v>
      </c>
      <c r="HA45" s="350">
        <f>'Сучевенський  ДНЗ'!AJ10</f>
        <v>0</v>
      </c>
      <c r="HB45" s="350">
        <f t="shared" si="113"/>
        <v>0</v>
      </c>
      <c r="HC45" s="351">
        <f t="shared" si="114"/>
        <v>0</v>
      </c>
      <c r="HD45" s="363">
        <f t="shared" si="115"/>
        <v>0</v>
      </c>
      <c r="HE45" s="364">
        <f t="shared" si="116"/>
        <v>0</v>
      </c>
      <c r="HF45" s="365">
        <f>'Сучевенський  ДНЗ'!AK11+'Сучевенський  ДНЗ'!AK12</f>
        <v>0</v>
      </c>
      <c r="HG45" s="365">
        <f>'Сучевенський  ДНЗ'!AL11+'Сучевенський  ДНЗ'!AL12</f>
        <v>0</v>
      </c>
      <c r="HH45" s="364">
        <f>'Сучевенський  ДНЗ'!AM11+'Сучевенський  ДНЗ'!AM12</f>
        <v>0</v>
      </c>
      <c r="HI45" s="365"/>
      <c r="HJ45" s="365"/>
      <c r="HK45" s="364"/>
      <c r="HL45" s="365"/>
      <c r="HM45" s="365"/>
      <c r="HN45" s="364"/>
      <c r="HO45" s="365"/>
      <c r="HP45" s="365"/>
      <c r="HQ45" s="364"/>
      <c r="HR45" s="365">
        <f>'Сучевенський  ДНЗ'!AK10</f>
        <v>0</v>
      </c>
      <c r="HS45" s="365">
        <f>'Сучевенський  ДНЗ'!AL10</f>
        <v>0</v>
      </c>
      <c r="HT45" s="364">
        <f>'Сучевенський  ДНЗ'!AM10</f>
        <v>0</v>
      </c>
      <c r="HU45" s="365">
        <f t="shared" si="117"/>
        <v>0</v>
      </c>
      <c r="HV45" s="383">
        <f t="shared" si="118"/>
        <v>0</v>
      </c>
      <c r="HW45" s="375">
        <f>HY45+IB45+IE45+IH45</f>
        <v>13199</v>
      </c>
      <c r="HX45" s="249">
        <f t="shared" si="120"/>
        <v>30134.57041</v>
      </c>
      <c r="HY45" s="254">
        <f t="shared" si="121"/>
        <v>13199</v>
      </c>
      <c r="HZ45" s="254">
        <f>'Сучевенський  ДНЗ'!BE11+'Сучевенський  ДНЗ'!BE12</f>
        <v>0</v>
      </c>
      <c r="IA45" s="249">
        <f t="shared" si="122"/>
        <v>30134.57041</v>
      </c>
      <c r="IB45" s="254">
        <f t="shared" si="123"/>
        <v>0</v>
      </c>
      <c r="IC45" s="254"/>
      <c r="ID45" s="249">
        <f t="shared" si="124"/>
        <v>0</v>
      </c>
      <c r="IE45" s="254">
        <f t="shared" si="125"/>
        <v>0</v>
      </c>
      <c r="IF45" s="254"/>
      <c r="IG45" s="249">
        <f t="shared" si="126"/>
        <v>0</v>
      </c>
      <c r="IH45" s="254">
        <f t="shared" si="127"/>
        <v>0</v>
      </c>
      <c r="II45" s="254"/>
      <c r="IJ45" s="387">
        <f t="shared" si="128"/>
        <v>0</v>
      </c>
    </row>
    <row r="46" spans="1:244" s="65" customFormat="1" ht="14.25" hidden="1">
      <c r="A46" s="180"/>
      <c r="B46" s="209" t="s">
        <v>129</v>
      </c>
      <c r="C46" s="174">
        <f>SUM(C36:C45)</f>
        <v>46349</v>
      </c>
      <c r="D46" s="200">
        <f>SUM(D36:D45)</f>
        <v>135621.63540999996</v>
      </c>
      <c r="E46" s="199">
        <f>SUM(E36:E45)</f>
        <v>10970</v>
      </c>
      <c r="F46" s="199"/>
      <c r="G46" s="200">
        <f>SUM(G36:G45)</f>
        <v>32099.337299999999</v>
      </c>
      <c r="H46" s="199">
        <f>SUM(H36:H45)</f>
        <v>13855</v>
      </c>
      <c r="I46" s="199"/>
      <c r="J46" s="200">
        <f>SUM(J36:J45)</f>
        <v>40540.976949999997</v>
      </c>
      <c r="K46" s="199">
        <f>SUM(K36:K45)</f>
        <v>14044</v>
      </c>
      <c r="L46" s="199"/>
      <c r="M46" s="200">
        <f>SUM(M36:M45)</f>
        <v>41094.147960000002</v>
      </c>
      <c r="N46" s="199">
        <f>SUM(N36:N45)</f>
        <v>7480</v>
      </c>
      <c r="O46" s="199"/>
      <c r="P46" s="200">
        <f>SUM(P36:P45)</f>
        <v>21887.173199999997</v>
      </c>
      <c r="Q46" s="199">
        <f>SUM(Q36:Q45)</f>
        <v>46349</v>
      </c>
      <c r="R46" s="199"/>
      <c r="S46" s="200">
        <f t="shared" ref="S46:X46" si="129">SUM(S36:S45)</f>
        <v>135621.63540999996</v>
      </c>
      <c r="T46" s="199">
        <f t="shared" si="129"/>
        <v>0</v>
      </c>
      <c r="U46" s="202">
        <f t="shared" si="129"/>
        <v>0</v>
      </c>
      <c r="V46" s="175">
        <f t="shared" si="129"/>
        <v>53716</v>
      </c>
      <c r="W46" s="216">
        <f t="shared" si="129"/>
        <v>157178.73043999998</v>
      </c>
      <c r="X46" s="176">
        <f t="shared" si="129"/>
        <v>13927</v>
      </c>
      <c r="Y46" s="176"/>
      <c r="Z46" s="216">
        <f>SUM(Z36:Z45)</f>
        <v>40752.535429999996</v>
      </c>
      <c r="AA46" s="176">
        <f>SUM(AA36:AA45)</f>
        <v>13162</v>
      </c>
      <c r="AB46" s="176"/>
      <c r="AC46" s="216">
        <f>SUM(AC36:AC45)</f>
        <v>38513.196579999996</v>
      </c>
      <c r="AD46" s="176">
        <f>SUM(AD36:AD45)</f>
        <v>17104</v>
      </c>
      <c r="AE46" s="176"/>
      <c r="AF46" s="216">
        <f>SUM(AF36:AF45)</f>
        <v>50047.843359999999</v>
      </c>
      <c r="AG46" s="176">
        <f>SUM(AG36:AG45)</f>
        <v>9523</v>
      </c>
      <c r="AH46" s="176"/>
      <c r="AI46" s="216">
        <f>SUM(AI36:AI45)</f>
        <v>27865.155069999997</v>
      </c>
      <c r="AJ46" s="176">
        <f>SUM(AJ36:AJ45)</f>
        <v>53716</v>
      </c>
      <c r="AK46" s="176"/>
      <c r="AL46" s="216">
        <f t="shared" ref="AL46:AQ46" si="130">SUM(AL36:AL45)</f>
        <v>157178.73044000001</v>
      </c>
      <c r="AM46" s="176">
        <f t="shared" si="130"/>
        <v>0</v>
      </c>
      <c r="AN46" s="217">
        <f t="shared" si="130"/>
        <v>0</v>
      </c>
      <c r="AO46" s="231">
        <f t="shared" si="130"/>
        <v>43277</v>
      </c>
      <c r="AP46" s="232">
        <f t="shared" si="130"/>
        <v>126633.14692999999</v>
      </c>
      <c r="AQ46" s="233">
        <f t="shared" si="130"/>
        <v>13665</v>
      </c>
      <c r="AR46" s="233"/>
      <c r="AS46" s="232">
        <f>SUM(AS36:AS45)</f>
        <v>39985.769849999997</v>
      </c>
      <c r="AT46" s="233">
        <f>SUM(AT36:AT45)</f>
        <v>7928</v>
      </c>
      <c r="AU46" s="233"/>
      <c r="AV46" s="232">
        <f>SUM(AV36:AV45)</f>
        <v>23198.041519999999</v>
      </c>
      <c r="AW46" s="233">
        <f>SUM(AW36:AW45)</f>
        <v>13593</v>
      </c>
      <c r="AX46" s="233"/>
      <c r="AY46" s="232">
        <f>SUM(AY36:AY45)</f>
        <v>39774.341369999995</v>
      </c>
      <c r="AZ46" s="233">
        <f>SUM(AZ36:AZ45)</f>
        <v>8091</v>
      </c>
      <c r="BA46" s="233"/>
      <c r="BB46" s="232">
        <f>SUM(BB36:BB45)</f>
        <v>23674.994189999998</v>
      </c>
      <c r="BC46" s="233">
        <f>SUM(BC36:BC45)</f>
        <v>43277</v>
      </c>
      <c r="BD46" s="233"/>
      <c r="BE46" s="232">
        <f t="shared" ref="BE46:BJ46" si="131">SUM(BE36:BE45)</f>
        <v>126633.14692999999</v>
      </c>
      <c r="BF46" s="233">
        <f t="shared" si="131"/>
        <v>0</v>
      </c>
      <c r="BG46" s="234">
        <f t="shared" si="131"/>
        <v>0</v>
      </c>
      <c r="BH46" s="267">
        <f t="shared" si="131"/>
        <v>30374</v>
      </c>
      <c r="BI46" s="268">
        <f t="shared" si="131"/>
        <v>89506.953672000003</v>
      </c>
      <c r="BJ46" s="269">
        <f t="shared" si="131"/>
        <v>12774</v>
      </c>
      <c r="BK46" s="269"/>
      <c r="BL46" s="268">
        <f>SUM(BL36:BL45)</f>
        <v>37642.780872000003</v>
      </c>
      <c r="BM46" s="269">
        <f>SUM(BM36:BM45)</f>
        <v>4177</v>
      </c>
      <c r="BN46" s="269"/>
      <c r="BO46" s="268">
        <f>SUM(BO36:BO45)</f>
        <v>12308.900556000001</v>
      </c>
      <c r="BP46" s="268">
        <f>SUM(BP36:BP45)</f>
        <v>10891</v>
      </c>
      <c r="BQ46" s="269"/>
      <c r="BR46" s="268">
        <f>SUM(BR36:BR45)</f>
        <v>32093.903747999997</v>
      </c>
      <c r="BS46" s="269">
        <f>SUM(BS36:BS45)</f>
        <v>2532</v>
      </c>
      <c r="BT46" s="269"/>
      <c r="BU46" s="268">
        <f>SUM(BU36:BU45)</f>
        <v>7461.3684960000001</v>
      </c>
      <c r="BV46" s="269">
        <f>SUM(BV36:BV45)</f>
        <v>30374</v>
      </c>
      <c r="BW46" s="269"/>
      <c r="BX46" s="268">
        <f t="shared" ref="BX46:CC46" si="132">SUM(BX36:BX45)</f>
        <v>89506.953672000003</v>
      </c>
      <c r="BY46" s="269">
        <f t="shared" si="132"/>
        <v>0</v>
      </c>
      <c r="BZ46" s="270">
        <f t="shared" si="132"/>
        <v>0</v>
      </c>
      <c r="CA46" s="290">
        <f t="shared" si="132"/>
        <v>14067</v>
      </c>
      <c r="CB46" s="291">
        <f t="shared" si="132"/>
        <v>41452.635600000001</v>
      </c>
      <c r="CC46" s="292">
        <f t="shared" si="132"/>
        <v>11627</v>
      </c>
      <c r="CD46" s="292"/>
      <c r="CE46" s="291">
        <f>SUM(CE36:CE45)</f>
        <v>34262.443599999999</v>
      </c>
      <c r="CF46" s="292">
        <f>SUM(CF36:CF45)</f>
        <v>80</v>
      </c>
      <c r="CG46" s="292"/>
      <c r="CH46" s="291">
        <f>SUM(CH36:CH45)</f>
        <v>235.744</v>
      </c>
      <c r="CI46" s="292">
        <f>SUM(CI36:CI45)</f>
        <v>1440</v>
      </c>
      <c r="CJ46" s="292"/>
      <c r="CK46" s="291">
        <f>SUM(CK36:CK45)</f>
        <v>4243.3919999999998</v>
      </c>
      <c r="CL46" s="292">
        <f>SUM(CL36:CL45)</f>
        <v>920</v>
      </c>
      <c r="CM46" s="292"/>
      <c r="CN46" s="291">
        <f>SUM(CN36:CN45)</f>
        <v>2711.056</v>
      </c>
      <c r="CO46" s="292">
        <f>SUM(CO36:CO45)</f>
        <v>14067</v>
      </c>
      <c r="CP46" s="292"/>
      <c r="CQ46" s="291">
        <f t="shared" ref="CQ46:CV46" si="133">SUM(CQ36:CQ45)</f>
        <v>41452.635600000001</v>
      </c>
      <c r="CR46" s="292">
        <f t="shared" si="133"/>
        <v>0</v>
      </c>
      <c r="CS46" s="293">
        <f t="shared" si="133"/>
        <v>0</v>
      </c>
      <c r="CT46" s="174">
        <f t="shared" si="133"/>
        <v>10084</v>
      </c>
      <c r="CU46" s="200">
        <f t="shared" si="133"/>
        <v>22643.211200000002</v>
      </c>
      <c r="CV46" s="199">
        <f t="shared" si="133"/>
        <v>9084</v>
      </c>
      <c r="CW46" s="199"/>
      <c r="CX46" s="200">
        <f>SUM(CX36:CX45)</f>
        <v>19696.411200000002</v>
      </c>
      <c r="CY46" s="199">
        <f>SUM(CY36:CY45)</f>
        <v>80</v>
      </c>
      <c r="CZ46" s="199"/>
      <c r="DA46" s="200">
        <f>SUM(DA36:DA45)</f>
        <v>235.744</v>
      </c>
      <c r="DB46" s="199">
        <f>SUM(DB36:DB45)</f>
        <v>440</v>
      </c>
      <c r="DC46" s="199"/>
      <c r="DD46" s="200">
        <f>SUM(DD36:DD45)</f>
        <v>1296.5920000000001</v>
      </c>
      <c r="DE46" s="199">
        <f>SUM(DE36:DE45)</f>
        <v>480</v>
      </c>
      <c r="DF46" s="199"/>
      <c r="DG46" s="200">
        <f>SUM(DG36:DG45)</f>
        <v>1414.4639999999999</v>
      </c>
      <c r="DH46" s="199">
        <f>SUM(DH36:DH45)</f>
        <v>10084</v>
      </c>
      <c r="DI46" s="199"/>
      <c r="DJ46" s="200">
        <f t="shared" ref="DJ46:DO46" si="134">SUM(DJ36:DJ45)</f>
        <v>29715.531200000001</v>
      </c>
      <c r="DK46" s="199">
        <f t="shared" si="134"/>
        <v>0</v>
      </c>
      <c r="DL46" s="314">
        <f t="shared" si="134"/>
        <v>7072.3200000000006</v>
      </c>
      <c r="DM46" s="175">
        <f t="shared" si="134"/>
        <v>4240</v>
      </c>
      <c r="DN46" s="216">
        <f t="shared" si="134"/>
        <v>11816.448479999999</v>
      </c>
      <c r="DO46" s="176">
        <f t="shared" si="134"/>
        <v>3560</v>
      </c>
      <c r="DP46" s="176"/>
      <c r="DQ46" s="216">
        <f>SUM(DQ36:DQ45)</f>
        <v>9336.4531200000001</v>
      </c>
      <c r="DR46" s="176">
        <f>SUM(DR36:DR45)</f>
        <v>40</v>
      </c>
      <c r="DS46" s="176"/>
      <c r="DT46" s="216">
        <f>SUM(DT36:DT45)</f>
        <v>145.88208</v>
      </c>
      <c r="DU46" s="176">
        <f>SUM(DU36:DU45)</f>
        <v>240</v>
      </c>
      <c r="DV46" s="176"/>
      <c r="DW46" s="216">
        <f>SUM(DW36:DW45)</f>
        <v>875.29247999999995</v>
      </c>
      <c r="DX46" s="176">
        <f>SUM(DX36:DX45)</f>
        <v>400</v>
      </c>
      <c r="DY46" s="176"/>
      <c r="DZ46" s="216">
        <f>SUM(DZ36:DZ45)</f>
        <v>1458.8208</v>
      </c>
      <c r="EA46" s="176">
        <f>SUM(EA36:EA45)</f>
        <v>4240</v>
      </c>
      <c r="EB46" s="176"/>
      <c r="EC46" s="216">
        <f t="shared" ref="EC46:EH46" si="135">SUM(EC36:EC45)</f>
        <v>15463.500479999999</v>
      </c>
      <c r="ED46" s="176">
        <f t="shared" si="135"/>
        <v>0</v>
      </c>
      <c r="EE46" s="217">
        <f t="shared" si="135"/>
        <v>3647.0519999999997</v>
      </c>
      <c r="EF46" s="328">
        <f t="shared" si="135"/>
        <v>8696</v>
      </c>
      <c r="EG46" s="330">
        <f t="shared" si="135"/>
        <v>29379.108</v>
      </c>
      <c r="EH46" s="329">
        <f t="shared" si="135"/>
        <v>6136</v>
      </c>
      <c r="EI46" s="329"/>
      <c r="EJ46" s="330">
        <f>SUM(EJ36:EJ45)</f>
        <v>20680.228000000003</v>
      </c>
      <c r="EK46" s="329">
        <f>SUM(EK36:EK45)</f>
        <v>120</v>
      </c>
      <c r="EL46" s="329"/>
      <c r="EM46" s="330">
        <f>SUM(EM36:EM45)</f>
        <v>407.76</v>
      </c>
      <c r="EN46" s="329">
        <f>SUM(EN36:EN45)</f>
        <v>1400</v>
      </c>
      <c r="EO46" s="329"/>
      <c r="EP46" s="330">
        <f>SUM(EP36:EP45)</f>
        <v>4757.2</v>
      </c>
      <c r="EQ46" s="329">
        <f>SUM(EQ36:EQ45)</f>
        <v>1040</v>
      </c>
      <c r="ER46" s="329"/>
      <c r="ES46" s="330">
        <f>SUM(ES36:ES45)</f>
        <v>3533.92</v>
      </c>
      <c r="ET46" s="329">
        <f>SUM(ET36:ET45)</f>
        <v>8696</v>
      </c>
      <c r="EU46" s="329"/>
      <c r="EV46" s="330">
        <f t="shared" ref="EV46:FA46" si="136">SUM(EV36:EV45)</f>
        <v>29549.008000000005</v>
      </c>
      <c r="EW46" s="329">
        <f t="shared" si="136"/>
        <v>0</v>
      </c>
      <c r="EX46" s="331">
        <f t="shared" si="136"/>
        <v>169.89999999999986</v>
      </c>
      <c r="EY46" s="231">
        <f t="shared" si="136"/>
        <v>12473</v>
      </c>
      <c r="EZ46" s="232">
        <f t="shared" si="136"/>
        <v>39431.189200000008</v>
      </c>
      <c r="FA46" s="233">
        <f t="shared" si="136"/>
        <v>9553</v>
      </c>
      <c r="FB46" s="233"/>
      <c r="FC46" s="232">
        <f>SUM(FC36:FC45)</f>
        <v>30194.061200000007</v>
      </c>
      <c r="FD46" s="233">
        <f>SUM(FD36:FD45)</f>
        <v>120</v>
      </c>
      <c r="FE46" s="233"/>
      <c r="FF46" s="232">
        <f>SUM(FF36:FF45)</f>
        <v>379.608</v>
      </c>
      <c r="FG46" s="233">
        <f>SUM(FG36:FG45)</f>
        <v>1480</v>
      </c>
      <c r="FH46" s="233"/>
      <c r="FI46" s="232">
        <f>SUM(FI36:FI45)</f>
        <v>4681.8320000000003</v>
      </c>
      <c r="FJ46" s="233">
        <f>SUM(FJ36:FJ45)</f>
        <v>1320</v>
      </c>
      <c r="FK46" s="233"/>
      <c r="FL46" s="232">
        <f>SUM(FL36:FL45)</f>
        <v>4175.6880000000001</v>
      </c>
      <c r="FM46" s="233">
        <f>SUM(FM36:FM45)</f>
        <v>12473</v>
      </c>
      <c r="FN46" s="233"/>
      <c r="FO46" s="232">
        <f t="shared" ref="FO46:FT46" si="137">SUM(FO36:FO45)</f>
        <v>39431.189200000008</v>
      </c>
      <c r="FP46" s="233">
        <f t="shared" si="137"/>
        <v>0</v>
      </c>
      <c r="FQ46" s="234">
        <f t="shared" si="137"/>
        <v>0</v>
      </c>
      <c r="FR46" s="174">
        <f t="shared" si="137"/>
        <v>0</v>
      </c>
      <c r="FS46" s="200">
        <f t="shared" si="137"/>
        <v>0</v>
      </c>
      <c r="FT46" s="199">
        <f t="shared" si="137"/>
        <v>0</v>
      </c>
      <c r="FU46" s="199"/>
      <c r="FV46" s="200">
        <f>SUM(FV36:FV45)</f>
        <v>0</v>
      </c>
      <c r="FW46" s="199">
        <f>SUM(FW36:FW45)</f>
        <v>0</v>
      </c>
      <c r="FX46" s="199"/>
      <c r="FY46" s="200">
        <f>SUM(FY36:FY45)</f>
        <v>0</v>
      </c>
      <c r="FZ46" s="199">
        <f>SUM(FZ36:FZ45)</f>
        <v>0</v>
      </c>
      <c r="GA46" s="199"/>
      <c r="GB46" s="200">
        <f>SUM(GB36:GB45)</f>
        <v>0</v>
      </c>
      <c r="GC46" s="199">
        <f>SUM(GC36:GC45)</f>
        <v>0</v>
      </c>
      <c r="GD46" s="199"/>
      <c r="GE46" s="200">
        <f>SUM(GE36:GE45)</f>
        <v>0</v>
      </c>
      <c r="GF46" s="199">
        <f>SUM(GF36:GF45)</f>
        <v>0</v>
      </c>
      <c r="GG46" s="199"/>
      <c r="GH46" s="200">
        <f t="shared" ref="GH46:HM46" si="138">SUM(GH36:GH45)</f>
        <v>0</v>
      </c>
      <c r="GI46" s="199">
        <f t="shared" si="138"/>
        <v>0</v>
      </c>
      <c r="GJ46" s="202">
        <f t="shared" si="138"/>
        <v>0</v>
      </c>
      <c r="GK46" s="352">
        <f t="shared" si="138"/>
        <v>0</v>
      </c>
      <c r="GL46" s="353">
        <f t="shared" si="138"/>
        <v>0</v>
      </c>
      <c r="GM46" s="354">
        <f t="shared" si="138"/>
        <v>0</v>
      </c>
      <c r="GN46" s="353">
        <f t="shared" si="138"/>
        <v>0</v>
      </c>
      <c r="GO46" s="353">
        <f t="shared" si="138"/>
        <v>0</v>
      </c>
      <c r="GP46" s="354">
        <f t="shared" si="138"/>
        <v>0</v>
      </c>
      <c r="GQ46" s="353">
        <f t="shared" si="138"/>
        <v>0</v>
      </c>
      <c r="GR46" s="353">
        <f t="shared" si="138"/>
        <v>0</v>
      </c>
      <c r="GS46" s="354">
        <f t="shared" si="138"/>
        <v>0</v>
      </c>
      <c r="GT46" s="353">
        <f t="shared" si="138"/>
        <v>0</v>
      </c>
      <c r="GU46" s="353">
        <f t="shared" si="138"/>
        <v>0</v>
      </c>
      <c r="GV46" s="354">
        <f t="shared" si="138"/>
        <v>0</v>
      </c>
      <c r="GW46" s="353">
        <f t="shared" si="138"/>
        <v>0</v>
      </c>
      <c r="GX46" s="353">
        <f t="shared" si="138"/>
        <v>0</v>
      </c>
      <c r="GY46" s="354">
        <f t="shared" si="138"/>
        <v>0</v>
      </c>
      <c r="GZ46" s="353">
        <f t="shared" si="138"/>
        <v>0</v>
      </c>
      <c r="HA46" s="353">
        <f t="shared" si="138"/>
        <v>0</v>
      </c>
      <c r="HB46" s="354">
        <f t="shared" si="138"/>
        <v>0</v>
      </c>
      <c r="HC46" s="355">
        <f t="shared" si="138"/>
        <v>0</v>
      </c>
      <c r="HD46" s="366">
        <f t="shared" si="138"/>
        <v>0</v>
      </c>
      <c r="HE46" s="367">
        <f t="shared" si="138"/>
        <v>0</v>
      </c>
      <c r="HF46" s="368">
        <f t="shared" si="138"/>
        <v>0</v>
      </c>
      <c r="HG46" s="367">
        <f t="shared" si="138"/>
        <v>0</v>
      </c>
      <c r="HH46" s="367">
        <f t="shared" si="138"/>
        <v>0</v>
      </c>
      <c r="HI46" s="368">
        <f t="shared" si="138"/>
        <v>0</v>
      </c>
      <c r="HJ46" s="367">
        <f t="shared" si="138"/>
        <v>0</v>
      </c>
      <c r="HK46" s="367">
        <f t="shared" si="138"/>
        <v>0</v>
      </c>
      <c r="HL46" s="368">
        <f t="shared" si="138"/>
        <v>0</v>
      </c>
      <c r="HM46" s="367">
        <f t="shared" si="138"/>
        <v>0</v>
      </c>
      <c r="HN46" s="367">
        <f t="shared" ref="HN46:IJ46" si="139">SUM(HN36:HN45)</f>
        <v>0</v>
      </c>
      <c r="HO46" s="368">
        <f t="shared" si="139"/>
        <v>0</v>
      </c>
      <c r="HP46" s="367">
        <f t="shared" si="139"/>
        <v>0</v>
      </c>
      <c r="HQ46" s="367">
        <f t="shared" si="139"/>
        <v>0</v>
      </c>
      <c r="HR46" s="368">
        <f t="shared" si="139"/>
        <v>0</v>
      </c>
      <c r="HS46" s="367">
        <f t="shared" si="139"/>
        <v>0</v>
      </c>
      <c r="HT46" s="367">
        <f t="shared" si="139"/>
        <v>0</v>
      </c>
      <c r="HU46" s="368">
        <f t="shared" si="139"/>
        <v>0</v>
      </c>
      <c r="HV46" s="384">
        <f t="shared" si="139"/>
        <v>0</v>
      </c>
      <c r="HW46" s="376">
        <f>SUM(HW36:HW45)</f>
        <v>223276</v>
      </c>
      <c r="HX46" s="377">
        <f t="shared" si="139"/>
        <v>653663.05893199984</v>
      </c>
      <c r="HY46" s="378">
        <f t="shared" si="139"/>
        <v>91296</v>
      </c>
      <c r="HZ46" s="377">
        <f t="shared" si="139"/>
        <v>0</v>
      </c>
      <c r="IA46" s="377">
        <f t="shared" si="139"/>
        <v>264650.02057199995</v>
      </c>
      <c r="IB46" s="378">
        <f t="shared" si="139"/>
        <v>39562</v>
      </c>
      <c r="IC46" s="377">
        <f t="shared" si="139"/>
        <v>0</v>
      </c>
      <c r="ID46" s="377">
        <f t="shared" si="139"/>
        <v>115965.85368599999</v>
      </c>
      <c r="IE46" s="378">
        <f t="shared" si="139"/>
        <v>60632</v>
      </c>
      <c r="IF46" s="377">
        <f t="shared" si="139"/>
        <v>0</v>
      </c>
      <c r="IG46" s="377">
        <f t="shared" si="139"/>
        <v>178864.544918</v>
      </c>
      <c r="IH46" s="378">
        <f t="shared" si="139"/>
        <v>31786</v>
      </c>
      <c r="II46" s="377">
        <f t="shared" si="139"/>
        <v>0</v>
      </c>
      <c r="IJ46" s="388">
        <f t="shared" si="139"/>
        <v>94182.63975599999</v>
      </c>
    </row>
    <row r="47" spans="1:244" s="67" customFormat="1" ht="15.75" hidden="1" thickBot="1">
      <c r="A47" s="203"/>
      <c r="B47" s="210" t="s">
        <v>60</v>
      </c>
      <c r="C47" s="211">
        <f>C33+C34+C35+C46</f>
        <v>384642</v>
      </c>
      <c r="D47" s="205">
        <f>D33+D34+D35+D46</f>
        <v>1125497.8697799998</v>
      </c>
      <c r="E47" s="204">
        <f>E33+E34+E35+E46</f>
        <v>65725</v>
      </c>
      <c r="F47" s="204"/>
      <c r="G47" s="205">
        <f>G33+G34+G35+G46</f>
        <v>192317.39524999994</v>
      </c>
      <c r="H47" s="204">
        <f>H33+H34+H35+H46</f>
        <v>232606</v>
      </c>
      <c r="I47" s="204"/>
      <c r="J47" s="205">
        <f>J33+J34+J35+J46</f>
        <v>680626.56053999998</v>
      </c>
      <c r="K47" s="204">
        <f>K33+K34+K35+K46</f>
        <v>73947</v>
      </c>
      <c r="L47" s="204"/>
      <c r="M47" s="205">
        <f>M33+M34+M35+M46</f>
        <v>216375.71722999998</v>
      </c>
      <c r="N47" s="204">
        <f>N33+N34+N35+N46</f>
        <v>12364</v>
      </c>
      <c r="O47" s="204"/>
      <c r="P47" s="205">
        <f>P33+P34+P35+P46</f>
        <v>36178.196759999999</v>
      </c>
      <c r="Q47" s="204">
        <f>Q33+Q34+Q35+Q46</f>
        <v>384642</v>
      </c>
      <c r="R47" s="204"/>
      <c r="S47" s="205">
        <f t="shared" ref="S47:X47" si="140">S33+S34+S35+S46</f>
        <v>1125497.8697799998</v>
      </c>
      <c r="T47" s="204">
        <f t="shared" si="140"/>
        <v>0</v>
      </c>
      <c r="U47" s="206">
        <f t="shared" si="140"/>
        <v>0</v>
      </c>
      <c r="V47" s="218">
        <f t="shared" si="140"/>
        <v>459902</v>
      </c>
      <c r="W47" s="219">
        <f t="shared" si="140"/>
        <v>1345715.52318</v>
      </c>
      <c r="X47" s="220">
        <f t="shared" si="140"/>
        <v>90153</v>
      </c>
      <c r="Y47" s="220"/>
      <c r="Z47" s="219">
        <f>Z33+Z34+Z35+Z46</f>
        <v>263796.67177000002</v>
      </c>
      <c r="AA47" s="220">
        <f>AA33+AA34+AA35+AA46</f>
        <v>274810</v>
      </c>
      <c r="AB47" s="220"/>
      <c r="AC47" s="219">
        <f>AC33+AC34+AC35+AC46</f>
        <v>804118.79289999988</v>
      </c>
      <c r="AD47" s="220">
        <f>AD33+AD34+AD35+AD46</f>
        <v>83574</v>
      </c>
      <c r="AE47" s="220"/>
      <c r="AF47" s="219">
        <f>AF33+AF34+AF35+AF46</f>
        <v>244545.04566</v>
      </c>
      <c r="AG47" s="220">
        <f>AG33+AG34+AG35+AG46</f>
        <v>11365</v>
      </c>
      <c r="AH47" s="220"/>
      <c r="AI47" s="219">
        <f>AI33+AI34+AI35+AI46</f>
        <v>33255.012849999999</v>
      </c>
      <c r="AJ47" s="220">
        <f>AJ33+AJ34+AJ35+AJ46</f>
        <v>459902</v>
      </c>
      <c r="AK47" s="220"/>
      <c r="AL47" s="219">
        <f t="shared" ref="AL47:AQ47" si="141">AL33+AL34+AL35+AL46</f>
        <v>1345715.5231799998</v>
      </c>
      <c r="AM47" s="220">
        <f t="shared" si="141"/>
        <v>0</v>
      </c>
      <c r="AN47" s="221">
        <f t="shared" si="141"/>
        <v>0</v>
      </c>
      <c r="AO47" s="235">
        <f t="shared" si="141"/>
        <v>366074</v>
      </c>
      <c r="AP47" s="236">
        <f t="shared" si="141"/>
        <v>1071166.2206600001</v>
      </c>
      <c r="AQ47" s="237">
        <f t="shared" si="141"/>
        <v>81256</v>
      </c>
      <c r="AR47" s="237"/>
      <c r="AS47" s="236">
        <f>AS33+AS34+AS35+AS46</f>
        <v>237763.11904000002</v>
      </c>
      <c r="AT47" s="237">
        <f>AT33+AT34+AT35+AT46</f>
        <v>213748</v>
      </c>
      <c r="AU47" s="237"/>
      <c r="AV47" s="236">
        <f>AV33+AV34+AV35+AV46</f>
        <v>625445.88531999988</v>
      </c>
      <c r="AW47" s="237">
        <f>AW33+AW34+AW35+AW46</f>
        <v>58411</v>
      </c>
      <c r="AX47" s="237"/>
      <c r="AY47" s="236">
        <f>AY33+AY34+AY35+AY46</f>
        <v>170915.84298999998</v>
      </c>
      <c r="AZ47" s="237">
        <f>AZ33+AZ34+AZ35+AZ46</f>
        <v>12659</v>
      </c>
      <c r="BA47" s="237"/>
      <c r="BB47" s="236">
        <f>BB33+BB34+BB35+BB46</f>
        <v>37041.373309999995</v>
      </c>
      <c r="BC47" s="237">
        <f>BC33+BC34+BC35+BC46</f>
        <v>366074</v>
      </c>
      <c r="BD47" s="237"/>
      <c r="BE47" s="236">
        <f t="shared" ref="BE47:BJ47" si="142">BE33+BE34+BE35+BE46</f>
        <v>1071166.2206600001</v>
      </c>
      <c r="BF47" s="237">
        <f t="shared" si="142"/>
        <v>0</v>
      </c>
      <c r="BG47" s="238">
        <f t="shared" si="142"/>
        <v>0</v>
      </c>
      <c r="BH47" s="271">
        <f t="shared" si="142"/>
        <v>204483</v>
      </c>
      <c r="BI47" s="272">
        <f t="shared" si="142"/>
        <v>602576.22992399998</v>
      </c>
      <c r="BJ47" s="273">
        <f t="shared" si="142"/>
        <v>86226</v>
      </c>
      <c r="BK47" s="273"/>
      <c r="BL47" s="272">
        <f>BL33+BL34+BL35+BL46</f>
        <v>254093.19112800003</v>
      </c>
      <c r="BM47" s="273">
        <f>BM33+BM34+BM35+BM46</f>
        <v>83571</v>
      </c>
      <c r="BN47" s="273"/>
      <c r="BO47" s="272">
        <f>BO33+BO34+BO35+BO46</f>
        <v>246269.362788</v>
      </c>
      <c r="BP47" s="272">
        <f>BP33+BP34+BP35+BP46</f>
        <v>30040</v>
      </c>
      <c r="BQ47" s="273"/>
      <c r="BR47" s="272">
        <f>BR33+BR34+BR35+BR46</f>
        <v>88522.71312</v>
      </c>
      <c r="BS47" s="273">
        <f>BS33+BS34+BS35+BS46</f>
        <v>4646</v>
      </c>
      <c r="BT47" s="273"/>
      <c r="BU47" s="272">
        <f>BU33+BU34+BU35+BU46</f>
        <v>13690.962887999998</v>
      </c>
      <c r="BV47" s="273">
        <f>BV33+BV34+BV35+BV46</f>
        <v>204483</v>
      </c>
      <c r="BW47" s="273"/>
      <c r="BX47" s="272">
        <f t="shared" ref="BX47:CC47" si="143">BX33+BX34+BX35+BX46</f>
        <v>602576.22992399998</v>
      </c>
      <c r="BY47" s="273">
        <f t="shared" si="143"/>
        <v>0</v>
      </c>
      <c r="BZ47" s="274">
        <f t="shared" si="143"/>
        <v>0</v>
      </c>
      <c r="CA47" s="294">
        <f t="shared" si="143"/>
        <v>75176</v>
      </c>
      <c r="CB47" s="295">
        <f t="shared" si="143"/>
        <v>221528.63679999998</v>
      </c>
      <c r="CC47" s="296">
        <f t="shared" si="143"/>
        <v>69120</v>
      </c>
      <c r="CD47" s="296"/>
      <c r="CE47" s="295">
        <f>CE33+CE34+CE35+CE46</f>
        <v>203682.81599999996</v>
      </c>
      <c r="CF47" s="296">
        <f>CF33+CF34+CF35+CF46</f>
        <v>1712</v>
      </c>
      <c r="CG47" s="296"/>
      <c r="CH47" s="295">
        <f>CH33+CH34+CH35+CH46</f>
        <v>5044.9215999999997</v>
      </c>
      <c r="CI47" s="296">
        <f>CI33+CI34+CI35+CI46</f>
        <v>2748</v>
      </c>
      <c r="CJ47" s="296"/>
      <c r="CK47" s="295">
        <f>CK33+CK34+CK35+CK46</f>
        <v>8097.8063999999995</v>
      </c>
      <c r="CL47" s="296">
        <f>CL33+CL34+CL35+CL46</f>
        <v>1596</v>
      </c>
      <c r="CM47" s="296"/>
      <c r="CN47" s="295">
        <f>CN33+CN34+CN35+CN46</f>
        <v>4703.0928000000004</v>
      </c>
      <c r="CO47" s="296">
        <f>CO33+CO34+CO35+CO46</f>
        <v>75176</v>
      </c>
      <c r="CP47" s="296"/>
      <c r="CQ47" s="295">
        <f t="shared" ref="CQ47:CV47" si="144">CQ33+CQ34+CQ35+CQ46</f>
        <v>221528.63679999998</v>
      </c>
      <c r="CR47" s="296">
        <f t="shared" si="144"/>
        <v>0</v>
      </c>
      <c r="CS47" s="297">
        <f t="shared" si="144"/>
        <v>0</v>
      </c>
      <c r="CT47" s="303">
        <f t="shared" si="144"/>
        <v>39353</v>
      </c>
      <c r="CU47" s="304">
        <f t="shared" si="144"/>
        <v>108893.1004</v>
      </c>
      <c r="CV47" s="305">
        <f t="shared" si="144"/>
        <v>35698</v>
      </c>
      <c r="CW47" s="305"/>
      <c r="CX47" s="304">
        <f>CX33+CX34+CX35+CX46</f>
        <v>98122.546400000007</v>
      </c>
      <c r="CY47" s="305">
        <f>CY33+CY34+CY35+CY46</f>
        <v>659</v>
      </c>
      <c r="CZ47" s="305"/>
      <c r="DA47" s="304">
        <f>DA33+DA34+DA35+DA46</f>
        <v>1941.9412000000002</v>
      </c>
      <c r="DB47" s="305">
        <f>DB33+DB34+DB35+DB46</f>
        <v>1928</v>
      </c>
      <c r="DC47" s="305"/>
      <c r="DD47" s="304">
        <f>DD33+DD34+DD35+DD46</f>
        <v>5681.4304000000011</v>
      </c>
      <c r="DE47" s="305">
        <f>DE33+DE34+DE35+DE46</f>
        <v>1068</v>
      </c>
      <c r="DF47" s="305"/>
      <c r="DG47" s="304">
        <f>DG33+DG34+DG35+DG46</f>
        <v>3147.1824000000001</v>
      </c>
      <c r="DH47" s="305">
        <f>DH33+DH34+DH35+DH46</f>
        <v>39353</v>
      </c>
      <c r="DI47" s="305"/>
      <c r="DJ47" s="304">
        <f t="shared" ref="DJ47:DO47" si="145">DJ33+DJ34+DJ35+DJ46</f>
        <v>115965.42039999999</v>
      </c>
      <c r="DK47" s="305">
        <f t="shared" si="145"/>
        <v>0</v>
      </c>
      <c r="DL47" s="315">
        <f t="shared" si="145"/>
        <v>7072.3200000000006</v>
      </c>
      <c r="DM47" s="316">
        <f t="shared" si="145"/>
        <v>27839</v>
      </c>
      <c r="DN47" s="317">
        <f t="shared" si="145"/>
        <v>97883.228628000012</v>
      </c>
      <c r="DO47" s="318">
        <f t="shared" si="145"/>
        <v>21366</v>
      </c>
      <c r="DP47" s="318"/>
      <c r="DQ47" s="317">
        <f>DQ33+DQ34+DQ35+DQ46</f>
        <v>74275.861032000001</v>
      </c>
      <c r="DR47" s="318">
        <f>DR33+DR34+DR35+DR46</f>
        <v>1520</v>
      </c>
      <c r="DS47" s="318"/>
      <c r="DT47" s="317">
        <f>DT33+DT34+DT35+DT46</f>
        <v>5543.5190400000001</v>
      </c>
      <c r="DU47" s="318">
        <f>DU33+DU34+DU35+DU46</f>
        <v>2747</v>
      </c>
      <c r="DV47" s="318"/>
      <c r="DW47" s="317">
        <f>DW33+DW34+DW35+DW46</f>
        <v>10018.451843999999</v>
      </c>
      <c r="DX47" s="318">
        <f>DX33+DX34+DX35+DX46</f>
        <v>2206</v>
      </c>
      <c r="DY47" s="318"/>
      <c r="DZ47" s="317">
        <f>DZ33+DZ34+DZ35+DZ46</f>
        <v>8045.3967119999998</v>
      </c>
      <c r="EA47" s="318">
        <f>EA33+EA34+EA35+EA46</f>
        <v>27839</v>
      </c>
      <c r="EB47" s="318"/>
      <c r="EC47" s="317">
        <f t="shared" ref="EC47:EH47" si="146">EC33+EC34+EC35+EC46</f>
        <v>101530.28062800001</v>
      </c>
      <c r="ED47" s="318">
        <f t="shared" si="146"/>
        <v>0</v>
      </c>
      <c r="EE47" s="319">
        <f t="shared" si="146"/>
        <v>3647.0519999999997</v>
      </c>
      <c r="EF47" s="332">
        <f t="shared" si="146"/>
        <v>36698</v>
      </c>
      <c r="EG47" s="333">
        <f t="shared" si="146"/>
        <v>124529.90400000001</v>
      </c>
      <c r="EH47" s="334">
        <f t="shared" si="146"/>
        <v>24793</v>
      </c>
      <c r="EI47" s="334"/>
      <c r="EJ47" s="333">
        <f>EJ33+EJ34+EJ35+EJ46</f>
        <v>84076.714000000007</v>
      </c>
      <c r="EK47" s="334">
        <f>EK33+EK34+EK35+EK46</f>
        <v>3657</v>
      </c>
      <c r="EL47" s="334"/>
      <c r="EM47" s="333">
        <f>EM33+EM34+EM35+EM46</f>
        <v>12426.485999999999</v>
      </c>
      <c r="EN47" s="334">
        <f>EN33+EN34+EN35+EN46</f>
        <v>6313</v>
      </c>
      <c r="EO47" s="334"/>
      <c r="EP47" s="333">
        <f>EP33+EP34+EP35+EP46</f>
        <v>21451.574000000001</v>
      </c>
      <c r="EQ47" s="334">
        <f>EQ33+EQ34+EQ35+EQ46</f>
        <v>1935</v>
      </c>
      <c r="ER47" s="334"/>
      <c r="ES47" s="333">
        <f>ES33+ES34+ES35+ES46</f>
        <v>6575.13</v>
      </c>
      <c r="ET47" s="334">
        <f>ET33+ET34+ET35+ET46</f>
        <v>36698</v>
      </c>
      <c r="EU47" s="334"/>
      <c r="EV47" s="333">
        <f t="shared" ref="EV47:FA47" si="147">EV33+EV34+EV35+EV46</f>
        <v>124699.80400000002</v>
      </c>
      <c r="EW47" s="334">
        <f t="shared" si="147"/>
        <v>0</v>
      </c>
      <c r="EX47" s="335">
        <f t="shared" si="147"/>
        <v>169.89999999999986</v>
      </c>
      <c r="EY47" s="340">
        <f t="shared" si="147"/>
        <v>51346</v>
      </c>
      <c r="EZ47" s="341">
        <f t="shared" si="147"/>
        <v>162402.0374</v>
      </c>
      <c r="FA47" s="342">
        <f t="shared" si="147"/>
        <v>40041</v>
      </c>
      <c r="FB47" s="342"/>
      <c r="FC47" s="341">
        <f>FC33+FC34+FC35+FC46</f>
        <v>126639.80040000001</v>
      </c>
      <c r="FD47" s="342">
        <f>FD33+FD34+FD35+FD46</f>
        <v>2057</v>
      </c>
      <c r="FE47" s="342"/>
      <c r="FF47" s="341">
        <f>FF33+FF34+FF35+FF46</f>
        <v>6507.113800000001</v>
      </c>
      <c r="FG47" s="342">
        <f>FG33+FG34+FG35+FG46</f>
        <v>4255</v>
      </c>
      <c r="FH47" s="342"/>
      <c r="FI47" s="341">
        <f>FI33+FI34+FI35+FI46</f>
        <v>13460.267000000002</v>
      </c>
      <c r="FJ47" s="342">
        <f>FJ33+FJ34+FJ35+FJ46</f>
        <v>4993</v>
      </c>
      <c r="FK47" s="342"/>
      <c r="FL47" s="341">
        <f>FL33+FL34+FL35+FL46</f>
        <v>15794.8562</v>
      </c>
      <c r="FM47" s="342">
        <f>FM33+FM34+FM35+FM46</f>
        <v>51346</v>
      </c>
      <c r="FN47" s="342"/>
      <c r="FO47" s="341">
        <f t="shared" ref="FO47:FT47" si="148">FO33+FO34+FO35+FO46</f>
        <v>162402.0374</v>
      </c>
      <c r="FP47" s="342">
        <f t="shared" si="148"/>
        <v>0</v>
      </c>
      <c r="FQ47" s="343">
        <f t="shared" si="148"/>
        <v>0</v>
      </c>
      <c r="FR47" s="303">
        <f t="shared" si="148"/>
        <v>0</v>
      </c>
      <c r="FS47" s="304">
        <f t="shared" si="148"/>
        <v>0</v>
      </c>
      <c r="FT47" s="305">
        <f t="shared" si="148"/>
        <v>0</v>
      </c>
      <c r="FU47" s="305"/>
      <c r="FV47" s="304">
        <f>FV33+FV34+FV35+FV46</f>
        <v>0</v>
      </c>
      <c r="FW47" s="305">
        <f>FW33+FW34+FW35+FW46</f>
        <v>0</v>
      </c>
      <c r="FX47" s="305"/>
      <c r="FY47" s="304">
        <f>FY33+FY34+FY35+FY46</f>
        <v>0</v>
      </c>
      <c r="FZ47" s="305">
        <f>FZ33+FZ34+FZ35+FZ46</f>
        <v>0</v>
      </c>
      <c r="GA47" s="305"/>
      <c r="GB47" s="304">
        <f>GB33+GB34+GB35+GB46</f>
        <v>0</v>
      </c>
      <c r="GC47" s="305">
        <f>GC33+GC34+GC35+GC46</f>
        <v>0</v>
      </c>
      <c r="GD47" s="305"/>
      <c r="GE47" s="304">
        <f>GE33+GE34+GE35+GE46</f>
        <v>0</v>
      </c>
      <c r="GF47" s="305">
        <f>GF33+GF34+GF35+GF46</f>
        <v>0</v>
      </c>
      <c r="GG47" s="305"/>
      <c r="GH47" s="304">
        <f t="shared" ref="GH47:GM47" si="149">GH33+GH34+GH35+GH46</f>
        <v>0</v>
      </c>
      <c r="GI47" s="305">
        <f t="shared" si="149"/>
        <v>0</v>
      </c>
      <c r="GJ47" s="306">
        <f t="shared" si="149"/>
        <v>0</v>
      </c>
      <c r="GK47" s="356">
        <f t="shared" si="149"/>
        <v>0</v>
      </c>
      <c r="GL47" s="357">
        <f t="shared" si="149"/>
        <v>0</v>
      </c>
      <c r="GM47" s="358">
        <f t="shared" si="149"/>
        <v>0</v>
      </c>
      <c r="GN47" s="358"/>
      <c r="GO47" s="357">
        <f>GO33+GO34+GO35+GO46</f>
        <v>0</v>
      </c>
      <c r="GP47" s="358">
        <f>GP33+GP34+GP35+GP46</f>
        <v>0</v>
      </c>
      <c r="GQ47" s="358"/>
      <c r="GR47" s="357">
        <f>GR33+GR34+GR35+GR46</f>
        <v>0</v>
      </c>
      <c r="GS47" s="358">
        <f>GS33+GS34+GS35+GS46</f>
        <v>0</v>
      </c>
      <c r="GT47" s="358"/>
      <c r="GU47" s="357">
        <f>GU33+GU34+GU35+GU46</f>
        <v>0</v>
      </c>
      <c r="GV47" s="358">
        <f>GV33+GV34+GV35+GV46</f>
        <v>0</v>
      </c>
      <c r="GW47" s="358"/>
      <c r="GX47" s="357">
        <f>GX33+GX34+GX35+GX46</f>
        <v>0</v>
      </c>
      <c r="GY47" s="358">
        <f>GY33+GY34+GY35+GY46</f>
        <v>0</v>
      </c>
      <c r="GZ47" s="358"/>
      <c r="HA47" s="357">
        <f t="shared" ref="HA47:HF47" si="150">HA33+HA34+HA35+HA46</f>
        <v>0</v>
      </c>
      <c r="HB47" s="358">
        <f t="shared" si="150"/>
        <v>0</v>
      </c>
      <c r="HC47" s="359">
        <f t="shared" si="150"/>
        <v>0</v>
      </c>
      <c r="HD47" s="369">
        <f t="shared" si="150"/>
        <v>0</v>
      </c>
      <c r="HE47" s="370">
        <f t="shared" si="150"/>
        <v>0</v>
      </c>
      <c r="HF47" s="371">
        <f t="shared" si="150"/>
        <v>0</v>
      </c>
      <c r="HG47" s="371"/>
      <c r="HH47" s="370">
        <f>HH33+HH34+HH35+HH46</f>
        <v>0</v>
      </c>
      <c r="HI47" s="371">
        <f>HI33+HI34+HI35+HI46</f>
        <v>0</v>
      </c>
      <c r="HJ47" s="371"/>
      <c r="HK47" s="370">
        <f>HK33+HK34+HK35+HK46</f>
        <v>0</v>
      </c>
      <c r="HL47" s="371">
        <f>HL33+HL34+HL35+HL46</f>
        <v>0</v>
      </c>
      <c r="HM47" s="371"/>
      <c r="HN47" s="370">
        <f>HN33+HN34+HN35+HN46</f>
        <v>0</v>
      </c>
      <c r="HO47" s="371">
        <f>HO33+HO34+HO35+HO46</f>
        <v>0</v>
      </c>
      <c r="HP47" s="371"/>
      <c r="HQ47" s="370">
        <f>HQ33+HQ34+HQ35+HQ46</f>
        <v>0</v>
      </c>
      <c r="HR47" s="371">
        <f>HR33+HR34+HR35+HR46</f>
        <v>0</v>
      </c>
      <c r="HS47" s="371"/>
      <c r="HT47" s="370">
        <f t="shared" ref="HT47:HY47" si="151">HT33+HT34+HT35+HT46</f>
        <v>0</v>
      </c>
      <c r="HU47" s="371">
        <f t="shared" si="151"/>
        <v>0</v>
      </c>
      <c r="HV47" s="385">
        <f t="shared" si="151"/>
        <v>0</v>
      </c>
      <c r="HW47" s="379">
        <f>HW33+HW34+HW35+HW46</f>
        <v>1645513</v>
      </c>
      <c r="HX47" s="380">
        <f t="shared" si="151"/>
        <v>4860192.7507720003</v>
      </c>
      <c r="HY47" s="381">
        <f t="shared" si="151"/>
        <v>514378</v>
      </c>
      <c r="HZ47" s="381"/>
      <c r="IA47" s="380">
        <f>IA33+IA34+IA35+IA46</f>
        <v>1534768.1150199997</v>
      </c>
      <c r="IB47" s="381">
        <f>IB33+IB34+IB35+IB46</f>
        <v>814340</v>
      </c>
      <c r="IC47" s="381"/>
      <c r="ID47" s="380">
        <f>ID33+ID34+ID35+ID46</f>
        <v>2387924.5831880001</v>
      </c>
      <c r="IE47" s="381">
        <f>IE33+IE34+IE35+IE46</f>
        <v>263963</v>
      </c>
      <c r="IF47" s="381"/>
      <c r="IG47" s="380">
        <f>IG33+IG34+IG35+IG46</f>
        <v>779068.84864400001</v>
      </c>
      <c r="IH47" s="381">
        <f>IH33+IH34+IH35+IH46</f>
        <v>52832</v>
      </c>
      <c r="II47" s="381"/>
      <c r="IJ47" s="389">
        <f>IJ33+IJ34+IJ35+IJ46</f>
        <v>158431.20391999997</v>
      </c>
    </row>
    <row r="48" spans="1:244" hidden="1">
      <c r="BP48" s="280"/>
      <c r="BR48" s="280"/>
      <c r="CI48" s="280"/>
      <c r="CK48" s="280"/>
      <c r="DB48" s="280"/>
      <c r="DD48" s="280"/>
      <c r="DU48" s="280"/>
      <c r="DW48" s="280"/>
      <c r="EN48" s="280"/>
      <c r="EP48" s="280"/>
      <c r="FG48" s="280"/>
      <c r="FI48" s="280"/>
      <c r="FZ48" s="280"/>
      <c r="GB48" s="280"/>
      <c r="GS48" s="280"/>
      <c r="GU48" s="280"/>
      <c r="HL48" s="280"/>
      <c r="HN48" s="280"/>
      <c r="IE48" s="280"/>
      <c r="IG48" s="280"/>
    </row>
    <row r="49" spans="1:244" hidden="1">
      <c r="A49" s="244"/>
      <c r="B49" s="245" t="s">
        <v>133</v>
      </c>
      <c r="C49" s="246"/>
      <c r="D49" s="246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148"/>
      <c r="V49" s="246"/>
      <c r="W49" s="246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148"/>
      <c r="AO49" s="246"/>
      <c r="AP49" s="246"/>
      <c r="AQ49" s="247"/>
      <c r="AR49" s="247"/>
      <c r="AS49" s="247"/>
      <c r="AT49" s="247"/>
      <c r="AU49" s="247"/>
      <c r="AV49" s="247"/>
      <c r="AW49" s="247"/>
      <c r="AX49" s="247"/>
      <c r="AY49" s="247"/>
      <c r="AZ49" s="247"/>
      <c r="BA49" s="247"/>
      <c r="BB49" s="247"/>
      <c r="BC49" s="247"/>
      <c r="BD49" s="247"/>
      <c r="BE49" s="247"/>
      <c r="BF49" s="247"/>
      <c r="BG49" s="148"/>
      <c r="BH49" s="246"/>
      <c r="BI49" s="246"/>
      <c r="BJ49" s="247"/>
      <c r="BK49" s="247"/>
      <c r="BL49" s="247"/>
      <c r="BM49" s="247"/>
      <c r="BN49" s="247"/>
      <c r="BO49" s="247"/>
      <c r="BP49" s="247"/>
      <c r="BQ49" s="247"/>
      <c r="BR49" s="281"/>
      <c r="BS49" s="247"/>
      <c r="BT49" s="247"/>
      <c r="BU49" s="247"/>
      <c r="BV49" s="247"/>
      <c r="BW49" s="247"/>
      <c r="BX49" s="247"/>
      <c r="BY49" s="247"/>
      <c r="BZ49" s="148"/>
      <c r="CA49" s="246"/>
      <c r="CB49" s="246"/>
      <c r="CC49" s="247"/>
      <c r="CD49" s="247"/>
      <c r="CE49" s="247"/>
      <c r="CF49" s="247"/>
      <c r="CG49" s="247"/>
      <c r="CH49" s="247"/>
      <c r="CI49" s="247"/>
      <c r="CJ49" s="247"/>
      <c r="CK49" s="281"/>
      <c r="CL49" s="247"/>
      <c r="CM49" s="247"/>
      <c r="CN49" s="247"/>
      <c r="CO49" s="247"/>
      <c r="CP49" s="247"/>
      <c r="CQ49" s="247"/>
      <c r="CR49" s="247"/>
      <c r="CS49" s="148"/>
      <c r="CT49" s="246"/>
      <c r="CU49" s="246"/>
      <c r="CV49" s="247"/>
      <c r="CW49" s="247"/>
      <c r="CX49" s="247"/>
      <c r="CY49" s="247"/>
      <c r="CZ49" s="247"/>
      <c r="DA49" s="247"/>
      <c r="DB49" s="247"/>
      <c r="DC49" s="247"/>
      <c r="DD49" s="281"/>
      <c r="DE49" s="247"/>
      <c r="DF49" s="247"/>
      <c r="DG49" s="247"/>
      <c r="DH49" s="247"/>
      <c r="DI49" s="247"/>
      <c r="DJ49" s="247"/>
      <c r="DK49" s="247"/>
      <c r="DL49" s="148"/>
      <c r="DM49" s="246"/>
      <c r="DN49" s="246"/>
      <c r="DO49" s="247"/>
      <c r="DP49" s="247"/>
      <c r="DQ49" s="247"/>
      <c r="DR49" s="247"/>
      <c r="DS49" s="247"/>
      <c r="DT49" s="247"/>
      <c r="DU49" s="247"/>
      <c r="DV49" s="247"/>
      <c r="DW49" s="281"/>
      <c r="DX49" s="247"/>
      <c r="DY49" s="247"/>
      <c r="DZ49" s="247"/>
      <c r="EA49" s="247"/>
      <c r="EB49" s="247"/>
      <c r="EC49" s="247"/>
      <c r="ED49" s="247"/>
      <c r="EE49" s="148"/>
      <c r="EF49" s="246"/>
      <c r="EG49" s="246"/>
      <c r="EH49" s="247"/>
      <c r="EI49" s="247"/>
      <c r="EJ49" s="247"/>
      <c r="EK49" s="247"/>
      <c r="EL49" s="247"/>
      <c r="EM49" s="247"/>
      <c r="EN49" s="247"/>
      <c r="EO49" s="247"/>
      <c r="EP49" s="281"/>
      <c r="EQ49" s="247"/>
      <c r="ER49" s="247"/>
      <c r="ES49" s="247"/>
      <c r="ET49" s="247"/>
      <c r="EU49" s="247"/>
      <c r="EV49" s="247"/>
      <c r="EW49" s="247"/>
      <c r="EX49" s="148"/>
      <c r="EY49" s="246"/>
      <c r="EZ49" s="246"/>
      <c r="FA49" s="247"/>
      <c r="FB49" s="247"/>
      <c r="FC49" s="247"/>
      <c r="FD49" s="247"/>
      <c r="FE49" s="247"/>
      <c r="FF49" s="247"/>
      <c r="FG49" s="247"/>
      <c r="FH49" s="247"/>
      <c r="FI49" s="281"/>
      <c r="FJ49" s="247"/>
      <c r="FK49" s="247"/>
      <c r="FL49" s="247"/>
      <c r="FM49" s="247"/>
      <c r="FN49" s="247"/>
      <c r="FO49" s="247"/>
      <c r="FP49" s="247"/>
      <c r="FQ49" s="148"/>
      <c r="FR49" s="246"/>
      <c r="FS49" s="246"/>
      <c r="FT49" s="247"/>
      <c r="FU49" s="247"/>
      <c r="FV49" s="247"/>
      <c r="FW49" s="247"/>
      <c r="FX49" s="247"/>
      <c r="FY49" s="247"/>
      <c r="FZ49" s="247"/>
      <c r="GA49" s="247"/>
      <c r="GB49" s="281"/>
      <c r="GC49" s="247"/>
      <c r="GD49" s="247"/>
      <c r="GE49" s="247"/>
      <c r="GF49" s="247"/>
      <c r="GG49" s="247"/>
      <c r="GH49" s="247"/>
      <c r="GI49" s="247"/>
      <c r="GJ49" s="148"/>
      <c r="GK49" s="246"/>
      <c r="GL49" s="246"/>
      <c r="GM49" s="247"/>
      <c r="GN49" s="247"/>
      <c r="GO49" s="247"/>
      <c r="GP49" s="247"/>
      <c r="GQ49" s="247"/>
      <c r="GR49" s="247"/>
      <c r="GS49" s="247"/>
      <c r="GT49" s="247"/>
      <c r="GU49" s="281"/>
      <c r="GV49" s="247"/>
      <c r="GW49" s="247"/>
      <c r="GX49" s="247"/>
      <c r="GY49" s="247"/>
      <c r="GZ49" s="247"/>
      <c r="HA49" s="247"/>
      <c r="HB49" s="247"/>
      <c r="HC49" s="148"/>
      <c r="HD49" s="246"/>
      <c r="HE49" s="246"/>
      <c r="HF49" s="247"/>
      <c r="HG49" s="247"/>
      <c r="HH49" s="247"/>
      <c r="HI49" s="247"/>
      <c r="HJ49" s="247"/>
      <c r="HK49" s="247"/>
      <c r="HL49" s="247"/>
      <c r="HM49" s="247"/>
      <c r="HN49" s="281"/>
      <c r="HO49" s="247"/>
      <c r="HP49" s="247"/>
      <c r="HQ49" s="247"/>
      <c r="HR49" s="247"/>
      <c r="HS49" s="247"/>
      <c r="HT49" s="247"/>
      <c r="HU49" s="247"/>
      <c r="HV49" s="148"/>
      <c r="HW49" s="246"/>
      <c r="HX49" s="246"/>
      <c r="HY49" s="247"/>
      <c r="HZ49" s="247"/>
      <c r="IA49" s="247"/>
      <c r="IB49" s="247"/>
      <c r="IC49" s="247"/>
      <c r="ID49" s="247"/>
      <c r="IE49" s="247"/>
      <c r="IF49" s="247"/>
      <c r="IG49" s="281"/>
      <c r="IH49" s="247"/>
      <c r="II49" s="247"/>
      <c r="IJ49" s="247"/>
    </row>
    <row r="50" spans="1:244" s="146" customFormat="1" ht="60" hidden="1">
      <c r="A50" s="244"/>
      <c r="B50" s="248" t="s">
        <v>134</v>
      </c>
      <c r="C50" s="244">
        <f>E50+H50+K50+N50</f>
        <v>384642</v>
      </c>
      <c r="D50" s="249">
        <f>G50+J50+M50+P50</f>
        <v>1125497.8800000001</v>
      </c>
      <c r="E50" s="250">
        <v>65725</v>
      </c>
      <c r="F50" s="250"/>
      <c r="G50" s="251">
        <v>192317.4</v>
      </c>
      <c r="H50" s="250">
        <v>232606</v>
      </c>
      <c r="I50" s="250"/>
      <c r="J50" s="251">
        <v>680626.56</v>
      </c>
      <c r="K50" s="250">
        <v>73947</v>
      </c>
      <c r="L50" s="250"/>
      <c r="M50" s="251">
        <v>216375.72</v>
      </c>
      <c r="N50" s="250">
        <v>12364</v>
      </c>
      <c r="O50" s="250"/>
      <c r="P50" s="251">
        <v>36178.199999999997</v>
      </c>
      <c r="Q50" s="250"/>
      <c r="R50" s="250"/>
      <c r="S50" s="250"/>
      <c r="T50" s="250"/>
      <c r="U50" s="252"/>
      <c r="V50" s="244">
        <v>459902</v>
      </c>
      <c r="W50" s="249">
        <v>1345715.52</v>
      </c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  <c r="AL50" s="250"/>
      <c r="AM50" s="250"/>
      <c r="AN50" s="252"/>
      <c r="AO50" s="244">
        <v>366074</v>
      </c>
      <c r="AP50" s="244">
        <v>1071166.22</v>
      </c>
      <c r="AQ50" s="250"/>
      <c r="AR50" s="250"/>
      <c r="AS50" s="250"/>
      <c r="AT50" s="250"/>
      <c r="AU50" s="250"/>
      <c r="AV50" s="250"/>
      <c r="AW50" s="250"/>
      <c r="AX50" s="250"/>
      <c r="AY50" s="250"/>
      <c r="AZ50" s="250"/>
      <c r="BA50" s="250"/>
      <c r="BB50" s="250"/>
      <c r="BC50" s="250"/>
      <c r="BD50" s="250"/>
      <c r="BE50" s="250"/>
      <c r="BF50" s="250"/>
      <c r="BG50" s="252"/>
      <c r="BH50" s="244"/>
      <c r="BI50" s="244"/>
      <c r="BJ50" s="250"/>
      <c r="BK50" s="250"/>
      <c r="BL50" s="250"/>
      <c r="BM50" s="250"/>
      <c r="BN50" s="250"/>
      <c r="BO50" s="250"/>
      <c r="BP50" s="250"/>
      <c r="BQ50" s="250"/>
      <c r="BR50" s="251"/>
      <c r="BS50" s="250"/>
      <c r="BT50" s="250"/>
      <c r="BU50" s="250"/>
      <c r="BV50" s="250"/>
      <c r="BW50" s="250"/>
      <c r="BX50" s="250"/>
      <c r="BY50" s="250"/>
      <c r="BZ50" s="252"/>
      <c r="CA50" s="244"/>
      <c r="CB50" s="244"/>
      <c r="CC50" s="250"/>
      <c r="CD50" s="250"/>
      <c r="CE50" s="250"/>
      <c r="CF50" s="250"/>
      <c r="CG50" s="250"/>
      <c r="CH50" s="250"/>
      <c r="CI50" s="250"/>
      <c r="CJ50" s="250"/>
      <c r="CK50" s="251"/>
      <c r="CL50" s="250"/>
      <c r="CM50" s="250"/>
      <c r="CN50" s="250"/>
      <c r="CO50" s="250"/>
      <c r="CP50" s="250"/>
      <c r="CQ50" s="250"/>
      <c r="CR50" s="250"/>
      <c r="CS50" s="252"/>
      <c r="CT50" s="244"/>
      <c r="CU50" s="244"/>
      <c r="CV50" s="250"/>
      <c r="CW50" s="250"/>
      <c r="CX50" s="250"/>
      <c r="CY50" s="250"/>
      <c r="CZ50" s="250"/>
      <c r="DA50" s="250"/>
      <c r="DB50" s="250"/>
      <c r="DC50" s="250"/>
      <c r="DD50" s="251"/>
      <c r="DE50" s="250"/>
      <c r="DF50" s="250"/>
      <c r="DG50" s="250"/>
      <c r="DH50" s="250"/>
      <c r="DI50" s="250"/>
      <c r="DJ50" s="250"/>
      <c r="DK50" s="250"/>
      <c r="DL50" s="252"/>
      <c r="DM50" s="244"/>
      <c r="DN50" s="244"/>
      <c r="DO50" s="250"/>
      <c r="DP50" s="250"/>
      <c r="DQ50" s="250"/>
      <c r="DR50" s="250"/>
      <c r="DS50" s="250"/>
      <c r="DT50" s="250"/>
      <c r="DU50" s="250"/>
      <c r="DV50" s="250"/>
      <c r="DW50" s="251"/>
      <c r="DX50" s="250"/>
      <c r="DY50" s="250"/>
      <c r="DZ50" s="250"/>
      <c r="EA50" s="250"/>
      <c r="EB50" s="250"/>
      <c r="EC50" s="250"/>
      <c r="ED50" s="250"/>
      <c r="EE50" s="252"/>
      <c r="EF50" s="244"/>
      <c r="EG50" s="244"/>
      <c r="EH50" s="250"/>
      <c r="EI50" s="250"/>
      <c r="EJ50" s="250"/>
      <c r="EK50" s="250"/>
      <c r="EL50" s="250"/>
      <c r="EM50" s="250"/>
      <c r="EN50" s="250"/>
      <c r="EO50" s="250"/>
      <c r="EP50" s="251"/>
      <c r="EQ50" s="250"/>
      <c r="ER50" s="250"/>
      <c r="ES50" s="250"/>
      <c r="ET50" s="250"/>
      <c r="EU50" s="250"/>
      <c r="EV50" s="250"/>
      <c r="EW50" s="250"/>
      <c r="EX50" s="252"/>
      <c r="EY50" s="244"/>
      <c r="EZ50" s="244"/>
      <c r="FA50" s="250"/>
      <c r="FB50" s="250"/>
      <c r="FC50" s="250"/>
      <c r="FD50" s="250"/>
      <c r="FE50" s="250"/>
      <c r="FF50" s="250"/>
      <c r="FG50" s="250"/>
      <c r="FH50" s="250"/>
      <c r="FI50" s="251"/>
      <c r="FJ50" s="250"/>
      <c r="FK50" s="250"/>
      <c r="FL50" s="250"/>
      <c r="FM50" s="250"/>
      <c r="FN50" s="250"/>
      <c r="FO50" s="250"/>
      <c r="FP50" s="250"/>
      <c r="FQ50" s="252"/>
      <c r="FR50" s="244"/>
      <c r="FS50" s="244"/>
      <c r="FT50" s="250"/>
      <c r="FU50" s="250"/>
      <c r="FV50" s="250"/>
      <c r="FW50" s="250"/>
      <c r="FX50" s="250"/>
      <c r="FY50" s="250"/>
      <c r="FZ50" s="250"/>
      <c r="GA50" s="250"/>
      <c r="GB50" s="251"/>
      <c r="GC50" s="250"/>
      <c r="GD50" s="250"/>
      <c r="GE50" s="250"/>
      <c r="GF50" s="250"/>
      <c r="GG50" s="250"/>
      <c r="GH50" s="250"/>
      <c r="GI50" s="250"/>
      <c r="GJ50" s="252"/>
      <c r="GK50" s="244"/>
      <c r="GL50" s="244"/>
      <c r="GM50" s="250"/>
      <c r="GN50" s="250"/>
      <c r="GO50" s="250"/>
      <c r="GP50" s="250"/>
      <c r="GQ50" s="250"/>
      <c r="GR50" s="250"/>
      <c r="GS50" s="250"/>
      <c r="GT50" s="250"/>
      <c r="GU50" s="251"/>
      <c r="GV50" s="250"/>
      <c r="GW50" s="250"/>
      <c r="GX50" s="250"/>
      <c r="GY50" s="250"/>
      <c r="GZ50" s="250"/>
      <c r="HA50" s="250"/>
      <c r="HB50" s="250"/>
      <c r="HC50" s="252"/>
      <c r="HD50" s="244"/>
      <c r="HE50" s="244"/>
      <c r="HF50" s="250"/>
      <c r="HG50" s="250"/>
      <c r="HH50" s="250"/>
      <c r="HI50" s="250"/>
      <c r="HJ50" s="250"/>
      <c r="HK50" s="250"/>
      <c r="HL50" s="250"/>
      <c r="HM50" s="250"/>
      <c r="HN50" s="251"/>
      <c r="HO50" s="250"/>
      <c r="HP50" s="250"/>
      <c r="HQ50" s="250"/>
      <c r="HR50" s="250"/>
      <c r="HS50" s="250"/>
      <c r="HT50" s="250"/>
      <c r="HU50" s="250"/>
      <c r="HV50" s="252"/>
      <c r="HW50" s="244"/>
      <c r="HX50" s="244"/>
      <c r="HY50" s="250"/>
      <c r="HZ50" s="250"/>
      <c r="IA50" s="250"/>
      <c r="IB50" s="250"/>
      <c r="IC50" s="250"/>
      <c r="ID50" s="250"/>
      <c r="IE50" s="250"/>
      <c r="IF50" s="250"/>
      <c r="IG50" s="251"/>
      <c r="IH50" s="250"/>
      <c r="II50" s="250"/>
      <c r="IJ50" s="250"/>
    </row>
    <row r="51" spans="1:244" s="146" customFormat="1" hidden="1">
      <c r="A51" s="244"/>
      <c r="B51" s="253" t="s">
        <v>93</v>
      </c>
      <c r="C51" s="254">
        <f t="shared" ref="C51:P51" si="152">C50-C47</f>
        <v>0</v>
      </c>
      <c r="D51" s="249">
        <f t="shared" si="152"/>
        <v>1.0220000287517905E-2</v>
      </c>
      <c r="E51" s="254">
        <f t="shared" si="152"/>
        <v>0</v>
      </c>
      <c r="F51" s="254">
        <f t="shared" si="152"/>
        <v>0</v>
      </c>
      <c r="G51" s="249">
        <f t="shared" si="152"/>
        <v>4.750000050989911E-3</v>
      </c>
      <c r="H51" s="254">
        <f t="shared" si="152"/>
        <v>0</v>
      </c>
      <c r="I51" s="254">
        <f t="shared" si="152"/>
        <v>0</v>
      </c>
      <c r="J51" s="249">
        <f t="shared" si="152"/>
        <v>-5.3999992087483406E-4</v>
      </c>
      <c r="K51" s="254">
        <f t="shared" si="152"/>
        <v>0</v>
      </c>
      <c r="L51" s="254">
        <f t="shared" si="152"/>
        <v>0</v>
      </c>
      <c r="M51" s="249">
        <f t="shared" si="152"/>
        <v>2.7700000209733844E-3</v>
      </c>
      <c r="N51" s="254">
        <f t="shared" si="152"/>
        <v>0</v>
      </c>
      <c r="O51" s="254">
        <f t="shared" si="152"/>
        <v>0</v>
      </c>
      <c r="P51" s="249">
        <f t="shared" si="152"/>
        <v>3.2399999981862493E-3</v>
      </c>
      <c r="Q51" s="254"/>
      <c r="R51" s="254"/>
      <c r="S51" s="254"/>
      <c r="T51" s="254"/>
      <c r="U51" s="254"/>
      <c r="V51" s="254">
        <f>V50-V47</f>
        <v>0</v>
      </c>
      <c r="W51" s="249">
        <f>W50-W47</f>
        <v>-3.1799999997019768E-3</v>
      </c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>
        <f>AO50-AO47</f>
        <v>0</v>
      </c>
      <c r="AP51" s="249">
        <f>AP50-AP47</f>
        <v>-6.6000013612210751E-4</v>
      </c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>
        <f t="shared" ref="BH51:BU51" si="153">BH50-BH47</f>
        <v>-204483</v>
      </c>
      <c r="BI51" s="254">
        <f t="shared" si="153"/>
        <v>-602576.22992399998</v>
      </c>
      <c r="BJ51" s="254">
        <f t="shared" si="153"/>
        <v>-86226</v>
      </c>
      <c r="BK51" s="254">
        <f t="shared" si="153"/>
        <v>0</v>
      </c>
      <c r="BL51" s="249">
        <f t="shared" si="153"/>
        <v>-254093.19112800003</v>
      </c>
      <c r="BM51" s="254">
        <f t="shared" si="153"/>
        <v>-83571</v>
      </c>
      <c r="BN51" s="254">
        <f t="shared" si="153"/>
        <v>0</v>
      </c>
      <c r="BO51" s="249">
        <f t="shared" si="153"/>
        <v>-246269.362788</v>
      </c>
      <c r="BP51" s="254">
        <f t="shared" si="153"/>
        <v>-30040</v>
      </c>
      <c r="BQ51" s="254">
        <f t="shared" si="153"/>
        <v>0</v>
      </c>
      <c r="BR51" s="249">
        <f t="shared" si="153"/>
        <v>-88522.71312</v>
      </c>
      <c r="BS51" s="254">
        <f t="shared" si="153"/>
        <v>-4646</v>
      </c>
      <c r="BT51" s="254">
        <f t="shared" si="153"/>
        <v>0</v>
      </c>
      <c r="BU51" s="249">
        <f t="shared" si="153"/>
        <v>-13690.962887999998</v>
      </c>
      <c r="BV51" s="254"/>
      <c r="BW51" s="254"/>
      <c r="BX51" s="254"/>
      <c r="BY51" s="254"/>
      <c r="BZ51" s="254"/>
      <c r="CA51" s="254">
        <f t="shared" ref="CA51:CN51" si="154">CA50-CA47</f>
        <v>-75176</v>
      </c>
      <c r="CB51" s="254">
        <f t="shared" si="154"/>
        <v>-221528.63679999998</v>
      </c>
      <c r="CC51" s="254">
        <f t="shared" si="154"/>
        <v>-69120</v>
      </c>
      <c r="CD51" s="254">
        <f t="shared" si="154"/>
        <v>0</v>
      </c>
      <c r="CE51" s="249">
        <f t="shared" si="154"/>
        <v>-203682.81599999996</v>
      </c>
      <c r="CF51" s="254">
        <f t="shared" si="154"/>
        <v>-1712</v>
      </c>
      <c r="CG51" s="254">
        <f t="shared" si="154"/>
        <v>0</v>
      </c>
      <c r="CH51" s="249">
        <f t="shared" si="154"/>
        <v>-5044.9215999999997</v>
      </c>
      <c r="CI51" s="254">
        <f t="shared" si="154"/>
        <v>-2748</v>
      </c>
      <c r="CJ51" s="254">
        <f t="shared" si="154"/>
        <v>0</v>
      </c>
      <c r="CK51" s="249">
        <f t="shared" si="154"/>
        <v>-8097.8063999999995</v>
      </c>
      <c r="CL51" s="254">
        <f t="shared" si="154"/>
        <v>-1596</v>
      </c>
      <c r="CM51" s="254">
        <f t="shared" si="154"/>
        <v>0</v>
      </c>
      <c r="CN51" s="249">
        <f t="shared" si="154"/>
        <v>-4703.0928000000004</v>
      </c>
      <c r="CO51" s="254"/>
      <c r="CP51" s="254"/>
      <c r="CQ51" s="254"/>
      <c r="CR51" s="254"/>
      <c r="CS51" s="254"/>
      <c r="CT51" s="254">
        <f t="shared" ref="CT51:DG51" si="155">CT50-CT47</f>
        <v>-39353</v>
      </c>
      <c r="CU51" s="254">
        <f t="shared" si="155"/>
        <v>-108893.1004</v>
      </c>
      <c r="CV51" s="254">
        <f t="shared" si="155"/>
        <v>-35698</v>
      </c>
      <c r="CW51" s="254">
        <f t="shared" si="155"/>
        <v>0</v>
      </c>
      <c r="CX51" s="249">
        <f t="shared" si="155"/>
        <v>-98122.546400000007</v>
      </c>
      <c r="CY51" s="254">
        <f t="shared" si="155"/>
        <v>-659</v>
      </c>
      <c r="CZ51" s="254">
        <f t="shared" si="155"/>
        <v>0</v>
      </c>
      <c r="DA51" s="249">
        <f t="shared" si="155"/>
        <v>-1941.9412000000002</v>
      </c>
      <c r="DB51" s="254">
        <f t="shared" si="155"/>
        <v>-1928</v>
      </c>
      <c r="DC51" s="254">
        <f t="shared" si="155"/>
        <v>0</v>
      </c>
      <c r="DD51" s="249">
        <f t="shared" si="155"/>
        <v>-5681.4304000000011</v>
      </c>
      <c r="DE51" s="254">
        <f t="shared" si="155"/>
        <v>-1068</v>
      </c>
      <c r="DF51" s="254">
        <f t="shared" si="155"/>
        <v>0</v>
      </c>
      <c r="DG51" s="249">
        <f t="shared" si="155"/>
        <v>-3147.1824000000001</v>
      </c>
      <c r="DH51" s="254"/>
      <c r="DI51" s="254"/>
      <c r="DJ51" s="254"/>
      <c r="DK51" s="254"/>
      <c r="DL51" s="254"/>
      <c r="DM51" s="254">
        <f t="shared" ref="DM51:DZ51" si="156">DM50-DM47</f>
        <v>-27839</v>
      </c>
      <c r="DN51" s="254">
        <f t="shared" si="156"/>
        <v>-97883.228628000012</v>
      </c>
      <c r="DO51" s="254">
        <f t="shared" si="156"/>
        <v>-21366</v>
      </c>
      <c r="DP51" s="254"/>
      <c r="DQ51" s="249">
        <f t="shared" si="156"/>
        <v>-74275.861032000001</v>
      </c>
      <c r="DR51" s="254">
        <f t="shared" si="156"/>
        <v>-1520</v>
      </c>
      <c r="DS51" s="254">
        <f t="shared" si="156"/>
        <v>0</v>
      </c>
      <c r="DT51" s="249">
        <f t="shared" si="156"/>
        <v>-5543.5190400000001</v>
      </c>
      <c r="DU51" s="254">
        <f t="shared" si="156"/>
        <v>-2747</v>
      </c>
      <c r="DV51" s="254">
        <f t="shared" si="156"/>
        <v>0</v>
      </c>
      <c r="DW51" s="249">
        <f t="shared" si="156"/>
        <v>-10018.451843999999</v>
      </c>
      <c r="DX51" s="254">
        <f t="shared" si="156"/>
        <v>-2206</v>
      </c>
      <c r="DY51" s="254">
        <f t="shared" si="156"/>
        <v>0</v>
      </c>
      <c r="DZ51" s="249">
        <f t="shared" si="156"/>
        <v>-8045.3967119999998</v>
      </c>
      <c r="EA51" s="254"/>
      <c r="EB51" s="254"/>
      <c r="EC51" s="254"/>
      <c r="ED51" s="254"/>
      <c r="EE51" s="254"/>
      <c r="EF51" s="254">
        <f t="shared" ref="EF51:ES51" si="157">EF50-EF47</f>
        <v>-36698</v>
      </c>
      <c r="EG51" s="254">
        <f t="shared" si="157"/>
        <v>-124529.90400000001</v>
      </c>
      <c r="EH51" s="254">
        <f t="shared" si="157"/>
        <v>-24793</v>
      </c>
      <c r="EI51" s="254">
        <f t="shared" si="157"/>
        <v>0</v>
      </c>
      <c r="EJ51" s="249">
        <f t="shared" si="157"/>
        <v>-84076.714000000007</v>
      </c>
      <c r="EK51" s="254">
        <f t="shared" si="157"/>
        <v>-3657</v>
      </c>
      <c r="EL51" s="254">
        <f t="shared" si="157"/>
        <v>0</v>
      </c>
      <c r="EM51" s="249">
        <f t="shared" si="157"/>
        <v>-12426.485999999999</v>
      </c>
      <c r="EN51" s="254">
        <f t="shared" si="157"/>
        <v>-6313</v>
      </c>
      <c r="EO51" s="254">
        <f t="shared" si="157"/>
        <v>0</v>
      </c>
      <c r="EP51" s="249">
        <f t="shared" si="157"/>
        <v>-21451.574000000001</v>
      </c>
      <c r="EQ51" s="254">
        <f t="shared" si="157"/>
        <v>-1935</v>
      </c>
      <c r="ER51" s="254">
        <f t="shared" si="157"/>
        <v>0</v>
      </c>
      <c r="ES51" s="249">
        <f t="shared" si="157"/>
        <v>-6575.13</v>
      </c>
      <c r="ET51" s="254"/>
      <c r="EU51" s="254"/>
      <c r="EV51" s="254"/>
      <c r="EW51" s="254"/>
      <c r="EX51" s="254"/>
      <c r="EY51" s="254">
        <f t="shared" ref="EY51:FL51" si="158">EY50-EY47</f>
        <v>-51346</v>
      </c>
      <c r="EZ51" s="254">
        <f t="shared" si="158"/>
        <v>-162402.0374</v>
      </c>
      <c r="FA51" s="254">
        <f t="shared" si="158"/>
        <v>-40041</v>
      </c>
      <c r="FB51" s="254">
        <f t="shared" si="158"/>
        <v>0</v>
      </c>
      <c r="FC51" s="249">
        <f t="shared" si="158"/>
        <v>-126639.80040000001</v>
      </c>
      <c r="FD51" s="254">
        <f t="shared" si="158"/>
        <v>-2057</v>
      </c>
      <c r="FE51" s="254">
        <f t="shared" si="158"/>
        <v>0</v>
      </c>
      <c r="FF51" s="249">
        <f t="shared" si="158"/>
        <v>-6507.113800000001</v>
      </c>
      <c r="FG51" s="254">
        <f t="shared" si="158"/>
        <v>-4255</v>
      </c>
      <c r="FH51" s="254">
        <f t="shared" si="158"/>
        <v>0</v>
      </c>
      <c r="FI51" s="249">
        <f t="shared" si="158"/>
        <v>-13460.267000000002</v>
      </c>
      <c r="FJ51" s="254">
        <f t="shared" si="158"/>
        <v>-4993</v>
      </c>
      <c r="FK51" s="254">
        <f t="shared" si="158"/>
        <v>0</v>
      </c>
      <c r="FL51" s="249">
        <f t="shared" si="158"/>
        <v>-15794.8562</v>
      </c>
      <c r="FM51" s="254"/>
      <c r="FN51" s="254"/>
      <c r="FO51" s="254"/>
      <c r="FP51" s="254"/>
      <c r="FQ51" s="254"/>
      <c r="FR51" s="254">
        <f t="shared" ref="FR51:GE51" si="159">FR50-FR47</f>
        <v>0</v>
      </c>
      <c r="FS51" s="254">
        <f t="shared" si="159"/>
        <v>0</v>
      </c>
      <c r="FT51" s="254">
        <f t="shared" si="159"/>
        <v>0</v>
      </c>
      <c r="FU51" s="254">
        <f t="shared" si="159"/>
        <v>0</v>
      </c>
      <c r="FV51" s="249">
        <f t="shared" si="159"/>
        <v>0</v>
      </c>
      <c r="FW51" s="254">
        <f t="shared" si="159"/>
        <v>0</v>
      </c>
      <c r="FX51" s="254">
        <f t="shared" si="159"/>
        <v>0</v>
      </c>
      <c r="FY51" s="249">
        <f t="shared" si="159"/>
        <v>0</v>
      </c>
      <c r="FZ51" s="254">
        <f t="shared" si="159"/>
        <v>0</v>
      </c>
      <c r="GA51" s="254">
        <f t="shared" si="159"/>
        <v>0</v>
      </c>
      <c r="GB51" s="249">
        <f t="shared" si="159"/>
        <v>0</v>
      </c>
      <c r="GC51" s="254">
        <f t="shared" si="159"/>
        <v>0</v>
      </c>
      <c r="GD51" s="254">
        <f t="shared" si="159"/>
        <v>0</v>
      </c>
      <c r="GE51" s="249">
        <f t="shared" si="159"/>
        <v>0</v>
      </c>
      <c r="GF51" s="254"/>
      <c r="GG51" s="254"/>
      <c r="GH51" s="254"/>
      <c r="GI51" s="254"/>
      <c r="GJ51" s="254"/>
      <c r="GK51" s="254">
        <f t="shared" ref="GK51:GX51" si="160">GK50-GK47</f>
        <v>0</v>
      </c>
      <c r="GL51" s="254">
        <f t="shared" si="160"/>
        <v>0</v>
      </c>
      <c r="GM51" s="254">
        <f t="shared" si="160"/>
        <v>0</v>
      </c>
      <c r="GN51" s="254">
        <f t="shared" si="160"/>
        <v>0</v>
      </c>
      <c r="GO51" s="249">
        <f t="shared" si="160"/>
        <v>0</v>
      </c>
      <c r="GP51" s="254">
        <f t="shared" si="160"/>
        <v>0</v>
      </c>
      <c r="GQ51" s="254">
        <f t="shared" si="160"/>
        <v>0</v>
      </c>
      <c r="GR51" s="249">
        <f t="shared" si="160"/>
        <v>0</v>
      </c>
      <c r="GS51" s="254">
        <f t="shared" si="160"/>
        <v>0</v>
      </c>
      <c r="GT51" s="254">
        <f t="shared" si="160"/>
        <v>0</v>
      </c>
      <c r="GU51" s="249">
        <f t="shared" si="160"/>
        <v>0</v>
      </c>
      <c r="GV51" s="254">
        <f t="shared" si="160"/>
        <v>0</v>
      </c>
      <c r="GW51" s="254">
        <f t="shared" si="160"/>
        <v>0</v>
      </c>
      <c r="GX51" s="249">
        <f t="shared" si="160"/>
        <v>0</v>
      </c>
      <c r="GY51" s="254"/>
      <c r="GZ51" s="254"/>
      <c r="HA51" s="254"/>
      <c r="HB51" s="254"/>
      <c r="HC51" s="254"/>
      <c r="HD51" s="254">
        <f t="shared" ref="HD51:HQ51" si="161">HD50-HD47</f>
        <v>0</v>
      </c>
      <c r="HE51" s="254">
        <f t="shared" si="161"/>
        <v>0</v>
      </c>
      <c r="HF51" s="254">
        <f t="shared" si="161"/>
        <v>0</v>
      </c>
      <c r="HG51" s="254">
        <f t="shared" si="161"/>
        <v>0</v>
      </c>
      <c r="HH51" s="249">
        <f t="shared" si="161"/>
        <v>0</v>
      </c>
      <c r="HI51" s="254">
        <f t="shared" si="161"/>
        <v>0</v>
      </c>
      <c r="HJ51" s="254">
        <f t="shared" si="161"/>
        <v>0</v>
      </c>
      <c r="HK51" s="249">
        <f t="shared" si="161"/>
        <v>0</v>
      </c>
      <c r="HL51" s="254">
        <f t="shared" si="161"/>
        <v>0</v>
      </c>
      <c r="HM51" s="254">
        <f t="shared" si="161"/>
        <v>0</v>
      </c>
      <c r="HN51" s="249">
        <f t="shared" si="161"/>
        <v>0</v>
      </c>
      <c r="HO51" s="254">
        <f t="shared" si="161"/>
        <v>0</v>
      </c>
      <c r="HP51" s="254">
        <f t="shared" si="161"/>
        <v>0</v>
      </c>
      <c r="HQ51" s="249">
        <f t="shared" si="161"/>
        <v>0</v>
      </c>
      <c r="HR51" s="254"/>
      <c r="HS51" s="254"/>
      <c r="HT51" s="254"/>
      <c r="HU51" s="254"/>
      <c r="HV51" s="254"/>
      <c r="HW51" s="254">
        <f t="shared" ref="HW51:IJ51" si="162">HW50-HW47</f>
        <v>-1645513</v>
      </c>
      <c r="HX51" s="254">
        <f t="shared" si="162"/>
        <v>-4860192.7507720003</v>
      </c>
      <c r="HY51" s="254">
        <f t="shared" si="162"/>
        <v>-514378</v>
      </c>
      <c r="HZ51" s="254">
        <f t="shared" si="162"/>
        <v>0</v>
      </c>
      <c r="IA51" s="249">
        <f t="shared" si="162"/>
        <v>-1534768.1150199997</v>
      </c>
      <c r="IB51" s="254">
        <f t="shared" si="162"/>
        <v>-814340</v>
      </c>
      <c r="IC51" s="254">
        <f t="shared" si="162"/>
        <v>0</v>
      </c>
      <c r="ID51" s="249">
        <f t="shared" si="162"/>
        <v>-2387924.5831880001</v>
      </c>
      <c r="IE51" s="254">
        <f t="shared" si="162"/>
        <v>-263963</v>
      </c>
      <c r="IF51" s="254">
        <f t="shared" si="162"/>
        <v>0</v>
      </c>
      <c r="IG51" s="249">
        <f t="shared" si="162"/>
        <v>-779068.84864400001</v>
      </c>
      <c r="IH51" s="254">
        <f t="shared" si="162"/>
        <v>-52832</v>
      </c>
      <c r="II51" s="254">
        <f t="shared" si="162"/>
        <v>0</v>
      </c>
      <c r="IJ51" s="249">
        <f t="shared" si="162"/>
        <v>-158431.20391999997</v>
      </c>
    </row>
    <row r="52" spans="1:244" hidden="1"/>
    <row r="53" spans="1:244" hidden="1"/>
    <row r="54" spans="1:244" hidden="1">
      <c r="E54" s="242"/>
      <c r="F54" s="242"/>
      <c r="G54" s="243"/>
    </row>
    <row r="55" spans="1:244" hidden="1"/>
    <row r="56" spans="1:244" hidden="1"/>
    <row r="57" spans="1:244" hidden="1"/>
    <row r="58" spans="1:244" hidden="1"/>
    <row r="59" spans="1:244" hidden="1"/>
    <row r="60" spans="1:244" hidden="1"/>
    <row r="61" spans="1:244" hidden="1"/>
    <row r="64" spans="1:244">
      <c r="HW64" s="454" t="s">
        <v>152</v>
      </c>
      <c r="HX64" s="454"/>
      <c r="HY64" s="454"/>
      <c r="HZ64" s="454"/>
      <c r="IA64" s="454"/>
      <c r="IE64" s="455" t="s">
        <v>153</v>
      </c>
      <c r="IF64" s="455"/>
      <c r="IG64" s="455"/>
      <c r="IH64" s="455"/>
    </row>
  </sheetData>
  <mergeCells count="122">
    <mergeCell ref="HW7:IJ7"/>
    <mergeCell ref="HW8:HX9"/>
    <mergeCell ref="HY8:IA9"/>
    <mergeCell ref="IB8:IJ8"/>
    <mergeCell ref="IB9:ID9"/>
    <mergeCell ref="IE9:IG9"/>
    <mergeCell ref="IH9:IJ9"/>
    <mergeCell ref="HD7:HV7"/>
    <mergeCell ref="HD8:HE9"/>
    <mergeCell ref="HF8:HH9"/>
    <mergeCell ref="HI8:HQ8"/>
    <mergeCell ref="HR8:HT9"/>
    <mergeCell ref="HU8:HV9"/>
    <mergeCell ref="HI9:HK9"/>
    <mergeCell ref="HL9:HN9"/>
    <mergeCell ref="HO9:HQ9"/>
    <mergeCell ref="GK7:HC7"/>
    <mergeCell ref="GK8:GL9"/>
    <mergeCell ref="GM8:GO9"/>
    <mergeCell ref="GP8:GX8"/>
    <mergeCell ref="GY8:HA9"/>
    <mergeCell ref="HB8:HC9"/>
    <mergeCell ref="GP9:GR9"/>
    <mergeCell ref="GS9:GU9"/>
    <mergeCell ref="GV9:GX9"/>
    <mergeCell ref="FR7:GJ7"/>
    <mergeCell ref="FR8:FS9"/>
    <mergeCell ref="FT8:FV9"/>
    <mergeCell ref="FW8:GE8"/>
    <mergeCell ref="GF8:GH9"/>
    <mergeCell ref="GI8:GJ9"/>
    <mergeCell ref="FW9:FY9"/>
    <mergeCell ref="FZ9:GB9"/>
    <mergeCell ref="GC9:GE9"/>
    <mergeCell ref="EY7:FQ7"/>
    <mergeCell ref="EY8:EZ9"/>
    <mergeCell ref="FA8:FC9"/>
    <mergeCell ref="FD8:FL8"/>
    <mergeCell ref="FM8:FO9"/>
    <mergeCell ref="FP8:FQ9"/>
    <mergeCell ref="FD9:FF9"/>
    <mergeCell ref="FG9:FI9"/>
    <mergeCell ref="FJ9:FL9"/>
    <mergeCell ref="EF7:EX7"/>
    <mergeCell ref="EF8:EG9"/>
    <mergeCell ref="EH8:EJ9"/>
    <mergeCell ref="EK8:ES8"/>
    <mergeCell ref="ET8:EV9"/>
    <mergeCell ref="EW8:EX9"/>
    <mergeCell ref="EK9:EM9"/>
    <mergeCell ref="EN9:EP9"/>
    <mergeCell ref="EQ9:ES9"/>
    <mergeCell ref="CA7:CS7"/>
    <mergeCell ref="CA8:CB9"/>
    <mergeCell ref="CC8:CE9"/>
    <mergeCell ref="CF8:CN8"/>
    <mergeCell ref="CO8:CQ9"/>
    <mergeCell ref="CR8:CS9"/>
    <mergeCell ref="CF9:CH9"/>
    <mergeCell ref="CI9:CK9"/>
    <mergeCell ref="CL9:CN9"/>
    <mergeCell ref="DK8:DL9"/>
    <mergeCell ref="CY9:DA9"/>
    <mergeCell ref="DB9:DD9"/>
    <mergeCell ref="DE9:DG9"/>
    <mergeCell ref="DM7:EE7"/>
    <mergeCell ref="DM8:DN9"/>
    <mergeCell ref="DO8:DQ9"/>
    <mergeCell ref="DR8:DZ8"/>
    <mergeCell ref="EA8:EC9"/>
    <mergeCell ref="ED8:EE9"/>
    <mergeCell ref="DR9:DT9"/>
    <mergeCell ref="DU9:DW9"/>
    <mergeCell ref="DX9:DZ9"/>
    <mergeCell ref="IG2:IJ2"/>
    <mergeCell ref="IG3:IJ3"/>
    <mergeCell ref="A5:IJ5"/>
    <mergeCell ref="BY8:BZ9"/>
    <mergeCell ref="BM9:BO9"/>
    <mergeCell ref="BP9:BR9"/>
    <mergeCell ref="BS9:BU9"/>
    <mergeCell ref="A7:A10"/>
    <mergeCell ref="B7:B10"/>
    <mergeCell ref="C7:U7"/>
    <mergeCell ref="E8:G9"/>
    <mergeCell ref="C8:D9"/>
    <mergeCell ref="Q8:S9"/>
    <mergeCell ref="AO7:BG7"/>
    <mergeCell ref="AO8:AP9"/>
    <mergeCell ref="AQ8:AS9"/>
    <mergeCell ref="AT8:BB8"/>
    <mergeCell ref="BC8:BE9"/>
    <mergeCell ref="BF8:BG9"/>
    <mergeCell ref="AT9:AV9"/>
    <mergeCell ref="AW9:AY9"/>
    <mergeCell ref="AZ9:BB9"/>
    <mergeCell ref="N9:P9"/>
    <mergeCell ref="V7:AN7"/>
    <mergeCell ref="HW64:IA64"/>
    <mergeCell ref="IE64:IH64"/>
    <mergeCell ref="BH7:BZ7"/>
    <mergeCell ref="BH8:BI9"/>
    <mergeCell ref="BJ8:BL9"/>
    <mergeCell ref="BM8:BU8"/>
    <mergeCell ref="BV8:BX9"/>
    <mergeCell ref="H8:P8"/>
    <mergeCell ref="T8:U9"/>
    <mergeCell ref="H9:J9"/>
    <mergeCell ref="K9:M9"/>
    <mergeCell ref="V8:W9"/>
    <mergeCell ref="X8:Z9"/>
    <mergeCell ref="AA8:AI8"/>
    <mergeCell ref="AJ8:AL9"/>
    <mergeCell ref="AM8:AN9"/>
    <mergeCell ref="AA9:AC9"/>
    <mergeCell ref="AD9:AF9"/>
    <mergeCell ref="AG9:AI9"/>
    <mergeCell ref="CT7:DL7"/>
    <mergeCell ref="CT8:CU9"/>
    <mergeCell ref="CV8:CX9"/>
    <mergeCell ref="CY8:DG8"/>
    <mergeCell ref="DH8:DJ9"/>
  </mergeCells>
  <phoneticPr fontId="16" type="noConversion"/>
  <pageMargins left="0.35433070866141736" right="0" top="0" bottom="0" header="0.51181102362204722" footer="0.51181102362204722"/>
  <pageSetup paperSize="9" scale="9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7" enableFormatConditionsCalculation="0">
    <tabColor indexed="29"/>
  </sheetPr>
  <dimension ref="A1:AP26"/>
  <sheetViews>
    <sheetView workbookViewId="0">
      <pane xSplit="2" ySplit="9" topLeftCell="S10" activePane="bottomRight" state="frozen"/>
      <selection pane="topRight" activeCell="C1" sqref="C1"/>
      <selection pane="bottomLeft" activeCell="A10" sqref="A10"/>
      <selection pane="bottomRight" activeCell="AB16" sqref="AB16"/>
    </sheetView>
  </sheetViews>
  <sheetFormatPr defaultRowHeight="15"/>
  <cols>
    <col min="1" max="1" width="10.28515625" style="18" customWidth="1"/>
    <col min="2" max="2" width="21.140625" style="18" customWidth="1"/>
    <col min="3" max="3" width="7.5703125" style="4" customWidth="1"/>
    <col min="4" max="4" width="10.140625" style="4" bestFit="1" customWidth="1"/>
    <col min="5" max="5" width="10" style="4" customWidth="1"/>
    <col min="6" max="6" width="11" style="4" customWidth="1"/>
    <col min="7" max="7" width="9.140625" style="4"/>
    <col min="8" max="8" width="12.140625" style="4" customWidth="1"/>
    <col min="9" max="9" width="11.140625" style="4" customWidth="1"/>
    <col min="10" max="12" width="10.28515625" style="4" customWidth="1"/>
    <col min="13" max="14" width="9.140625" style="4"/>
    <col min="15" max="15" width="10.7109375" style="4" customWidth="1"/>
    <col min="16" max="17" width="9.140625" style="4"/>
    <col min="18" max="18" width="10.42578125" style="4" customWidth="1"/>
    <col min="19" max="32" width="9.140625" style="4"/>
    <col min="33" max="33" width="10" style="4" customWidth="1"/>
    <col min="34" max="35" width="9.140625" style="4"/>
    <col min="36" max="36" width="9.85546875" style="4" customWidth="1"/>
    <col min="37" max="38" width="9.140625" style="4"/>
    <col min="39" max="39" width="10.85546875" style="4" customWidth="1"/>
    <col min="40" max="40" width="10.140625" style="4" bestFit="1" customWidth="1"/>
    <col min="41" max="41" width="13" style="4" customWidth="1"/>
    <col min="42" max="42" width="9.140625" style="7"/>
  </cols>
  <sheetData>
    <row r="1" spans="1:42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2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2" ht="21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2" ht="45">
      <c r="A9" s="404"/>
      <c r="B9" s="411"/>
      <c r="C9" s="398"/>
      <c r="D9" s="79" t="str">
        <f>'Багринівська   ЗОШ'!D9:D9</f>
        <v>к-ть                                            ( кВт)</v>
      </c>
      <c r="E9" s="79" t="str">
        <f>'Багринівська   ЗОШ'!E9:E9</f>
        <v>ціна (з ПДВ) грн/кВт</v>
      </c>
      <c r="F9" s="79" t="str">
        <f>'Багринівська   ЗОШ'!F9:F9</f>
        <v>сума (з ПДВ) грн.</v>
      </c>
      <c r="G9" s="79" t="str">
        <f>'Багринівська   ЗОШ'!G9:G9</f>
        <v>к-ть                                            ( кВт)</v>
      </c>
      <c r="H9" s="79" t="str">
        <f>'Багринівська   ЗОШ'!H9:H9</f>
        <v>ціна (з ПДВ) грн/кВт</v>
      </c>
      <c r="I9" s="79" t="str">
        <f>'Багринівська   ЗОШ'!I9:I9</f>
        <v>сума (з ПДВ) грн.</v>
      </c>
      <c r="J9" s="79" t="str">
        <f>'Багринівська   ЗОШ'!J9:J9</f>
        <v>к-ть                                            ( кВт)</v>
      </c>
      <c r="K9" s="79" t="str">
        <f>'Багринівська   ЗОШ'!K9:K9</f>
        <v>ціна (з ПДВ) грн/кВт</v>
      </c>
      <c r="L9" s="79" t="str">
        <f>'Багринівська   ЗОШ'!L9:L9</f>
        <v>сума (з ПДВ) грн.</v>
      </c>
      <c r="M9" s="79" t="str">
        <f>'Багринівська   ЗОШ'!M9:M9</f>
        <v>к-ть                                            ( кВт)</v>
      </c>
      <c r="N9" s="79" t="str">
        <f>'Багринівська   ЗОШ'!N9:N9</f>
        <v>ціна (з ПДВ) грн/кВт</v>
      </c>
      <c r="O9" s="79" t="str">
        <f>'Багринівська   ЗОШ'!O9:O9</f>
        <v>сума (з ПДВ) грн.</v>
      </c>
      <c r="P9" s="79" t="str">
        <f>'Багринівська   ЗОШ'!P9:P9</f>
        <v>к-ть                                            ( кВт)</v>
      </c>
      <c r="Q9" s="79" t="str">
        <f>'Багринівська   ЗОШ'!Q9:Q9</f>
        <v>ціна (з ПДВ) грн/кВт</v>
      </c>
      <c r="R9" s="79" t="str">
        <f>'Багринівська   ЗОШ'!R9:R9</f>
        <v>сума (з ПДВ) грн.</v>
      </c>
      <c r="S9" s="79" t="str">
        <f>'Багринівська   ЗОШ'!S9:S9</f>
        <v>к-ть                                            ( кВт)</v>
      </c>
      <c r="T9" s="79" t="str">
        <f>'Багринівська   ЗОШ'!T9:T9</f>
        <v>ціна (з ПДВ) грн/кВт</v>
      </c>
      <c r="U9" s="79" t="str">
        <f>'Багринівська   ЗОШ'!U9:U9</f>
        <v>сума (з ПДВ) грн.</v>
      </c>
      <c r="V9" s="79" t="str">
        <f>'Багринівська   ЗОШ'!V9:V9</f>
        <v>к-ть                                            ( кВт)</v>
      </c>
      <c r="W9" s="79" t="str">
        <f>'Багринівська   ЗОШ'!W9:W9</f>
        <v>ціна (з ПДВ) грн/кВт</v>
      </c>
      <c r="X9" s="79" t="str">
        <f>'Багринівська   ЗОШ'!X9:X9</f>
        <v>сума (з ПДВ) грн.</v>
      </c>
      <c r="Y9" s="79" t="str">
        <f>'Багринівська   ЗОШ'!Y9:Y9</f>
        <v>к-ть                                            ( кВт)</v>
      </c>
      <c r="Z9" s="79" t="str">
        <f>'Багринівська   ЗОШ'!Z9:Z9</f>
        <v>ціна (з ПДВ) грн/кВт</v>
      </c>
      <c r="AA9" s="79" t="str">
        <f>'Багринівська   ЗОШ'!AA9:AA9</f>
        <v>сума (з ПДВ) грн.</v>
      </c>
      <c r="AB9" s="79" t="str">
        <f>'Багринівська   ЗОШ'!AB9:AB9</f>
        <v>к-ть                                            ( кВт)</v>
      </c>
      <c r="AC9" s="79" t="str">
        <f>'Багринівська   ЗОШ'!AC9:AC9</f>
        <v>ціна (з ПДВ) грн/кВт</v>
      </c>
      <c r="AD9" s="79" t="str">
        <f>'Багринівська   ЗОШ'!AD9:AD9</f>
        <v>сума (з ПДВ) грн.</v>
      </c>
      <c r="AE9" s="79" t="str">
        <f>'Багринівська   ЗОШ'!AE9:AE9</f>
        <v>к-ть                                            ( кВт)</v>
      </c>
      <c r="AF9" s="79" t="str">
        <f>'Багринівська   ЗОШ'!AF9:AF9</f>
        <v>ціна (з ПДВ) грн/кВт</v>
      </c>
      <c r="AG9" s="79" t="str">
        <f>'Багринівська   ЗОШ'!AG9:AG9</f>
        <v>сума (з ПДВ) грн.</v>
      </c>
      <c r="AH9" s="79" t="str">
        <f>'Багринівська   ЗОШ'!AH9:AH9</f>
        <v>к-ть                                            ( кВт)</v>
      </c>
      <c r="AI9" s="79" t="str">
        <f>'Багринівська   ЗОШ'!AI9:AI9</f>
        <v>ціна (з ПДВ) грн/кВт</v>
      </c>
      <c r="AJ9" s="79" t="str">
        <f>'Багринівська   ЗОШ'!AJ9:AJ9</f>
        <v>сума (з ПДВ) грн.</v>
      </c>
      <c r="AK9" s="79" t="str">
        <f>'Багринівська   ЗОШ'!AK9:AK9</f>
        <v>к-ть                                            ( кВт)</v>
      </c>
      <c r="AL9" s="79" t="str">
        <f>'Багринівська   ЗОШ'!AL9:AL9</f>
        <v>ціна (з ПДВ) грн/кВт</v>
      </c>
      <c r="AM9" s="79" t="str">
        <f>'Багринівська   ЗОШ'!AM9:AM9</f>
        <v>сума (з ПДВ) грн.</v>
      </c>
      <c r="AN9" s="79" t="str">
        <f>'Багринівська   ЗОШ'!AN9:AN9</f>
        <v>к-ть                                            ( кВт)</v>
      </c>
      <c r="AO9" s="14" t="str">
        <f>'Багринівська   ЗОШ'!AO9:AO9</f>
        <v>сума  грн.</v>
      </c>
    </row>
    <row r="10" spans="1:42" s="29" customFormat="1" ht="18" customHeight="1">
      <c r="A10" s="401" t="s">
        <v>6</v>
      </c>
      <c r="B10" s="405"/>
      <c r="C10" s="402"/>
      <c r="D10" s="118">
        <f>SUM(D11:D15)</f>
        <v>17965</v>
      </c>
      <c r="E10" s="44"/>
      <c r="F10" s="30">
        <f>SUM(F11:F15)</f>
        <v>52567.206850000002</v>
      </c>
      <c r="G10" s="118">
        <f t="shared" ref="G10:AO10" si="0">SUM(G11:G15)</f>
        <v>19875</v>
      </c>
      <c r="H10" s="44"/>
      <c r="I10" s="30">
        <f t="shared" si="0"/>
        <v>58156.03875</v>
      </c>
      <c r="J10" s="118">
        <f>SUM(J11:J15)</f>
        <v>12037</v>
      </c>
      <c r="K10" s="44"/>
      <c r="L10" s="30">
        <f t="shared" si="0"/>
        <v>35221.345329999996</v>
      </c>
      <c r="M10" s="118">
        <f t="shared" si="0"/>
        <v>11299</v>
      </c>
      <c r="N10" s="44"/>
      <c r="O10" s="30">
        <f t="shared" si="0"/>
        <v>33296.209572000007</v>
      </c>
      <c r="P10" s="118">
        <f t="shared" si="0"/>
        <v>8040</v>
      </c>
      <c r="Q10" s="44"/>
      <c r="R10" s="30">
        <f t="shared" si="0"/>
        <v>23692.272000000001</v>
      </c>
      <c r="S10" s="118">
        <f t="shared" si="0"/>
        <v>2315</v>
      </c>
      <c r="T10" s="44"/>
      <c r="U10" s="30">
        <f t="shared" si="0"/>
        <v>6821.8420000000006</v>
      </c>
      <c r="V10" s="118">
        <f t="shared" si="0"/>
        <v>1983</v>
      </c>
      <c r="W10" s="44"/>
      <c r="X10" s="30">
        <f t="shared" si="0"/>
        <v>7232.1041160000004</v>
      </c>
      <c r="Y10" s="118">
        <f t="shared" si="0"/>
        <v>1804</v>
      </c>
      <c r="Z10" s="44"/>
      <c r="AA10" s="30">
        <f t="shared" si="0"/>
        <v>6129.9920000000002</v>
      </c>
      <c r="AB10" s="118">
        <f t="shared" si="0"/>
        <v>2381</v>
      </c>
      <c r="AC10" s="44"/>
      <c r="AD10" s="30">
        <f t="shared" si="0"/>
        <v>7532.0554000000011</v>
      </c>
      <c r="AE10" s="118">
        <f t="shared" si="0"/>
        <v>0</v>
      </c>
      <c r="AF10" s="44"/>
      <c r="AG10" s="30">
        <f t="shared" si="0"/>
        <v>0</v>
      </c>
      <c r="AH10" s="118">
        <f t="shared" si="0"/>
        <v>0</v>
      </c>
      <c r="AI10" s="44"/>
      <c r="AJ10" s="30">
        <f t="shared" si="0"/>
        <v>0</v>
      </c>
      <c r="AK10" s="118">
        <f t="shared" si="0"/>
        <v>0</v>
      </c>
      <c r="AL10" s="44"/>
      <c r="AM10" s="30">
        <f t="shared" si="0"/>
        <v>0</v>
      </c>
      <c r="AN10" s="118">
        <f t="shared" si="0"/>
        <v>77699</v>
      </c>
      <c r="AO10" s="30">
        <f t="shared" si="0"/>
        <v>230649.06601800001</v>
      </c>
      <c r="AP10" s="28"/>
    </row>
    <row r="11" spans="1:42" s="29" customFormat="1" ht="18" customHeight="1">
      <c r="A11" s="46">
        <v>0.45133800000000002</v>
      </c>
      <c r="B11" s="46" t="s">
        <v>23</v>
      </c>
      <c r="C11" s="14">
        <v>1</v>
      </c>
      <c r="D11" s="117"/>
      <c r="E11" s="240">
        <f>'Багринівська   ЗОШ'!E11</f>
        <v>2.9260899999999999</v>
      </c>
      <c r="F11" s="92">
        <f>C11*D11*E11</f>
        <v>0</v>
      </c>
      <c r="G11" s="117"/>
      <c r="H11" s="240">
        <f>'Багринівська   ЗОШ'!H11</f>
        <v>2.9260899999999999</v>
      </c>
      <c r="I11" s="92">
        <f>G11*H11*C11</f>
        <v>0</v>
      </c>
      <c r="J11" s="117">
        <v>0</v>
      </c>
      <c r="K11" s="93">
        <f>'Димківський  НВК'!K11</f>
        <v>2.9260899999999999</v>
      </c>
      <c r="L11" s="92">
        <f>J11*K11*C11</f>
        <v>0</v>
      </c>
      <c r="M11" s="117"/>
      <c r="N11" s="93">
        <f>'Димківський  НВК'!N11</f>
        <v>2.946828</v>
      </c>
      <c r="O11" s="92">
        <f>M11*N11*C11</f>
        <v>0</v>
      </c>
      <c r="P11" s="117"/>
      <c r="Q11" s="93">
        <f>'Димківський  НВК'!Q11</f>
        <v>2.9468000000000001</v>
      </c>
      <c r="R11" s="92">
        <f>P11*Q11*C11</f>
        <v>0</v>
      </c>
      <c r="S11" s="117"/>
      <c r="T11" s="93">
        <f>'Димківський  НВК'!T11</f>
        <v>2.9468000000000001</v>
      </c>
      <c r="U11" s="92">
        <f>S11*T11*C11</f>
        <v>0</v>
      </c>
      <c r="V11" s="117"/>
      <c r="W11" s="93">
        <f>'Димківський  НВК'!W11</f>
        <v>3.647052</v>
      </c>
      <c r="X11" s="92">
        <f>V11*W11*C11</f>
        <v>0</v>
      </c>
      <c r="Y11" s="117"/>
      <c r="Z11" s="93">
        <f>'Димківський  НВК'!Z11</f>
        <v>3.3980000000000001</v>
      </c>
      <c r="AA11" s="92">
        <f>Y11*Z11*C11</f>
        <v>0</v>
      </c>
      <c r="AB11" s="117"/>
      <c r="AC11" s="93">
        <f>'Димківський  НВК'!AC11</f>
        <v>3.1634000000000002</v>
      </c>
      <c r="AD11" s="92">
        <f>AB11*AC11*C11</f>
        <v>0</v>
      </c>
      <c r="AE11" s="117"/>
      <c r="AF11" s="93">
        <f>'Димківський  НВК'!AF11</f>
        <v>0</v>
      </c>
      <c r="AG11" s="92">
        <f>AE11*AF11*C11</f>
        <v>0</v>
      </c>
      <c r="AH11" s="161"/>
      <c r="AI11" s="93">
        <f>'Димківський  НВК'!AI11</f>
        <v>0</v>
      </c>
      <c r="AJ11" s="92">
        <f>AH11*AI11*C11</f>
        <v>0</v>
      </c>
      <c r="AK11" s="117"/>
      <c r="AL11" s="93">
        <f>'Димківський  НВК'!AL11</f>
        <v>0</v>
      </c>
      <c r="AM11" s="92">
        <f>AK11*AL11*C11</f>
        <v>0</v>
      </c>
      <c r="AN11" s="118">
        <f>D11+G11+J11+M11+P11+S11+V11+Y11+AB11+AE11+AH11+AK11</f>
        <v>0</v>
      </c>
      <c r="AO11" s="94">
        <f>F11+I11+L11+O11+R11+U11+X11+AA11+AD11+AG11+AJ11+AM11</f>
        <v>0</v>
      </c>
      <c r="AP11" s="28"/>
    </row>
    <row r="12" spans="1:42">
      <c r="A12" s="415">
        <v>499702</v>
      </c>
      <c r="B12" s="17" t="s">
        <v>72</v>
      </c>
      <c r="C12" s="14">
        <v>1</v>
      </c>
      <c r="D12" s="123">
        <v>2416</v>
      </c>
      <c r="E12" s="240">
        <f>'Багринівська   ЗОШ'!E11</f>
        <v>2.9260899999999999</v>
      </c>
      <c r="F12" s="92">
        <f>C12*D12*E12</f>
        <v>7069.4334399999998</v>
      </c>
      <c r="G12" s="123">
        <v>5073</v>
      </c>
      <c r="H12" s="240">
        <f>'Багринівська   ЗОШ'!H11</f>
        <v>2.9260899999999999</v>
      </c>
      <c r="I12" s="92">
        <f>G12*H12*C12</f>
        <v>14844.054569999998</v>
      </c>
      <c r="J12" s="123">
        <v>3440</v>
      </c>
      <c r="K12" s="93">
        <f>'Димківський  НВК'!K12</f>
        <v>2.9260899999999999</v>
      </c>
      <c r="L12" s="92">
        <f>J12*K12*C12</f>
        <v>10065.749599999999</v>
      </c>
      <c r="M12" s="123">
        <v>2241</v>
      </c>
      <c r="N12" s="93">
        <f>'Димківський  НВК'!N12</f>
        <v>2.946828</v>
      </c>
      <c r="O12" s="92">
        <f>M12*N12*C12</f>
        <v>6603.8415480000003</v>
      </c>
      <c r="P12" s="125">
        <v>2</v>
      </c>
      <c r="Q12" s="93">
        <f>'Димківський  НВК'!Q12</f>
        <v>2.9468000000000001</v>
      </c>
      <c r="R12" s="92">
        <f>P12*Q12*C12</f>
        <v>5.8936000000000002</v>
      </c>
      <c r="S12" s="123">
        <v>12</v>
      </c>
      <c r="T12" s="93">
        <f>'Димківський  НВК'!T12</f>
        <v>2.9468000000000001</v>
      </c>
      <c r="U12" s="92">
        <f>S12*T12*C12</f>
        <v>35.361600000000003</v>
      </c>
      <c r="V12" s="123">
        <v>10</v>
      </c>
      <c r="W12" s="93">
        <f>'Димківський  НВК'!W12</f>
        <v>3.647052</v>
      </c>
      <c r="X12" s="92">
        <f>V12*W12*C12</f>
        <v>36.47052</v>
      </c>
      <c r="Y12" s="123">
        <v>10</v>
      </c>
      <c r="Z12" s="93">
        <f>'Димківський  НВК'!Z12</f>
        <v>3.3980000000000001</v>
      </c>
      <c r="AA12" s="92">
        <f>Y12*Z12*C12</f>
        <v>33.980000000000004</v>
      </c>
      <c r="AB12" s="123">
        <v>10</v>
      </c>
      <c r="AC12" s="93">
        <f>'Димківський  НВК'!AC12</f>
        <v>3.1634000000000002</v>
      </c>
      <c r="AD12" s="92">
        <f>AB12*AC12*C12</f>
        <v>31.634</v>
      </c>
      <c r="AE12" s="155"/>
      <c r="AF12" s="93">
        <f>'Димківський  НВК'!AF12</f>
        <v>0</v>
      </c>
      <c r="AG12" s="92">
        <f>AE12*AF12*C12</f>
        <v>0</v>
      </c>
      <c r="AH12" s="155"/>
      <c r="AI12" s="93">
        <f>'Димківський  НВК'!AI12</f>
        <v>0</v>
      </c>
      <c r="AJ12" s="92">
        <f>AH12*AI12*C12</f>
        <v>0</v>
      </c>
      <c r="AK12" s="123"/>
      <c r="AL12" s="93">
        <f>'Димківський  НВК'!AL12</f>
        <v>0</v>
      </c>
      <c r="AM12" s="92">
        <f>AK12*AL12*C12</f>
        <v>0</v>
      </c>
      <c r="AN12" s="118">
        <f>D12+G12+J12+M12+P12+S12+V12+Y12+AB12+AE12+AH12+AK12</f>
        <v>13214</v>
      </c>
      <c r="AO12" s="94">
        <f>F12+I12+L12+O12+R12+U12+X12+AA12+AD12+AG12+AJ12+AM12</f>
        <v>38726.418877999997</v>
      </c>
    </row>
    <row r="13" spans="1:42">
      <c r="A13" s="416"/>
      <c r="B13" s="17" t="s">
        <v>21</v>
      </c>
      <c r="C13" s="14">
        <v>1</v>
      </c>
      <c r="D13" s="123">
        <v>2221</v>
      </c>
      <c r="E13" s="240">
        <f>'Багринівська   ЗОШ'!E11</f>
        <v>2.9260899999999999</v>
      </c>
      <c r="F13" s="92">
        <f>C13*D13*E13</f>
        <v>6498.8458899999996</v>
      </c>
      <c r="G13" s="123">
        <v>2969</v>
      </c>
      <c r="H13" s="240">
        <f>'Багринівська   ЗОШ'!H11</f>
        <v>2.9260899999999999</v>
      </c>
      <c r="I13" s="92">
        <f>G13*H13*C13</f>
        <v>8687.5612099999998</v>
      </c>
      <c r="J13" s="123">
        <v>1785</v>
      </c>
      <c r="K13" s="93">
        <f>'Димківський  НВК'!K13</f>
        <v>2.9260899999999999</v>
      </c>
      <c r="L13" s="92">
        <f>J13*K13*C13</f>
        <v>5223.0706499999997</v>
      </c>
      <c r="M13" s="123">
        <v>1716</v>
      </c>
      <c r="N13" s="93">
        <f>'Димківський  НВК'!N13</f>
        <v>2.946828</v>
      </c>
      <c r="O13" s="92">
        <f>M13*N13*C13</f>
        <v>5056.756848</v>
      </c>
      <c r="P13" s="125">
        <v>304</v>
      </c>
      <c r="Q13" s="93">
        <f>'Димківський  НВК'!Q13</f>
        <v>2.9468000000000001</v>
      </c>
      <c r="R13" s="92">
        <f>P13*Q13*C13</f>
        <v>895.82720000000006</v>
      </c>
      <c r="S13" s="123">
        <v>81</v>
      </c>
      <c r="T13" s="93">
        <f>'Димківський  НВК'!T13</f>
        <v>2.9468000000000001</v>
      </c>
      <c r="U13" s="92">
        <f>S13*T13*C13</f>
        <v>238.6908</v>
      </c>
      <c r="V13" s="123">
        <v>77</v>
      </c>
      <c r="W13" s="93">
        <f>'Димківський  НВК'!W13</f>
        <v>3.647052</v>
      </c>
      <c r="X13" s="92">
        <f>V13*W13*C13</f>
        <v>280.82300399999997</v>
      </c>
      <c r="Y13" s="123">
        <v>66</v>
      </c>
      <c r="Z13" s="93">
        <f>'Димківський  НВК'!Z13</f>
        <v>3.3980000000000001</v>
      </c>
      <c r="AA13" s="92">
        <f>Y13*Z13*C13</f>
        <v>224.268</v>
      </c>
      <c r="AB13" s="123">
        <v>128</v>
      </c>
      <c r="AC13" s="93">
        <f>'Димківський  НВК'!AC13</f>
        <v>3.1634000000000002</v>
      </c>
      <c r="AD13" s="92">
        <f>AB13*AC13*C13</f>
        <v>404.91520000000003</v>
      </c>
      <c r="AE13" s="155"/>
      <c r="AF13" s="93">
        <f>'Димківський  НВК'!AF13</f>
        <v>0</v>
      </c>
      <c r="AG13" s="92">
        <f>AE13*AF13*C13</f>
        <v>0</v>
      </c>
      <c r="AH13" s="155"/>
      <c r="AI13" s="93">
        <f>'Димківський  НВК'!AI13</f>
        <v>0</v>
      </c>
      <c r="AJ13" s="92">
        <f>AH13*AI13*C13</f>
        <v>0</v>
      </c>
      <c r="AK13" s="123"/>
      <c r="AL13" s="93">
        <f>'Димківський  НВК'!AL13</f>
        <v>0</v>
      </c>
      <c r="AM13" s="92">
        <f>AK13*AL13*C13</f>
        <v>0</v>
      </c>
      <c r="AN13" s="118">
        <f>D13+G13+J13+M13+P13+S13+V13+Y13+AB13+AE13+AH13+AK13</f>
        <v>9347</v>
      </c>
      <c r="AO13" s="94">
        <f>F13+I13+L13+O13+R13+U13+X13+AA13+AD13+AG13+AJ13+AM13</f>
        <v>27510.758802</v>
      </c>
    </row>
    <row r="14" spans="1:42">
      <c r="A14" s="417"/>
      <c r="B14" s="46" t="s">
        <v>74</v>
      </c>
      <c r="C14" s="14">
        <v>1</v>
      </c>
      <c r="D14" s="123">
        <v>1633</v>
      </c>
      <c r="E14" s="240">
        <f>'Багринівська   ЗОШ'!E11</f>
        <v>2.9260899999999999</v>
      </c>
      <c r="F14" s="92">
        <f>C14*D14*E14</f>
        <v>4778.3049700000001</v>
      </c>
      <c r="G14" s="123">
        <v>1179</v>
      </c>
      <c r="H14" s="240">
        <f>'Багринівська   ЗОШ'!H11</f>
        <v>2.9260899999999999</v>
      </c>
      <c r="I14" s="92">
        <f>G14*H14*C14</f>
        <v>3449.8601099999996</v>
      </c>
      <c r="J14" s="123">
        <v>727</v>
      </c>
      <c r="K14" s="93">
        <f>'Димківський  НВК'!K14</f>
        <v>2.9260899999999999</v>
      </c>
      <c r="L14" s="92">
        <f>J14*K14*C14</f>
        <v>2127.2674299999999</v>
      </c>
      <c r="M14" s="123">
        <v>617</v>
      </c>
      <c r="N14" s="93">
        <f>'Димківський  НВК'!N14</f>
        <v>2.946828</v>
      </c>
      <c r="O14" s="92">
        <f>M14*N14*C14</f>
        <v>1818.1928760000001</v>
      </c>
      <c r="P14" s="125">
        <v>167</v>
      </c>
      <c r="Q14" s="93">
        <f>'Димківський  НВК'!Q14</f>
        <v>2.9468000000000001</v>
      </c>
      <c r="R14" s="92">
        <f>P14*Q14*C14</f>
        <v>492.11560000000003</v>
      </c>
      <c r="S14" s="123">
        <v>61</v>
      </c>
      <c r="T14" s="93">
        <f>'Димківський  НВК'!T14</f>
        <v>2.9468000000000001</v>
      </c>
      <c r="U14" s="92">
        <f>S14*T14*C14</f>
        <v>179.75480000000002</v>
      </c>
      <c r="V14" s="123">
        <v>56</v>
      </c>
      <c r="W14" s="93">
        <f>'Димківський  НВК'!W14</f>
        <v>3.647052</v>
      </c>
      <c r="X14" s="92">
        <f>V14*W14*C14</f>
        <v>204.23491200000001</v>
      </c>
      <c r="Y14" s="123">
        <v>48</v>
      </c>
      <c r="Z14" s="93">
        <f>'Димківський  НВК'!Z14</f>
        <v>3.3980000000000001</v>
      </c>
      <c r="AA14" s="92">
        <f>Y14*Z14*C14</f>
        <v>163.10400000000001</v>
      </c>
      <c r="AB14" s="123">
        <v>82</v>
      </c>
      <c r="AC14" s="93">
        <f>'Димківський  НВК'!AC14</f>
        <v>3.1634000000000002</v>
      </c>
      <c r="AD14" s="92">
        <f>AB14*AC14*C14</f>
        <v>259.39879999999999</v>
      </c>
      <c r="AE14" s="155"/>
      <c r="AF14" s="93">
        <f>'Димківський  НВК'!AF14</f>
        <v>0</v>
      </c>
      <c r="AG14" s="92">
        <f>AE14*AF14*C14</f>
        <v>0</v>
      </c>
      <c r="AH14" s="155"/>
      <c r="AI14" s="93">
        <f>'Димківський  НВК'!AI14</f>
        <v>0</v>
      </c>
      <c r="AJ14" s="92">
        <f>AH14*AI14*C14</f>
        <v>0</v>
      </c>
      <c r="AK14" s="123"/>
      <c r="AL14" s="93">
        <f>'Димківський  НВК'!AL14</f>
        <v>0</v>
      </c>
      <c r="AM14" s="92">
        <f>AK14*AL14*C14</f>
        <v>0</v>
      </c>
      <c r="AN14" s="118">
        <f>D14+G14+J14+M14+P14+S14+V14+Y14+AB14+AE14+AH14+AK14</f>
        <v>4570</v>
      </c>
      <c r="AO14" s="94">
        <f>F14+I14+L14+O14+R14+U14+X14+AA14+AD14+AG14+AJ14+AM14</f>
        <v>13472.233498</v>
      </c>
    </row>
    <row r="15" spans="1:42">
      <c r="A15" s="17">
        <v>7.6423000000000005E-2</v>
      </c>
      <c r="B15" s="46" t="s">
        <v>23</v>
      </c>
      <c r="C15" s="14">
        <v>1</v>
      </c>
      <c r="D15" s="123">
        <v>11695</v>
      </c>
      <c r="E15" s="240">
        <f>'Багринівська   ЗОШ'!E11</f>
        <v>2.9260899999999999</v>
      </c>
      <c r="F15" s="92">
        <f>C15*D15*E15</f>
        <v>34220.62255</v>
      </c>
      <c r="G15" s="123">
        <v>10654</v>
      </c>
      <c r="H15" s="240">
        <f>'Багринівська   ЗОШ'!H11</f>
        <v>2.9260899999999999</v>
      </c>
      <c r="I15" s="92">
        <f>G15*H15*C15</f>
        <v>31174.562859999998</v>
      </c>
      <c r="J15" s="123">
        <v>6085</v>
      </c>
      <c r="K15" s="93">
        <f>'Димківський  НВК'!K15</f>
        <v>2.9260899999999999</v>
      </c>
      <c r="L15" s="92">
        <f>J15*K15*C15</f>
        <v>17805.25765</v>
      </c>
      <c r="M15" s="123">
        <v>6725</v>
      </c>
      <c r="N15" s="93">
        <f>'Димківський  НВК'!N15</f>
        <v>2.946828</v>
      </c>
      <c r="O15" s="92">
        <f>M15*N15*C15</f>
        <v>19817.418300000001</v>
      </c>
      <c r="P15" s="125">
        <v>7567</v>
      </c>
      <c r="Q15" s="93">
        <f>'Димківський  НВК'!Q15</f>
        <v>2.9468000000000001</v>
      </c>
      <c r="R15" s="92">
        <f>P15*Q15*C15</f>
        <v>22298.435600000001</v>
      </c>
      <c r="S15" s="123">
        <v>2161</v>
      </c>
      <c r="T15" s="93">
        <f>'Димківський  НВК'!T15</f>
        <v>2.9468000000000001</v>
      </c>
      <c r="U15" s="92">
        <f>S15*T15*C15</f>
        <v>6368.0348000000004</v>
      </c>
      <c r="V15" s="123">
        <v>1840</v>
      </c>
      <c r="W15" s="93">
        <f>'Димківський  НВК'!W15</f>
        <v>3.647052</v>
      </c>
      <c r="X15" s="92">
        <f>V15*W15*C15</f>
        <v>6710.5756799999999</v>
      </c>
      <c r="Y15" s="123">
        <v>1680</v>
      </c>
      <c r="Z15" s="93">
        <f>'Димківський  НВК'!Z15</f>
        <v>3.3980000000000001</v>
      </c>
      <c r="AA15" s="92">
        <f>Y15*Z15*C15</f>
        <v>5708.64</v>
      </c>
      <c r="AB15" s="123">
        <v>2161</v>
      </c>
      <c r="AC15" s="93">
        <f>'Димківський  НВК'!AC15</f>
        <v>3.1634000000000002</v>
      </c>
      <c r="AD15" s="92">
        <f>AB15*AC15*C15</f>
        <v>6836.1074000000008</v>
      </c>
      <c r="AE15" s="155"/>
      <c r="AF15" s="93">
        <f>'Димківський  НВК'!AF15</f>
        <v>0</v>
      </c>
      <c r="AG15" s="92">
        <f>AE15*AF15*C15</f>
        <v>0</v>
      </c>
      <c r="AH15" s="155"/>
      <c r="AI15" s="93">
        <f>'Димківський  НВК'!AI15</f>
        <v>0</v>
      </c>
      <c r="AJ15" s="92">
        <f>AH15*AI15*C15</f>
        <v>0</v>
      </c>
      <c r="AK15" s="123"/>
      <c r="AL15" s="93">
        <f>'Димківський  НВК'!AL15</f>
        <v>0</v>
      </c>
      <c r="AM15" s="92">
        <f>AK15*AL15*C15</f>
        <v>0</v>
      </c>
      <c r="AN15" s="118">
        <f>D15+G15+J15+M15+P15+S15+V15+Y15+AB15+AE15+AH15+AK15</f>
        <v>50568</v>
      </c>
      <c r="AO15" s="94">
        <f>F15+I15+L15+O15+R15+U15+X15+AA15+AD15+AG15+AJ15+AM15</f>
        <v>150939.65484000003</v>
      </c>
    </row>
    <row r="16" spans="1:42">
      <c r="AO16" s="62"/>
    </row>
    <row r="17" spans="1:36">
      <c r="A17" s="23"/>
      <c r="B17" s="23"/>
      <c r="C17" s="2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2"/>
      <c r="Q17" s="22"/>
      <c r="R17" s="22"/>
      <c r="S17" s="20"/>
      <c r="T17" s="20"/>
      <c r="U17" s="2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>
      <c r="A18" s="23"/>
      <c r="B18" s="23"/>
      <c r="C18" s="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2"/>
      <c r="Q18" s="22"/>
      <c r="R18" s="22"/>
      <c r="S18" s="20"/>
      <c r="T18" s="20"/>
      <c r="U18" s="20"/>
    </row>
    <row r="19" spans="1:36">
      <c r="P19" s="22"/>
      <c r="Q19" s="22"/>
      <c r="R19" s="22"/>
    </row>
    <row r="20" spans="1:36">
      <c r="A20" s="24"/>
      <c r="B20" s="24"/>
      <c r="C20" s="99"/>
    </row>
    <row r="21" spans="1:36">
      <c r="A21" s="21"/>
      <c r="B21" s="21"/>
      <c r="C21" s="7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"/>
      <c r="Q21" s="2"/>
      <c r="R21" s="2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</row>
    <row r="22" spans="1:36">
      <c r="A22" s="21"/>
      <c r="B22" s="21"/>
      <c r="C22" s="78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2"/>
      <c r="Q22" s="22"/>
      <c r="R22" s="22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6">
      <c r="A23" s="21"/>
      <c r="B23" s="21"/>
      <c r="C23" s="7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2"/>
      <c r="Q23" s="22"/>
      <c r="R23" s="22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6">
      <c r="A24" s="23"/>
      <c r="B24" s="23"/>
      <c r="C24" s="2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2"/>
      <c r="Q24" s="22"/>
      <c r="R24" s="22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"/>
      <c r="AI24" s="2"/>
      <c r="AJ24" s="2"/>
    </row>
    <row r="25" spans="1:36">
      <c r="A25" s="23"/>
      <c r="B25" s="23"/>
      <c r="C25" s="2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2"/>
      <c r="Q25" s="22"/>
      <c r="R25" s="22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10"/>
      <c r="AI25" s="10"/>
      <c r="AJ25" s="10"/>
    </row>
    <row r="26" spans="1:36">
      <c r="A26" s="23"/>
      <c r="B26" s="23"/>
      <c r="C26" s="2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2"/>
      <c r="Q26" s="22"/>
      <c r="R26" s="22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</sheetData>
  <mergeCells count="21">
    <mergeCell ref="A12:A14"/>
    <mergeCell ref="A10:C10"/>
    <mergeCell ref="G8:I8"/>
    <mergeCell ref="A8:B9"/>
    <mergeCell ref="C8:C9"/>
    <mergeCell ref="AE8:AG8"/>
    <mergeCell ref="D8:F8"/>
    <mergeCell ref="AB2:AN2"/>
    <mergeCell ref="AK3:AN3"/>
    <mergeCell ref="G7:Y7"/>
    <mergeCell ref="AN8:AO8"/>
    <mergeCell ref="F6:AB6"/>
    <mergeCell ref="M8:O8"/>
    <mergeCell ref="AK8:AM8"/>
    <mergeCell ref="AH8:AJ8"/>
    <mergeCell ref="J8:L8"/>
    <mergeCell ref="P8:R8"/>
    <mergeCell ref="S8:U8"/>
    <mergeCell ref="V8:X8"/>
    <mergeCell ref="AB8:AD8"/>
    <mergeCell ref="Y8:AA8"/>
  </mergeCells>
  <phoneticPr fontId="16" type="noConversion"/>
  <pageMargins left="0.25" right="0.25" top="0.75" bottom="0.75" header="0.3" footer="0.3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8" enableFormatConditionsCalculation="0">
    <tabColor indexed="29"/>
  </sheetPr>
  <dimension ref="A1:AO24"/>
  <sheetViews>
    <sheetView topLeftCell="A3" workbookViewId="0">
      <pane xSplit="2" ySplit="7" topLeftCell="P10" activePane="bottomRight" state="frozen"/>
      <selection activeCell="A3" sqref="A3"/>
      <selection pane="topRight" activeCell="C3" sqref="C3"/>
      <selection pane="bottomLeft" activeCell="A10" sqref="A10"/>
      <selection pane="bottomRight" activeCell="AB15" sqref="AB15"/>
    </sheetView>
  </sheetViews>
  <sheetFormatPr defaultRowHeight="15"/>
  <cols>
    <col min="1" max="1" width="11.28515625" style="18" customWidth="1"/>
    <col min="2" max="2" width="20.7109375" style="18" customWidth="1"/>
    <col min="3" max="3" width="8.28515625" style="4" customWidth="1"/>
    <col min="4" max="4" width="10.140625" style="4" bestFit="1" customWidth="1"/>
    <col min="5" max="5" width="9.140625" style="4"/>
    <col min="6" max="6" width="11.5703125" style="4" customWidth="1"/>
    <col min="7" max="8" width="9.140625" style="4"/>
    <col min="9" max="9" width="12.28515625" style="4" customWidth="1"/>
    <col min="10" max="11" width="9.140625" style="4"/>
    <col min="12" max="12" width="11.42578125" style="4" customWidth="1"/>
    <col min="13" max="14" width="9.140625" style="4"/>
    <col min="15" max="15" width="10.85546875" style="4" customWidth="1"/>
    <col min="16" max="32" width="9.140625" style="4"/>
    <col min="33" max="33" width="10.42578125" style="4" customWidth="1"/>
    <col min="34" max="35" width="9.140625" style="4"/>
    <col min="36" max="36" width="10" style="4" customWidth="1"/>
    <col min="37" max="38" width="9.140625" style="4"/>
    <col min="39" max="39" width="12.28515625" style="4" customWidth="1"/>
    <col min="40" max="40" width="11.28515625" style="4" bestFit="1" customWidth="1"/>
    <col min="41" max="41" width="12.28515625" style="7" customWidth="1"/>
  </cols>
  <sheetData>
    <row r="1" spans="1:41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1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1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1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1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1">
      <c r="A6" s="1"/>
      <c r="B6" s="1"/>
      <c r="C6" s="20"/>
      <c r="D6" s="2"/>
      <c r="E6" s="2"/>
      <c r="F6" s="399" t="str">
        <f>'Багринівська   ЗОШ'!F6:X6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1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1" ht="21.7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1" ht="45">
      <c r="A9" s="404"/>
      <c r="B9" s="411"/>
      <c r="C9" s="398"/>
      <c r="D9" s="79" t="str">
        <f>'Багринівська   ЗОШ'!D9:D9</f>
        <v>к-ть                                            ( кВт)</v>
      </c>
      <c r="E9" s="79" t="str">
        <f>'Багринівська   ЗОШ'!E9:E9</f>
        <v>ціна (з ПДВ) грн/кВт</v>
      </c>
      <c r="F9" s="79" t="str">
        <f>'Багринівська   ЗОШ'!F9:F9</f>
        <v>сума (з ПДВ) грн.</v>
      </c>
      <c r="G9" s="79" t="str">
        <f>'Багринівська   ЗОШ'!G9:G9</f>
        <v>к-ть                                            ( кВт)</v>
      </c>
      <c r="H9" s="79" t="str">
        <f>'Багринівська   ЗОШ'!H9:H9</f>
        <v>ціна (з ПДВ) грн/кВт</v>
      </c>
      <c r="I9" s="79" t="str">
        <f>'Багринівська   ЗОШ'!I9:I9</f>
        <v>сума (з ПДВ) грн.</v>
      </c>
      <c r="J9" s="79" t="str">
        <f>'Багринівська   ЗОШ'!J9:J9</f>
        <v>к-ть                                            ( кВт)</v>
      </c>
      <c r="K9" s="79" t="str">
        <f>'Багринівська   ЗОШ'!K9:K9</f>
        <v>ціна (з ПДВ) грн/кВт</v>
      </c>
      <c r="L9" s="79" t="str">
        <f>'Багринівська   ЗОШ'!L9:L9</f>
        <v>сума (з ПДВ) грн.</v>
      </c>
      <c r="M9" s="79" t="str">
        <f>'Багринівська   ЗОШ'!M9:M9</f>
        <v>к-ть                                            ( кВт)</v>
      </c>
      <c r="N9" s="79" t="str">
        <f>'Багринівська   ЗОШ'!N9:N9</f>
        <v>ціна (з ПДВ) грн/кВт</v>
      </c>
      <c r="O9" s="79" t="str">
        <f>'Багринівська   ЗОШ'!O9:O9</f>
        <v>сума (з ПДВ) грн.</v>
      </c>
      <c r="P9" s="79" t="str">
        <f>'Багринівська   ЗОШ'!P9:P9</f>
        <v>к-ть                                            ( кВт)</v>
      </c>
      <c r="Q9" s="79" t="str">
        <f>'Багринівська   ЗОШ'!Q9:Q9</f>
        <v>ціна (з ПДВ) грн/кВт</v>
      </c>
      <c r="R9" s="79" t="str">
        <f>'Багринівська   ЗОШ'!R9:R9</f>
        <v>сума (з ПДВ) грн.</v>
      </c>
      <c r="S9" s="79" t="str">
        <f>'Багринівська   ЗОШ'!S9:S9</f>
        <v>к-ть                                            ( кВт)</v>
      </c>
      <c r="T9" s="79" t="str">
        <f>'Багринівська   ЗОШ'!T9:T9</f>
        <v>ціна (з ПДВ) грн/кВт</v>
      </c>
      <c r="U9" s="79" t="str">
        <f>'Багринівська   ЗОШ'!U9:U9</f>
        <v>сума (з ПДВ) грн.</v>
      </c>
      <c r="V9" s="79" t="str">
        <f>'Багринівська   ЗОШ'!V9:V9</f>
        <v>к-ть                                            ( кВт)</v>
      </c>
      <c r="W9" s="79" t="str">
        <f>'Багринівська   ЗОШ'!W9:W9</f>
        <v>ціна (з ПДВ) грн/кВт</v>
      </c>
      <c r="X9" s="79" t="str">
        <f>'Багринівська   ЗОШ'!X9:X9</f>
        <v>сума (з ПДВ) грн.</v>
      </c>
      <c r="Y9" s="79" t="str">
        <f>'Багринівська   ЗОШ'!Y9:Y9</f>
        <v>к-ть                                            ( кВт)</v>
      </c>
      <c r="Z9" s="79" t="str">
        <f>'Багринівська   ЗОШ'!Z9:Z9</f>
        <v>ціна (з ПДВ) грн/кВт</v>
      </c>
      <c r="AA9" s="79" t="str">
        <f>'Багринівська   ЗОШ'!AA9:AA9</f>
        <v>сума (з ПДВ) грн.</v>
      </c>
      <c r="AB9" s="79" t="str">
        <f>'Багринівська   ЗОШ'!AB9:AB9</f>
        <v>к-ть                                            ( кВт)</v>
      </c>
      <c r="AC9" s="79" t="str">
        <f>'Багринівська   ЗОШ'!AC9:AC9</f>
        <v>ціна (з ПДВ) грн/кВт</v>
      </c>
      <c r="AD9" s="79" t="str">
        <f>'Багринівська   ЗОШ'!AD9:AD9</f>
        <v>сума (з ПДВ) грн.</v>
      </c>
      <c r="AE9" s="79" t="str">
        <f>'Багринівська   ЗОШ'!AE9:AE9</f>
        <v>к-ть                                            ( кВт)</v>
      </c>
      <c r="AF9" s="79" t="str">
        <f>'Багринівська   ЗОШ'!AF9:AF9</f>
        <v>ціна (з ПДВ) грн/кВт</v>
      </c>
      <c r="AG9" s="79" t="str">
        <f>'Багринівська   ЗОШ'!AG9:AG9</f>
        <v>сума (з ПДВ) грн.</v>
      </c>
      <c r="AH9" s="79" t="str">
        <f>'Багринівська   ЗОШ'!AH9:AH9</f>
        <v>к-ть                                            ( кВт)</v>
      </c>
      <c r="AI9" s="79" t="str">
        <f>'Багринівська   ЗОШ'!AI9:AI9</f>
        <v>ціна (з ПДВ) грн/кВт</v>
      </c>
      <c r="AJ9" s="79" t="str">
        <f>'Багринівська   ЗОШ'!AJ9:AJ9</f>
        <v>сума (з ПДВ) грн.</v>
      </c>
      <c r="AK9" s="79" t="str">
        <f>'Багринівська   ЗОШ'!AK9:AK9</f>
        <v>к-ть                                            ( кВт)</v>
      </c>
      <c r="AL9" s="79" t="str">
        <f>'Багринівська   ЗОШ'!AL9:AL9</f>
        <v>ціна (з ПДВ) грн/кВт</v>
      </c>
      <c r="AM9" s="79" t="str">
        <f>'Багринівська   ЗОШ'!AM9:AM9</f>
        <v>сума (з ПДВ) грн.</v>
      </c>
      <c r="AN9" s="14" t="str">
        <f>'Багринівська   ЗОШ'!AN9:AN9</f>
        <v>к-ть                                            ( кВт)</v>
      </c>
      <c r="AO9" s="14" t="str">
        <f>'Багринівська   ЗОШ'!AO9:AO9</f>
        <v>сума  грн.</v>
      </c>
    </row>
    <row r="10" spans="1:41" s="29" customFormat="1" ht="21" customHeight="1">
      <c r="A10" s="401" t="s">
        <v>7</v>
      </c>
      <c r="B10" s="405"/>
      <c r="C10" s="402"/>
      <c r="D10" s="118">
        <f>SUM(D11:D14)</f>
        <v>43580</v>
      </c>
      <c r="E10" s="44"/>
      <c r="F10" s="30">
        <f>SUM(F11:F14)</f>
        <v>127519.00219999999</v>
      </c>
      <c r="G10" s="118">
        <f>SUM(G11:G14)</f>
        <v>53739</v>
      </c>
      <c r="H10" s="44"/>
      <c r="I10" s="30">
        <f>SUM(I11:I14)</f>
        <v>157245.15050999998</v>
      </c>
      <c r="J10" s="118">
        <f>SUM(J11:J14)</f>
        <v>38128</v>
      </c>
      <c r="K10" s="44"/>
      <c r="L10" s="30">
        <f>SUM(L11:L14)</f>
        <v>111565.95952</v>
      </c>
      <c r="M10" s="118">
        <f>SUM(M11:M14)</f>
        <v>17017</v>
      </c>
      <c r="N10" s="44"/>
      <c r="O10" s="30">
        <f>SUM(O11:O14)</f>
        <v>50146.172076000003</v>
      </c>
      <c r="P10" s="118">
        <f>SUM(P11:P14)</f>
        <v>1228</v>
      </c>
      <c r="Q10" s="44"/>
      <c r="R10" s="30">
        <f>SUM(R11:R14)</f>
        <v>3618.6704</v>
      </c>
      <c r="S10" s="118">
        <f>SUM(S11:S14)</f>
        <v>700</v>
      </c>
      <c r="T10" s="44"/>
      <c r="U10" s="30">
        <f>SUM(U11:U14)</f>
        <v>2062.7600000000002</v>
      </c>
      <c r="V10" s="118">
        <f>SUM(V11:V14)</f>
        <v>112</v>
      </c>
      <c r="W10" s="44"/>
      <c r="X10" s="30">
        <f>SUM(X11:X14)</f>
        <v>408.46982400000002</v>
      </c>
      <c r="Y10" s="118">
        <f>SUM(Y11:Y14)</f>
        <v>100</v>
      </c>
      <c r="Z10" s="44"/>
      <c r="AA10" s="30">
        <f>SUM(AA11:AA14)</f>
        <v>339.8</v>
      </c>
      <c r="AB10" s="118">
        <f>SUM(AB11:AB14)</f>
        <v>1364</v>
      </c>
      <c r="AC10" s="44"/>
      <c r="AD10" s="30">
        <f>SUM(AD11:AD14)</f>
        <v>4314.8775999999998</v>
      </c>
      <c r="AE10" s="118">
        <f>SUM(AE11:AE14)</f>
        <v>0</v>
      </c>
      <c r="AF10" s="44"/>
      <c r="AG10" s="30">
        <f>SUM(AG11:AG14)</f>
        <v>0</v>
      </c>
      <c r="AH10" s="118">
        <f>SUM(AH11:AH14)</f>
        <v>0</v>
      </c>
      <c r="AI10" s="44"/>
      <c r="AJ10" s="30">
        <f>SUM(AJ11:AJ14)</f>
        <v>0</v>
      </c>
      <c r="AK10" s="118">
        <f>SUM(AK11:AK14)</f>
        <v>0</v>
      </c>
      <c r="AL10" s="44"/>
      <c r="AM10" s="30">
        <f>SUM(AM11:AM14)</f>
        <v>0</v>
      </c>
      <c r="AN10" s="118">
        <f>SUM(AN11:AN14)</f>
        <v>155968</v>
      </c>
      <c r="AO10" s="30">
        <f>SUM(AO11:AO14)</f>
        <v>457220.86212999996</v>
      </c>
    </row>
    <row r="11" spans="1:41">
      <c r="A11" s="412">
        <v>0.37212840000000003</v>
      </c>
      <c r="B11" s="17" t="s">
        <v>72</v>
      </c>
      <c r="C11" s="16">
        <v>1</v>
      </c>
      <c r="D11" s="125">
        <v>24825</v>
      </c>
      <c r="E11" s="240">
        <f>'Багринівська   ЗОШ'!E11</f>
        <v>2.9260899999999999</v>
      </c>
      <c r="F11" s="31">
        <f>C11*D11*E11</f>
        <v>72640.184249999991</v>
      </c>
      <c r="G11" s="125">
        <v>38453</v>
      </c>
      <c r="H11" s="240">
        <f>'Багринівська   ЗОШ'!H11</f>
        <v>2.9260899999999999</v>
      </c>
      <c r="I11" s="31">
        <f>G11*H11*C11</f>
        <v>112516.93876999999</v>
      </c>
      <c r="J11" s="125">
        <v>29950</v>
      </c>
      <c r="K11" s="93">
        <f>'Димківський  НВК'!K11</f>
        <v>2.9260899999999999</v>
      </c>
      <c r="L11" s="31">
        <f>J11*K11*C11</f>
        <v>87636.395499999999</v>
      </c>
      <c r="M11" s="125">
        <v>11684</v>
      </c>
      <c r="N11" s="93">
        <f>'Димківський  НВК'!N11</f>
        <v>2.946828</v>
      </c>
      <c r="O11" s="31">
        <f>M11*N11*C11</f>
        <v>34430.738352</v>
      </c>
      <c r="P11" s="125"/>
      <c r="Q11" s="93">
        <f>'Димківський  НВК'!Q11</f>
        <v>2.9468000000000001</v>
      </c>
      <c r="R11" s="31">
        <f>P11*Q11*C11</f>
        <v>0</v>
      </c>
      <c r="S11" s="125"/>
      <c r="T11" s="93">
        <f>'Димківський  НВК'!T11</f>
        <v>2.9468000000000001</v>
      </c>
      <c r="U11" s="31">
        <f>S11*T11*C11</f>
        <v>0</v>
      </c>
      <c r="V11" s="125"/>
      <c r="W11" s="93">
        <f>'Димківський  НВК'!W11</f>
        <v>3.647052</v>
      </c>
      <c r="X11" s="31">
        <f>V11*W11*C11</f>
        <v>0</v>
      </c>
      <c r="Y11" s="125"/>
      <c r="Z11" s="93">
        <f>'Димківський  НВК'!Z11</f>
        <v>3.3980000000000001</v>
      </c>
      <c r="AA11" s="31">
        <f>Y11*Z11*C11</f>
        <v>0</v>
      </c>
      <c r="AB11" s="125"/>
      <c r="AC11" s="93">
        <f>'Димківський  НВК'!AC11</f>
        <v>3.1634000000000002</v>
      </c>
      <c r="AD11" s="31">
        <f>AB11*AC11*C11</f>
        <v>0</v>
      </c>
      <c r="AE11" s="157"/>
      <c r="AF11" s="96">
        <f>'Димківський  НВК'!AF11</f>
        <v>0</v>
      </c>
      <c r="AG11" s="31">
        <f>AE11*AF11*C11</f>
        <v>0</v>
      </c>
      <c r="AH11" s="157"/>
      <c r="AI11" s="96">
        <f>'Димківський  НВК'!AI11</f>
        <v>0</v>
      </c>
      <c r="AJ11" s="31">
        <f>AH11*AI11*C11</f>
        <v>0</v>
      </c>
      <c r="AK11" s="125"/>
      <c r="AL11" s="96">
        <f>'Димківський  НВК'!AL11</f>
        <v>0</v>
      </c>
      <c r="AM11" s="31">
        <f>AK11*AL11*C11</f>
        <v>0</v>
      </c>
      <c r="AN11" s="118">
        <f>D11+G11+J11+M11+P11+S11+V11+Y11+AB11+AE11+AH11+AK11</f>
        <v>104912</v>
      </c>
      <c r="AO11" s="98">
        <f>F11+I11+L11+O11+R11+U11+X11+AA11+AD11++AG11+AJ11+AM11</f>
        <v>307224.256872</v>
      </c>
    </row>
    <row r="12" spans="1:41">
      <c r="A12" s="413"/>
      <c r="B12" s="17" t="s">
        <v>21</v>
      </c>
      <c r="C12" s="16">
        <v>1</v>
      </c>
      <c r="D12" s="123">
        <v>17618</v>
      </c>
      <c r="E12" s="240">
        <f>'Багринівська   ЗОШ'!E11</f>
        <v>2.9260899999999999</v>
      </c>
      <c r="F12" s="31">
        <f>C12*D12*E12</f>
        <v>51551.853619999994</v>
      </c>
      <c r="G12" s="123">
        <v>14099</v>
      </c>
      <c r="H12" s="240">
        <f>'Багринівська   ЗОШ'!H11</f>
        <v>2.9260899999999999</v>
      </c>
      <c r="I12" s="31">
        <f>G12*H12*C12</f>
        <v>41254.942909999998</v>
      </c>
      <c r="J12" s="123">
        <v>6406</v>
      </c>
      <c r="K12" s="93">
        <f>'Димківський  НВК'!K12</f>
        <v>2.9260899999999999</v>
      </c>
      <c r="L12" s="31">
        <f>J12*K12*C12</f>
        <v>18744.53254</v>
      </c>
      <c r="M12" s="123">
        <v>2721</v>
      </c>
      <c r="N12" s="93">
        <f>'Димківський  НВК'!N12</f>
        <v>2.946828</v>
      </c>
      <c r="O12" s="31">
        <f>M12*N12*C12</f>
        <v>8018.318988</v>
      </c>
      <c r="P12" s="125"/>
      <c r="Q12" s="93">
        <f>'Димківський  НВК'!Q12</f>
        <v>2.9468000000000001</v>
      </c>
      <c r="R12" s="31">
        <f>P12*Q12*C12</f>
        <v>0</v>
      </c>
      <c r="S12" s="123"/>
      <c r="T12" s="93">
        <f>'Димківський  НВК'!T12</f>
        <v>2.9468000000000001</v>
      </c>
      <c r="U12" s="31">
        <f>S12*T12*C12</f>
        <v>0</v>
      </c>
      <c r="V12" s="123"/>
      <c r="W12" s="93">
        <f>'Димківський  НВК'!W12</f>
        <v>3.647052</v>
      </c>
      <c r="X12" s="31">
        <f>V12*W12*C12</f>
        <v>0</v>
      </c>
      <c r="Y12" s="123"/>
      <c r="Z12" s="93">
        <f>'Димківський  НВК'!Z12</f>
        <v>3.3980000000000001</v>
      </c>
      <c r="AA12" s="31">
        <f>Y12*Z12*C12</f>
        <v>0</v>
      </c>
      <c r="AB12" s="123"/>
      <c r="AC12" s="93">
        <f>'Димківський  НВК'!AC12</f>
        <v>3.1634000000000002</v>
      </c>
      <c r="AD12" s="31">
        <f>AB12*AC12*C12</f>
        <v>0</v>
      </c>
      <c r="AE12" s="155"/>
      <c r="AF12" s="96">
        <f>'Димківський  НВК'!AF12</f>
        <v>0</v>
      </c>
      <c r="AG12" s="31">
        <f>AE12*AF12*C12</f>
        <v>0</v>
      </c>
      <c r="AH12" s="155"/>
      <c r="AI12" s="96">
        <f>'Димківський  НВК'!AI12</f>
        <v>0</v>
      </c>
      <c r="AJ12" s="31">
        <f>AH12*AI12*C12</f>
        <v>0</v>
      </c>
      <c r="AK12" s="123"/>
      <c r="AL12" s="96">
        <f>'Димківський  НВК'!AL12</f>
        <v>0</v>
      </c>
      <c r="AM12" s="31">
        <f>AK12*AL12*C12</f>
        <v>0</v>
      </c>
      <c r="AN12" s="118">
        <f>D12+G12+J12+M12+P12+S12+V12+Y12+AB12+AE12+AH12+AK12</f>
        <v>40844</v>
      </c>
      <c r="AO12" s="98">
        <f>F12+I12+L12+O12+R12+U12+X12+AA12+AD12++AG12+AJ12+AM12</f>
        <v>119569.64805799999</v>
      </c>
    </row>
    <row r="13" spans="1:41" ht="18" customHeight="1">
      <c r="A13" s="414"/>
      <c r="B13" s="46" t="s">
        <v>74</v>
      </c>
      <c r="C13" s="16">
        <v>1</v>
      </c>
      <c r="D13" s="123">
        <v>136</v>
      </c>
      <c r="E13" s="240">
        <f>'Багринівська   ЗОШ'!E11</f>
        <v>2.9260899999999999</v>
      </c>
      <c r="F13" s="31">
        <f>C13*D13*E13</f>
        <v>397.94824</v>
      </c>
      <c r="G13" s="123">
        <v>88</v>
      </c>
      <c r="H13" s="240">
        <f>'Багринівська   ЗОШ'!H11</f>
        <v>2.9260899999999999</v>
      </c>
      <c r="I13" s="31">
        <f>G13*H13*C13</f>
        <v>257.49592000000001</v>
      </c>
      <c r="J13" s="123">
        <v>112</v>
      </c>
      <c r="K13" s="93">
        <f>'Димківський  НВК'!K13</f>
        <v>2.9260899999999999</v>
      </c>
      <c r="L13" s="31">
        <f>J13*K13*C13</f>
        <v>327.72208000000001</v>
      </c>
      <c r="M13" s="123">
        <v>112</v>
      </c>
      <c r="N13" s="93">
        <f>'Димківський  НВК'!N13</f>
        <v>2.946828</v>
      </c>
      <c r="O13" s="31">
        <f>M13*N13*C13</f>
        <v>330.044736</v>
      </c>
      <c r="P13" s="125"/>
      <c r="Q13" s="93">
        <f>'Димківський  НВК'!Q13</f>
        <v>2.9468000000000001</v>
      </c>
      <c r="R13" s="31">
        <f>P13*Q13*C13</f>
        <v>0</v>
      </c>
      <c r="S13" s="123"/>
      <c r="T13" s="93">
        <f>'Димківський  НВК'!T13</f>
        <v>2.9468000000000001</v>
      </c>
      <c r="U13" s="31">
        <f>S13*T13*C13</f>
        <v>0</v>
      </c>
      <c r="V13" s="123"/>
      <c r="W13" s="93">
        <f>'Димківський  НВК'!W13</f>
        <v>3.647052</v>
      </c>
      <c r="X13" s="31">
        <f>V13*W13*C13</f>
        <v>0</v>
      </c>
      <c r="Y13" s="123"/>
      <c r="Z13" s="93">
        <f>'Димківський  НВК'!Z13</f>
        <v>3.3980000000000001</v>
      </c>
      <c r="AA13" s="31">
        <f>Y13*Z13*C13</f>
        <v>0</v>
      </c>
      <c r="AB13" s="123">
        <v>64</v>
      </c>
      <c r="AC13" s="93">
        <f>'Димківський  НВК'!AC13</f>
        <v>3.1634000000000002</v>
      </c>
      <c r="AD13" s="31">
        <f>AB13*AC13*C13</f>
        <v>202.45760000000001</v>
      </c>
      <c r="AE13" s="155"/>
      <c r="AF13" s="96">
        <f>'Димківський  НВК'!AF13</f>
        <v>0</v>
      </c>
      <c r="AG13" s="31">
        <f>AE13*AF13*C13</f>
        <v>0</v>
      </c>
      <c r="AH13" s="155"/>
      <c r="AI13" s="96">
        <f>'Димківський  НВК'!AI13</f>
        <v>0</v>
      </c>
      <c r="AJ13" s="31">
        <f>AH13*AI13*C13</f>
        <v>0</v>
      </c>
      <c r="AK13" s="123"/>
      <c r="AL13" s="96">
        <f>'Димківський  НВК'!AL13</f>
        <v>0</v>
      </c>
      <c r="AM13" s="31">
        <f>AK13*AL13*C13</f>
        <v>0</v>
      </c>
      <c r="AN13" s="118">
        <f>D13+G13+J13+M13+P13+S13+V13+Y13+AB13+AE13+AH13+AK13</f>
        <v>512</v>
      </c>
      <c r="AO13" s="98">
        <f>F13+I13+L13+O13+R13+U13+X13+AA13+AD13++AG13+AJ13+AM13</f>
        <v>1515.668576</v>
      </c>
    </row>
    <row r="14" spans="1:41">
      <c r="A14" s="17">
        <v>0.39945920000000001</v>
      </c>
      <c r="B14" s="46" t="s">
        <v>23</v>
      </c>
      <c r="C14" s="16">
        <v>1</v>
      </c>
      <c r="D14" s="123">
        <v>1001</v>
      </c>
      <c r="E14" s="240">
        <f>'Багринівська   ЗОШ'!E11</f>
        <v>2.9260899999999999</v>
      </c>
      <c r="F14" s="31">
        <f>C14*D14*E14</f>
        <v>2929.0160900000001</v>
      </c>
      <c r="G14" s="123">
        <v>1099</v>
      </c>
      <c r="H14" s="240">
        <f>'Багринівська   ЗОШ'!H11</f>
        <v>2.9260899999999999</v>
      </c>
      <c r="I14" s="31">
        <f>G14*H14*C14</f>
        <v>3215.7729099999997</v>
      </c>
      <c r="J14" s="123">
        <v>1660</v>
      </c>
      <c r="K14" s="93">
        <f>'Димківський  НВК'!K14</f>
        <v>2.9260899999999999</v>
      </c>
      <c r="L14" s="31">
        <f>J14*K14*C14</f>
        <v>4857.3094000000001</v>
      </c>
      <c r="M14" s="123">
        <v>2500</v>
      </c>
      <c r="N14" s="93">
        <f>'Димківський  НВК'!N14</f>
        <v>2.946828</v>
      </c>
      <c r="O14" s="31">
        <f>M14*N14*C14</f>
        <v>7367.07</v>
      </c>
      <c r="P14" s="125">
        <v>1228</v>
      </c>
      <c r="Q14" s="93">
        <f>'Димківський  НВК'!Q14</f>
        <v>2.9468000000000001</v>
      </c>
      <c r="R14" s="31">
        <f>P14*Q14*C14</f>
        <v>3618.6704</v>
      </c>
      <c r="S14" s="123">
        <v>700</v>
      </c>
      <c r="T14" s="93">
        <f>'Димківський  НВК'!T14</f>
        <v>2.9468000000000001</v>
      </c>
      <c r="U14" s="31">
        <f>S14*T14*C14</f>
        <v>2062.7600000000002</v>
      </c>
      <c r="V14" s="123">
        <v>112</v>
      </c>
      <c r="W14" s="93">
        <f>'Димківський  НВК'!W14</f>
        <v>3.647052</v>
      </c>
      <c r="X14" s="31">
        <f>V14*W14*C14</f>
        <v>408.46982400000002</v>
      </c>
      <c r="Y14" s="123">
        <v>100</v>
      </c>
      <c r="Z14" s="93">
        <f>'Димківський  НВК'!Z14</f>
        <v>3.3980000000000001</v>
      </c>
      <c r="AA14" s="31">
        <f>Y14*Z14*C14</f>
        <v>339.8</v>
      </c>
      <c r="AB14" s="123">
        <v>1300</v>
      </c>
      <c r="AC14" s="93">
        <f>'Димківський  НВК'!AC14</f>
        <v>3.1634000000000002</v>
      </c>
      <c r="AD14" s="31">
        <f>AB14*AC14*C14</f>
        <v>4112.42</v>
      </c>
      <c r="AE14" s="155"/>
      <c r="AF14" s="96">
        <f>'Димківський  НВК'!AF14</f>
        <v>0</v>
      </c>
      <c r="AG14" s="31">
        <f>AE14*AF14*C14</f>
        <v>0</v>
      </c>
      <c r="AH14" s="155"/>
      <c r="AI14" s="96">
        <f>'Димківський  НВК'!AI14</f>
        <v>0</v>
      </c>
      <c r="AJ14" s="31">
        <f>AH14*AI14*C14</f>
        <v>0</v>
      </c>
      <c r="AK14" s="123"/>
      <c r="AL14" s="96">
        <f>'Димківський  НВК'!AL14</f>
        <v>0</v>
      </c>
      <c r="AM14" s="31">
        <f>AK14*AL14*C14</f>
        <v>0</v>
      </c>
      <c r="AN14" s="118">
        <f>D14+G14+J14+M14+P14+S14+V14+Y14+AB14+AE14+AH14+AK14</f>
        <v>9700</v>
      </c>
      <c r="AO14" s="98">
        <f>F14+I14+L14+O14+R14+U14+X14+AA14+AD14++AG14+AJ14+AM14</f>
        <v>28911.288624000001</v>
      </c>
    </row>
    <row r="16" spans="1:41">
      <c r="A16" s="23"/>
      <c r="B16" s="23"/>
      <c r="C16" s="2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2"/>
      <c r="Q16" s="22"/>
      <c r="R16" s="22"/>
      <c r="S16" s="20"/>
      <c r="T16" s="20"/>
      <c r="U16" s="20"/>
    </row>
    <row r="17" spans="1:36">
      <c r="P17" s="22"/>
      <c r="Q17" s="22"/>
      <c r="R17" s="22"/>
    </row>
    <row r="18" spans="1:36">
      <c r="A18" s="24"/>
      <c r="B18" s="24"/>
      <c r="C18" s="99"/>
    </row>
    <row r="19" spans="1:36">
      <c r="A19" s="21"/>
      <c r="B19" s="21"/>
      <c r="C19" s="7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"/>
      <c r="Q19" s="2"/>
      <c r="R19" s="2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5"/>
      <c r="AF19" s="25"/>
      <c r="AG19" s="25"/>
      <c r="AH19" s="20"/>
      <c r="AI19" s="20"/>
      <c r="AJ19" s="20"/>
    </row>
    <row r="20" spans="1:36">
      <c r="A20" s="21"/>
      <c r="B20" s="21"/>
      <c r="C20" s="78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2"/>
      <c r="Q20" s="22"/>
      <c r="R20" s="22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5"/>
      <c r="AF20" s="25"/>
      <c r="AG20" s="25"/>
    </row>
    <row r="21" spans="1:36">
      <c r="A21" s="21"/>
      <c r="B21" s="21"/>
      <c r="C21" s="7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2"/>
      <c r="Q21" s="22"/>
      <c r="R21" s="22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5"/>
      <c r="AF21" s="25"/>
      <c r="AG21" s="25"/>
    </row>
    <row r="22" spans="1:36">
      <c r="A22" s="23"/>
      <c r="B22" s="23"/>
      <c r="C22" s="2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2"/>
      <c r="Q22" s="22"/>
      <c r="R22" s="22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5"/>
      <c r="AF22" s="25"/>
      <c r="AG22" s="25"/>
      <c r="AH22" s="2"/>
      <c r="AI22" s="2"/>
      <c r="AJ22" s="2"/>
    </row>
    <row r="23" spans="1:36">
      <c r="A23" s="23"/>
      <c r="B23" s="23"/>
      <c r="C23" s="2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2"/>
      <c r="Q23" s="22"/>
      <c r="R23" s="22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5"/>
      <c r="AF23" s="25"/>
      <c r="AG23" s="25"/>
      <c r="AH23" s="10"/>
      <c r="AI23" s="10"/>
      <c r="AJ23" s="10"/>
    </row>
    <row r="24" spans="1:36">
      <c r="A24" s="23"/>
      <c r="B24" s="23"/>
      <c r="C24" s="2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2"/>
      <c r="Q24" s="22"/>
      <c r="R24" s="22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5"/>
      <c r="AF24" s="25"/>
      <c r="AG24" s="25"/>
    </row>
  </sheetData>
  <mergeCells count="21">
    <mergeCell ref="A11:A13"/>
    <mergeCell ref="S8:U8"/>
    <mergeCell ref="G8:I8"/>
    <mergeCell ref="D8:F8"/>
    <mergeCell ref="C8:C9"/>
    <mergeCell ref="A10:C10"/>
    <mergeCell ref="P8:R8"/>
    <mergeCell ref="M8:O8"/>
    <mergeCell ref="J8:L8"/>
    <mergeCell ref="A8:B9"/>
    <mergeCell ref="AB2:AN2"/>
    <mergeCell ref="AK3:AN3"/>
    <mergeCell ref="G7:Y7"/>
    <mergeCell ref="F6:AB6"/>
    <mergeCell ref="V8:X8"/>
    <mergeCell ref="AK8:AM8"/>
    <mergeCell ref="AH8:AJ8"/>
    <mergeCell ref="AN8:AO8"/>
    <mergeCell ref="AE8:AG8"/>
    <mergeCell ref="AB8:AD8"/>
    <mergeCell ref="Y8:AA8"/>
  </mergeCells>
  <phoneticPr fontId="16" type="noConversion"/>
  <pageMargins left="0.25" right="0.25" top="0.75" bottom="0.75" header="0.3" footer="0.3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 enableFormatConditionsCalculation="0">
    <tabColor indexed="29"/>
  </sheetPr>
  <dimension ref="A1:AP22"/>
  <sheetViews>
    <sheetView workbookViewId="0">
      <pane xSplit="2" ySplit="9" topLeftCell="P10" activePane="bottomRight" state="frozen"/>
      <selection pane="topRight" activeCell="C1" sqref="C1"/>
      <selection pane="bottomLeft" activeCell="A10" sqref="A10"/>
      <selection pane="bottomRight" activeCell="AB12" sqref="AB12"/>
    </sheetView>
  </sheetViews>
  <sheetFormatPr defaultRowHeight="15"/>
  <cols>
    <col min="1" max="1" width="12.85546875" style="18" customWidth="1"/>
    <col min="2" max="2" width="19.140625" style="18" customWidth="1"/>
    <col min="3" max="3" width="6.5703125" style="4" customWidth="1"/>
    <col min="4" max="5" width="9.140625" style="4"/>
    <col min="6" max="6" width="10.42578125" style="4" customWidth="1"/>
    <col min="7" max="8" width="9.140625" style="4"/>
    <col min="9" max="9" width="10.140625" style="4" customWidth="1"/>
    <col min="10" max="11" width="9.140625" style="4"/>
    <col min="12" max="12" width="11.42578125" style="4" customWidth="1"/>
    <col min="13" max="14" width="9.140625" style="4"/>
    <col min="15" max="15" width="12.140625" style="4" customWidth="1"/>
    <col min="16" max="35" width="9.140625" style="4"/>
    <col min="36" max="36" width="10.7109375" style="4" customWidth="1"/>
    <col min="37" max="37" width="9.140625" style="4"/>
    <col min="38" max="38" width="8.140625" style="4" customWidth="1"/>
    <col min="39" max="39" width="10.28515625" style="4" customWidth="1"/>
    <col min="40" max="40" width="9.140625" style="4"/>
    <col min="41" max="41" width="13.5703125" style="4" customWidth="1"/>
    <col min="42" max="42" width="9.140625" style="7"/>
  </cols>
  <sheetData>
    <row r="1" spans="1:42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2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AB7" s="76"/>
      <c r="AC7" s="76"/>
      <c r="AD7" s="76"/>
    </row>
    <row r="8" spans="1:42" ht="29.2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2" ht="45">
      <c r="A9" s="404"/>
      <c r="B9" s="411"/>
      <c r="C9" s="398"/>
      <c r="D9" s="79" t="str">
        <f>'Багринівська   ЗОШ'!D9:D9</f>
        <v>к-ть                                            ( кВт)</v>
      </c>
      <c r="E9" s="79" t="str">
        <f>'Багринівська   ЗОШ'!E9:E9</f>
        <v>ціна (з ПДВ) грн/кВт</v>
      </c>
      <c r="F9" s="79" t="str">
        <f>'Багринівська   ЗОШ'!F9:F9</f>
        <v>сума (з ПДВ) грн.</v>
      </c>
      <c r="G9" s="79" t="str">
        <f>'Багринівська   ЗОШ'!G9:G9</f>
        <v>к-ть                                            ( кВт)</v>
      </c>
      <c r="H9" s="79" t="str">
        <f>'Багринівська   ЗОШ'!H9:H9</f>
        <v>ціна (з ПДВ) грн/кВт</v>
      </c>
      <c r="I9" s="79" t="str">
        <f>'Багринівська   ЗОШ'!I9:I9</f>
        <v>сума (з ПДВ) грн.</v>
      </c>
      <c r="J9" s="79" t="str">
        <f>'Багринівська   ЗОШ'!J9:J9</f>
        <v>к-ть                                            ( кВт)</v>
      </c>
      <c r="K9" s="79" t="str">
        <f>'Багринівська   ЗОШ'!K9:K9</f>
        <v>ціна (з ПДВ) грн/кВт</v>
      </c>
      <c r="L9" s="79" t="str">
        <f>'Багринівська   ЗОШ'!L9:L9</f>
        <v>сума (з ПДВ) грн.</v>
      </c>
      <c r="M9" s="79" t="str">
        <f>'Багринівська   ЗОШ'!M9:M9</f>
        <v>к-ть                                            ( кВт)</v>
      </c>
      <c r="N9" s="79" t="str">
        <f>'Багринівська   ЗОШ'!N9:N9</f>
        <v>ціна (з ПДВ) грн/кВт</v>
      </c>
      <c r="O9" s="79" t="str">
        <f>'Багринівська   ЗОШ'!O9:O9</f>
        <v>сума (з ПДВ) грн.</v>
      </c>
      <c r="P9" s="79" t="str">
        <f>'Багринівська   ЗОШ'!P9:P9</f>
        <v>к-ть                                            ( кВт)</v>
      </c>
      <c r="Q9" s="79" t="str">
        <f>'Багринівська   ЗОШ'!Q9:Q9</f>
        <v>ціна (з ПДВ) грн/кВт</v>
      </c>
      <c r="R9" s="79" t="str">
        <f>'Багринівська   ЗОШ'!R9:R9</f>
        <v>сума (з ПДВ) грн.</v>
      </c>
      <c r="S9" s="79" t="str">
        <f>'Багринівська   ЗОШ'!S9:S9</f>
        <v>к-ть                                            ( кВт)</v>
      </c>
      <c r="T9" s="79" t="str">
        <f>'Багринівська   ЗОШ'!T9:T9</f>
        <v>ціна (з ПДВ) грн/кВт</v>
      </c>
      <c r="U9" s="79" t="str">
        <f>'Багринівська   ЗОШ'!U9:U9</f>
        <v>сума (з ПДВ) грн.</v>
      </c>
      <c r="V9" s="79" t="str">
        <f>'Багринівська   ЗОШ'!V9:V9</f>
        <v>к-ть                                            ( кВт)</v>
      </c>
      <c r="W9" s="79" t="str">
        <f>'Багринівська   ЗОШ'!W9:W9</f>
        <v>ціна (з ПДВ) грн/кВт</v>
      </c>
      <c r="X9" s="79" t="str">
        <f>'Багринівська   ЗОШ'!X9:X9</f>
        <v>сума (з ПДВ) грн.</v>
      </c>
      <c r="Y9" s="79" t="str">
        <f>'Багринівська   ЗОШ'!Y9:Y9</f>
        <v>к-ть                                            ( кВт)</v>
      </c>
      <c r="Z9" s="79" t="str">
        <f>'Багринівська   ЗОШ'!Z9:Z9</f>
        <v>ціна (з ПДВ) грн/кВт</v>
      </c>
      <c r="AA9" s="79" t="str">
        <f>'Багринівська   ЗОШ'!AA9:AA9</f>
        <v>сума (з ПДВ) грн.</v>
      </c>
      <c r="AB9" s="79" t="str">
        <f>'Багринівська   ЗОШ'!AB9:AB9</f>
        <v>к-ть                                            ( кВт)</v>
      </c>
      <c r="AC9" s="79" t="str">
        <f>'Багринівська   ЗОШ'!AC9:AC9</f>
        <v>ціна (з ПДВ) грн/кВт</v>
      </c>
      <c r="AD9" s="79" t="str">
        <f>'Багринівська   ЗОШ'!AD9:AD9</f>
        <v>сума (з ПДВ) грн.</v>
      </c>
      <c r="AE9" s="79" t="str">
        <f>'Багринівська   ЗОШ'!AE9:AE9</f>
        <v>к-ть                                            ( кВт)</v>
      </c>
      <c r="AF9" s="79" t="str">
        <f>'Багринівська   ЗОШ'!AF9:AF9</f>
        <v>ціна (з ПДВ) грн/кВт</v>
      </c>
      <c r="AG9" s="79" t="str">
        <f>'Багринівська   ЗОШ'!AG9:AG9</f>
        <v>сума (з ПДВ) грн.</v>
      </c>
      <c r="AH9" s="79" t="str">
        <f>'Багринівська   ЗОШ'!AH9:AH9</f>
        <v>к-ть                                            ( кВт)</v>
      </c>
      <c r="AI9" s="79" t="str">
        <f>'Багринівська   ЗОШ'!AI9:AI9</f>
        <v>ціна (з ПДВ) грн/кВт</v>
      </c>
      <c r="AJ9" s="79" t="str">
        <f>'Багринівська   ЗОШ'!AJ9:AJ9</f>
        <v>сума (з ПДВ) грн.</v>
      </c>
      <c r="AK9" s="79" t="str">
        <f>'Багринівська   ЗОШ'!AK9:AK9</f>
        <v>к-ть                                            ( кВт)</v>
      </c>
      <c r="AL9" s="79" t="str">
        <f>'Багринівська   ЗОШ'!AL9:AL9</f>
        <v>ціна (з ПДВ) грн/кВт</v>
      </c>
      <c r="AM9" s="79" t="str">
        <f>'Багринівська   ЗОШ'!AM9:AM9</f>
        <v>сума (з ПДВ) грн.</v>
      </c>
      <c r="AN9" s="79" t="str">
        <f>'Багринівська   ЗОШ'!AN9:AN9</f>
        <v>к-ть                                            ( кВт)</v>
      </c>
      <c r="AO9" s="14" t="str">
        <f>'Багринівська   ЗОШ'!AO9:AO9</f>
        <v>сума  грн.</v>
      </c>
    </row>
    <row r="10" spans="1:42" s="29" customFormat="1" ht="17.25" customHeight="1">
      <c r="A10" s="401" t="s">
        <v>30</v>
      </c>
      <c r="B10" s="405"/>
      <c r="C10" s="402"/>
      <c r="D10" s="118">
        <f>SUM(D11:D11)</f>
        <v>4356</v>
      </c>
      <c r="E10" s="44"/>
      <c r="F10" s="30">
        <f>SUM(F11:F11)</f>
        <v>12746.04804</v>
      </c>
      <c r="G10" s="118">
        <f>SUM(G11:G11)</f>
        <v>5268</v>
      </c>
      <c r="H10" s="44"/>
      <c r="I10" s="30">
        <f>SUM(I11:I11)</f>
        <v>15414.642119999999</v>
      </c>
      <c r="J10" s="118">
        <f>SUM(J11:J11)</f>
        <v>5098</v>
      </c>
      <c r="K10" s="44"/>
      <c r="L10" s="30">
        <f>SUM(L11:L11)</f>
        <v>14917.206819999999</v>
      </c>
      <c r="M10" s="118">
        <f>SUM(M11:M11)</f>
        <v>6825</v>
      </c>
      <c r="N10" s="44"/>
      <c r="O10" s="30">
        <f>SUM(O11:O11)</f>
        <v>20112.1011</v>
      </c>
      <c r="P10" s="118">
        <f>SUM(P11:P11)</f>
        <v>3088</v>
      </c>
      <c r="Q10" s="44"/>
      <c r="R10" s="30">
        <f>SUM(R11:R11)</f>
        <v>9099.7183999999997</v>
      </c>
      <c r="S10" s="118">
        <f>SUM(S11:S11)</f>
        <v>1389</v>
      </c>
      <c r="T10" s="44"/>
      <c r="U10" s="30">
        <f>SUM(U11:U11)</f>
        <v>4093.1052</v>
      </c>
      <c r="V10" s="118">
        <f>SUM(V11:V11)</f>
        <v>850</v>
      </c>
      <c r="W10" s="44"/>
      <c r="X10" s="30">
        <f>SUM(X11:X11)</f>
        <v>3099.9942000000001</v>
      </c>
      <c r="Y10" s="118">
        <f>SUM(Y11:Y11)</f>
        <v>820</v>
      </c>
      <c r="Z10" s="44"/>
      <c r="AA10" s="30">
        <f>SUM(AA11:AA11)</f>
        <v>2786.36</v>
      </c>
      <c r="AB10" s="118">
        <f>SUM(AB11:AB11)</f>
        <v>1912</v>
      </c>
      <c r="AC10" s="44"/>
      <c r="AD10" s="30">
        <f>SUM(AD11:AD11)</f>
        <v>6048.4208000000008</v>
      </c>
      <c r="AE10" s="118">
        <f>SUM(AE11:AE11)</f>
        <v>0</v>
      </c>
      <c r="AF10" s="44"/>
      <c r="AG10" s="30">
        <f>SUM(AG11:AG11)</f>
        <v>0</v>
      </c>
      <c r="AH10" s="118">
        <f>SUM(AH11:AH11)</f>
        <v>0</v>
      </c>
      <c r="AI10" s="44"/>
      <c r="AJ10" s="30">
        <f>SUM(AJ11:AJ11)</f>
        <v>0</v>
      </c>
      <c r="AK10" s="118">
        <f>SUM(AK11:AK11)</f>
        <v>0</v>
      </c>
      <c r="AL10" s="44"/>
      <c r="AM10" s="30">
        <f>SUM(AM11:AM11)</f>
        <v>0</v>
      </c>
      <c r="AN10" s="118">
        <f>D10+G10+J10+M10+P10+S10+V10+Y10+AB10+AE10+AH10+AK10</f>
        <v>29606</v>
      </c>
      <c r="AO10" s="30" t="e">
        <f>AO11+#REF!+#REF!+#REF!+#REF!</f>
        <v>#REF!</v>
      </c>
      <c r="AP10" s="28"/>
    </row>
    <row r="11" spans="1:42">
      <c r="A11" s="15">
        <v>4.4143000000000002E-2</v>
      </c>
      <c r="B11" s="46" t="s">
        <v>23</v>
      </c>
      <c r="C11" s="14">
        <v>1</v>
      </c>
      <c r="D11" s="125">
        <v>4356</v>
      </c>
      <c r="E11" s="240">
        <f>'Багринівська   ЗОШ'!E11</f>
        <v>2.9260899999999999</v>
      </c>
      <c r="F11" s="31">
        <f>D11*E11*C11</f>
        <v>12746.04804</v>
      </c>
      <c r="G11" s="125">
        <v>5268</v>
      </c>
      <c r="H11" s="93">
        <f>'Димківський  НВК'!H11</f>
        <v>2.9260899999999999</v>
      </c>
      <c r="I11" s="31">
        <f>G11*H11*C11</f>
        <v>15414.642119999999</v>
      </c>
      <c r="J11" s="125">
        <v>5098</v>
      </c>
      <c r="K11" s="93">
        <f>'Димківський  НВК'!K11</f>
        <v>2.9260899999999999</v>
      </c>
      <c r="L11" s="31">
        <f>J11*K11*C11</f>
        <v>14917.206819999999</v>
      </c>
      <c r="M11" s="125">
        <v>6825</v>
      </c>
      <c r="N11" s="93">
        <f>'Димківський  НВК'!N11</f>
        <v>2.946828</v>
      </c>
      <c r="O11" s="31">
        <f>M11*N11*C11</f>
        <v>20112.1011</v>
      </c>
      <c r="P11" s="125">
        <v>3088</v>
      </c>
      <c r="Q11" s="93">
        <f>'Димківський  НВК'!Q11</f>
        <v>2.9468000000000001</v>
      </c>
      <c r="R11" s="31">
        <f>P11*Q11*C11</f>
        <v>9099.7183999999997</v>
      </c>
      <c r="S11" s="125">
        <v>1389</v>
      </c>
      <c r="T11" s="93">
        <f>'Димківський  НВК'!T11</f>
        <v>2.9468000000000001</v>
      </c>
      <c r="U11" s="31">
        <f>S11*T11*C11</f>
        <v>4093.1052</v>
      </c>
      <c r="V11" s="125">
        <v>850</v>
      </c>
      <c r="W11" s="93">
        <f>'Димківський  НВК'!W11</f>
        <v>3.647052</v>
      </c>
      <c r="X11" s="31">
        <f>V11*W11*C11</f>
        <v>3099.9942000000001</v>
      </c>
      <c r="Y11" s="125">
        <v>820</v>
      </c>
      <c r="Z11" s="93">
        <f>'Димківський  НВК'!Z11</f>
        <v>3.3980000000000001</v>
      </c>
      <c r="AA11" s="31">
        <f>Y11*Z11*C11</f>
        <v>2786.36</v>
      </c>
      <c r="AB11" s="125">
        <v>1912</v>
      </c>
      <c r="AC11" s="93">
        <f>'Димківський  НВК'!AC11</f>
        <v>3.1634000000000002</v>
      </c>
      <c r="AD11" s="31">
        <f>AB11*AC11*C11</f>
        <v>6048.4208000000008</v>
      </c>
      <c r="AE11" s="157"/>
      <c r="AF11" s="165">
        <f>'Димківський  НВК'!AF11</f>
        <v>0</v>
      </c>
      <c r="AG11" s="31">
        <f>AE11*AF11*C11</f>
        <v>0</v>
      </c>
      <c r="AH11" s="157"/>
      <c r="AI11" s="165">
        <f>'Димківський  НВК'!AI11</f>
        <v>0</v>
      </c>
      <c r="AJ11" s="31">
        <f>AH11*AI11*C11</f>
        <v>0</v>
      </c>
      <c r="AK11" s="125"/>
      <c r="AL11" s="165">
        <f>'Димківський  НВК'!AL11</f>
        <v>0</v>
      </c>
      <c r="AM11" s="31">
        <f>AK11*AL11*C11</f>
        <v>0</v>
      </c>
      <c r="AN11" s="118">
        <f>D11+G11+J11+M11+P11+S11+V11+Y11+AB11+AE11+AH11+AK11</f>
        <v>29606</v>
      </c>
      <c r="AO11" s="32">
        <f>F11+I11+L11+O11+R11+U11+X11+AA11+AD11+AG11+AJ11+AM11</f>
        <v>88317.596680000017</v>
      </c>
    </row>
    <row r="13" spans="1:42">
      <c r="A13" s="21"/>
      <c r="B13" s="21"/>
      <c r="C13" s="78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2"/>
      <c r="Q13" s="22"/>
      <c r="R13" s="22"/>
      <c r="S13" s="20"/>
      <c r="T13" s="20"/>
      <c r="U13" s="20"/>
    </row>
    <row r="14" spans="1:42">
      <c r="A14" s="23"/>
      <c r="B14" s="23"/>
      <c r="C14" s="2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2"/>
      <c r="Q14" s="22"/>
      <c r="R14" s="22"/>
      <c r="S14" s="20"/>
      <c r="T14" s="20"/>
      <c r="U14" s="20"/>
    </row>
    <row r="15" spans="1:42">
      <c r="P15" s="22"/>
      <c r="Q15" s="22"/>
      <c r="R15" s="22"/>
    </row>
    <row r="16" spans="1:42">
      <c r="A16" s="24"/>
      <c r="B16" s="24"/>
      <c r="C16" s="99"/>
    </row>
    <row r="17" spans="1:36">
      <c r="A17" s="21"/>
      <c r="B17" s="21"/>
      <c r="C17" s="78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"/>
      <c r="Q17" s="2"/>
      <c r="R17" s="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0"/>
      <c r="AI17" s="20"/>
      <c r="AJ17" s="20"/>
    </row>
    <row r="18" spans="1:36">
      <c r="A18" s="21"/>
      <c r="B18" s="21"/>
      <c r="C18" s="78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2"/>
      <c r="Q18" s="22"/>
      <c r="R18" s="2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pans="1:36">
      <c r="A19" s="21"/>
      <c r="B19" s="21"/>
      <c r="C19" s="78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2"/>
      <c r="Q19" s="22"/>
      <c r="R19" s="2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spans="1:36">
      <c r="A20" s="23"/>
      <c r="B20" s="23"/>
      <c r="C20" s="2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2"/>
      <c r="Q20" s="22"/>
      <c r="R20" s="2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"/>
      <c r="AI20" s="2"/>
      <c r="AJ20" s="2"/>
    </row>
    <row r="21" spans="1:36">
      <c r="A21" s="23"/>
      <c r="B21" s="23"/>
      <c r="C21" s="2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2"/>
      <c r="Q21" s="22"/>
      <c r="R21" s="2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10"/>
      <c r="AI21" s="10"/>
      <c r="AJ21" s="10"/>
    </row>
    <row r="22" spans="1:36">
      <c r="A22" s="23"/>
      <c r="B22" s="23"/>
      <c r="C22" s="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2"/>
      <c r="Q22" s="22"/>
      <c r="R22" s="2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</sheetData>
  <mergeCells count="20">
    <mergeCell ref="A10:C10"/>
    <mergeCell ref="D8:F8"/>
    <mergeCell ref="G8:I8"/>
    <mergeCell ref="J8:L8"/>
    <mergeCell ref="A8:B9"/>
    <mergeCell ref="C8:C9"/>
    <mergeCell ref="AN8:AO8"/>
    <mergeCell ref="V8:X8"/>
    <mergeCell ref="Y8:AA8"/>
    <mergeCell ref="AB2:AN2"/>
    <mergeCell ref="AK3:AN3"/>
    <mergeCell ref="G7:Y7"/>
    <mergeCell ref="M8:O8"/>
    <mergeCell ref="S8:U8"/>
    <mergeCell ref="AK8:AM8"/>
    <mergeCell ref="AB8:AD8"/>
    <mergeCell ref="AE8:AG8"/>
    <mergeCell ref="AH8:AJ8"/>
    <mergeCell ref="P8:R8"/>
    <mergeCell ref="F6:AB6"/>
  </mergeCells>
  <phoneticPr fontId="16" type="noConversion"/>
  <pageMargins left="0.25" right="0.25" top="0.75" bottom="0.75" header="0.3" footer="0.3"/>
  <pageSetup paperSize="9" scale="9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0" enableFormatConditionsCalculation="0">
    <tabColor indexed="29"/>
  </sheetPr>
  <dimension ref="A1:AP26"/>
  <sheetViews>
    <sheetView topLeftCell="A4" workbookViewId="0">
      <pane xSplit="2" ySplit="6" topLeftCell="N10" activePane="bottomRight" state="frozen"/>
      <selection activeCell="A4" sqref="A4"/>
      <selection pane="topRight" activeCell="C4" sqref="C4"/>
      <selection pane="bottomLeft" activeCell="A10" sqref="A10"/>
      <selection pane="bottomRight" activeCell="AB13" sqref="AB13"/>
    </sheetView>
  </sheetViews>
  <sheetFormatPr defaultRowHeight="15"/>
  <cols>
    <col min="1" max="1" width="9.7109375" style="18" customWidth="1"/>
    <col min="2" max="2" width="20" style="18" customWidth="1"/>
    <col min="3" max="3" width="6.7109375" style="4" customWidth="1"/>
    <col min="4" max="4" width="10.140625" style="4" bestFit="1" customWidth="1"/>
    <col min="5" max="5" width="9.140625" style="4"/>
    <col min="6" max="6" width="11.85546875" style="4" customWidth="1"/>
    <col min="7" max="8" width="9.140625" style="4"/>
    <col min="9" max="9" width="11.7109375" style="4" customWidth="1"/>
    <col min="10" max="11" width="9.140625" style="4"/>
    <col min="12" max="12" width="12.7109375" style="4" customWidth="1"/>
    <col min="13" max="14" width="9.140625" style="4"/>
    <col min="15" max="15" width="11.85546875" style="4" customWidth="1"/>
    <col min="16" max="23" width="9.140625" style="4"/>
    <col min="24" max="24" width="10.42578125" style="4" customWidth="1"/>
    <col min="25" max="29" width="9.140625" style="4"/>
    <col min="30" max="30" width="10.5703125" style="4" customWidth="1"/>
    <col min="31" max="31" width="9.140625" style="4"/>
    <col min="32" max="32" width="9.7109375" style="4" bestFit="1" customWidth="1"/>
    <col min="33" max="33" width="10.140625" style="4" customWidth="1"/>
    <col min="34" max="34" width="9.140625" style="4"/>
    <col min="35" max="35" width="9.7109375" style="4" bestFit="1" customWidth="1"/>
    <col min="36" max="36" width="10.5703125" style="4" customWidth="1"/>
    <col min="37" max="37" width="9.140625" style="4"/>
    <col min="38" max="38" width="9.7109375" style="4" bestFit="1" customWidth="1"/>
    <col min="39" max="39" width="10.42578125" style="4" customWidth="1"/>
    <col min="40" max="40" width="11.28515625" style="4" bestFit="1" customWidth="1"/>
    <col min="41" max="41" width="12" style="4" customWidth="1"/>
    <col min="42" max="42" width="9.140625" style="7"/>
  </cols>
  <sheetData>
    <row r="1" spans="1:42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2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AB7" s="76"/>
      <c r="AC7" s="76"/>
      <c r="AD7" s="76"/>
    </row>
    <row r="8" spans="1:42" ht="18.75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394" t="str">
        <f>'Багринівська   ЗОШ'!AN8:AN8</f>
        <v>за рік</v>
      </c>
      <c r="AO8" s="396"/>
    </row>
    <row r="9" spans="1:42" s="7" customFormat="1" ht="38.25">
      <c r="A9" s="404"/>
      <c r="B9" s="411"/>
      <c r="C9" s="398"/>
      <c r="D9" s="90" t="str">
        <f>'Багринівська   ЗОШ'!D9:D9</f>
        <v>к-ть                                            ( кВт)</v>
      </c>
      <c r="E9" s="90" t="str">
        <f>'Багринівська   ЗОШ'!E9:E9</f>
        <v>ціна (з ПДВ) грн/кВт</v>
      </c>
      <c r="F9" s="90" t="str">
        <f>'Багринівська   ЗОШ'!F9:F9</f>
        <v>сума (з ПДВ) грн.</v>
      </c>
      <c r="G9" s="90" t="str">
        <f>'Багринівська   ЗОШ'!G9:G9</f>
        <v>к-ть                                            ( кВт)</v>
      </c>
      <c r="H9" s="90" t="str">
        <f>'Багринівська   ЗОШ'!H9:H9</f>
        <v>ціна (з ПДВ) грн/кВт</v>
      </c>
      <c r="I9" s="90" t="str">
        <f>'Багринівська   ЗОШ'!I9:I9</f>
        <v>сума (з ПДВ) грн.</v>
      </c>
      <c r="J9" s="90" t="str">
        <f>'Багринівська   ЗОШ'!J9:J9</f>
        <v>к-ть                                            ( кВт)</v>
      </c>
      <c r="K9" s="90" t="str">
        <f>'Багринівська   ЗОШ'!K9:K9</f>
        <v>ціна (з ПДВ) грн/кВт</v>
      </c>
      <c r="L9" s="90" t="str">
        <f>'Багринівська   ЗОШ'!L9:L9</f>
        <v>сума (з ПДВ) грн.</v>
      </c>
      <c r="M9" s="90" t="str">
        <f>'Багринівська   ЗОШ'!M9:M9</f>
        <v>к-ть                                            ( кВт)</v>
      </c>
      <c r="N9" s="90" t="str">
        <f>'Багринівська   ЗОШ'!N9:N9</f>
        <v>ціна (з ПДВ) грн/кВт</v>
      </c>
      <c r="O9" s="90" t="str">
        <f>'Багринівська   ЗОШ'!O9:O9</f>
        <v>сума (з ПДВ) грн.</v>
      </c>
      <c r="P9" s="90" t="str">
        <f>'Багринівська   ЗОШ'!P9:P9</f>
        <v>к-ть                                            ( кВт)</v>
      </c>
      <c r="Q9" s="90" t="str">
        <f>'Багринівська   ЗОШ'!Q9:Q9</f>
        <v>ціна (з ПДВ) грн/кВт</v>
      </c>
      <c r="R9" s="90" t="str">
        <f>'Багринівська   ЗОШ'!R9:R9</f>
        <v>сума (з ПДВ) грн.</v>
      </c>
      <c r="S9" s="90" t="str">
        <f>'Багринівська   ЗОШ'!S9:S9</f>
        <v>к-ть                                            ( кВт)</v>
      </c>
      <c r="T9" s="90" t="str">
        <f>'Багринівська   ЗОШ'!T9:T9</f>
        <v>ціна (з ПДВ) грн/кВт</v>
      </c>
      <c r="U9" s="90" t="str">
        <f>'Багринівська   ЗОШ'!U9:U9</f>
        <v>сума (з ПДВ) грн.</v>
      </c>
      <c r="V9" s="90" t="str">
        <f>'Багринівська   ЗОШ'!V9:V9</f>
        <v>к-ть                                            ( кВт)</v>
      </c>
      <c r="W9" s="90" t="str">
        <f>'Багринівська   ЗОШ'!W9:W9</f>
        <v>ціна (з ПДВ) грн/кВт</v>
      </c>
      <c r="X9" s="90" t="str">
        <f>'Багринівська   ЗОШ'!X9:X9</f>
        <v>сума (з ПДВ) грн.</v>
      </c>
      <c r="Y9" s="90" t="str">
        <f>'Багринівська   ЗОШ'!Y9:Y9</f>
        <v>к-ть                                            ( кВт)</v>
      </c>
      <c r="Z9" s="90" t="str">
        <f>'Багринівська   ЗОШ'!Z9:Z9</f>
        <v>ціна (з ПДВ) грн/кВт</v>
      </c>
      <c r="AA9" s="90" t="str">
        <f>'Багринівська   ЗОШ'!AA9:AA9</f>
        <v>сума (з ПДВ) грн.</v>
      </c>
      <c r="AB9" s="90" t="str">
        <f>'Багринівська   ЗОШ'!AB9:AB9</f>
        <v>к-ть                                            ( кВт)</v>
      </c>
      <c r="AC9" s="90" t="str">
        <f>'Багринівська   ЗОШ'!AC9:AC9</f>
        <v>ціна (з ПДВ) грн/кВт</v>
      </c>
      <c r="AD9" s="90" t="str">
        <f>'Багринівська   ЗОШ'!AD9:AD9</f>
        <v>сума (з ПДВ) грн.</v>
      </c>
      <c r="AE9" s="90" t="str">
        <f>'Багринівська   ЗОШ'!AE9:AE9</f>
        <v>к-ть                                            ( кВт)</v>
      </c>
      <c r="AF9" s="90" t="str">
        <f>'Багринівська   ЗОШ'!AF9:AF9</f>
        <v>ціна (з ПДВ) грн/кВт</v>
      </c>
      <c r="AG9" s="90" t="str">
        <f>'Багринівська   ЗОШ'!AG9:AG9</f>
        <v>сума (з ПДВ) грн.</v>
      </c>
      <c r="AH9" s="90" t="str">
        <f>'Багринівська   ЗОШ'!AH9:AH9</f>
        <v>к-ть                                            ( кВт)</v>
      </c>
      <c r="AI9" s="90" t="str">
        <f>'Багринівська   ЗОШ'!AI9:AI9</f>
        <v>ціна (з ПДВ) грн/кВт</v>
      </c>
      <c r="AJ9" s="90" t="str">
        <f>'Багринівська   ЗОШ'!AJ9:AJ9</f>
        <v>сума (з ПДВ) грн.</v>
      </c>
      <c r="AK9" s="90" t="str">
        <f>'Багринівська   ЗОШ'!AK9:AK9</f>
        <v>к-ть                                            ( кВт)</v>
      </c>
      <c r="AL9" s="90" t="str">
        <f>'Багринівська   ЗОШ'!AL9:AL9</f>
        <v>ціна (з ПДВ) грн/кВт</v>
      </c>
      <c r="AM9" s="90" t="str">
        <f>'Багринівська   ЗОШ'!AM9:AM9</f>
        <v>сума (з ПДВ) грн.</v>
      </c>
      <c r="AN9" s="90" t="str">
        <f>'Багринівська   ЗОШ'!AN9:AN9</f>
        <v>к-ть                                            ( кВт)</v>
      </c>
      <c r="AO9" s="33" t="str">
        <f>'Багринівська   ЗОШ'!AO9:AO9</f>
        <v>сума  грн.</v>
      </c>
    </row>
    <row r="10" spans="1:42" s="29" customFormat="1" ht="26.25" customHeight="1">
      <c r="A10" s="401" t="s">
        <v>8</v>
      </c>
      <c r="B10" s="405"/>
      <c r="C10" s="402"/>
      <c r="D10" s="118">
        <f>SUM(D11:D14)</f>
        <v>43623</v>
      </c>
      <c r="E10" s="44"/>
      <c r="F10" s="30">
        <f>SUM(F11:F14)</f>
        <v>127644.82406999999</v>
      </c>
      <c r="G10" s="118">
        <f>SUM(G11:G14)</f>
        <v>85241</v>
      </c>
      <c r="H10" s="44"/>
      <c r="I10" s="30">
        <f>SUM(I11:I14)</f>
        <v>249422.83769000001</v>
      </c>
      <c r="J10" s="118">
        <f>SUM(J11:J14)</f>
        <v>32597</v>
      </c>
      <c r="K10" s="44"/>
      <c r="L10" s="30">
        <f>SUM(L11:L14)</f>
        <v>95381.755730000004</v>
      </c>
      <c r="M10" s="118">
        <f>SUM(M11:M14)</f>
        <v>25848</v>
      </c>
      <c r="N10" s="44"/>
      <c r="O10" s="30">
        <f>SUM(O11:O14)</f>
        <v>76169.610144000006</v>
      </c>
      <c r="P10" s="118">
        <f>SUM(P11:P14)</f>
        <v>2854</v>
      </c>
      <c r="Q10" s="44"/>
      <c r="R10" s="30">
        <f>SUM(R11:R14)</f>
        <v>8410.1671999999999</v>
      </c>
      <c r="S10" s="118">
        <f>SUM(S11:S14)</f>
        <v>1921</v>
      </c>
      <c r="T10" s="44"/>
      <c r="U10" s="30">
        <f>SUM(U11:U14)</f>
        <v>5660.8028000000004</v>
      </c>
      <c r="V10" s="118">
        <f>SUM(V11:V14)</f>
        <v>2246</v>
      </c>
      <c r="W10" s="44"/>
      <c r="X10" s="30">
        <f>SUM(X11:X14)</f>
        <v>8191.278792000001</v>
      </c>
      <c r="Y10" s="118">
        <f>SUM(Y11:Y14)</f>
        <v>1521</v>
      </c>
      <c r="Z10" s="44"/>
      <c r="AA10" s="30">
        <f>SUM(AA11:AA14)</f>
        <v>5168.3580000000002</v>
      </c>
      <c r="AB10" s="118">
        <f>SUM(AB11:AB14)</f>
        <v>1374</v>
      </c>
      <c r="AC10" s="44"/>
      <c r="AD10" s="30">
        <f>SUM(AD11:AD14)</f>
        <v>4346.5116000000007</v>
      </c>
      <c r="AE10" s="118">
        <f>SUM(AE11:AE14)</f>
        <v>0</v>
      </c>
      <c r="AF10" s="44"/>
      <c r="AG10" s="30">
        <f>SUM(AG11:AG14)</f>
        <v>0</v>
      </c>
      <c r="AH10" s="118">
        <f>SUM(AH11:AH14)</f>
        <v>0</v>
      </c>
      <c r="AI10" s="44"/>
      <c r="AJ10" s="30">
        <f>SUM(AJ11:AJ14)</f>
        <v>0</v>
      </c>
      <c r="AK10" s="118">
        <f>SUM(AK11:AK14)</f>
        <v>0</v>
      </c>
      <c r="AL10" s="44"/>
      <c r="AM10" s="30">
        <f>SUM(AM11:AM14)</f>
        <v>0</v>
      </c>
      <c r="AN10" s="118">
        <f>SUM(AN11:AN14)</f>
        <v>197225</v>
      </c>
      <c r="AO10" s="30">
        <f>SUM(AO11:AO14)</f>
        <v>580396.14602600003</v>
      </c>
      <c r="AP10" s="28"/>
    </row>
    <row r="11" spans="1:42">
      <c r="A11" s="45">
        <v>1.5589E-2</v>
      </c>
      <c r="B11" s="26" t="s">
        <v>23</v>
      </c>
      <c r="C11" s="26">
        <v>1</v>
      </c>
      <c r="D11" s="125">
        <v>2501</v>
      </c>
      <c r="E11" s="240">
        <f>'Багринівська   ЗОШ'!E11</f>
        <v>2.9260899999999999</v>
      </c>
      <c r="F11" s="31">
        <f>D11*E11*C11</f>
        <v>7318.1510899999994</v>
      </c>
      <c r="G11" s="125">
        <v>13715</v>
      </c>
      <c r="H11" s="93">
        <f>'Багринівська   ЗОШ'!H11</f>
        <v>2.9260899999999999</v>
      </c>
      <c r="I11" s="31">
        <f>G11*H11*C11</f>
        <v>40131.324349999995</v>
      </c>
      <c r="J11" s="125">
        <v>2387</v>
      </c>
      <c r="K11" s="93">
        <f>'Димківський  НВК'!K11</f>
        <v>2.9260899999999999</v>
      </c>
      <c r="L11" s="31">
        <f>J11*K11*C11</f>
        <v>6984.57683</v>
      </c>
      <c r="M11" s="125">
        <v>7850</v>
      </c>
      <c r="N11" s="93">
        <f>'Димківський  НВК'!N11</f>
        <v>2.946828</v>
      </c>
      <c r="O11" s="31">
        <f>M11*N11*C11</f>
        <v>23132.5998</v>
      </c>
      <c r="P11" s="125">
        <v>2854</v>
      </c>
      <c r="Q11" s="93">
        <f>'Димківський  НВК'!Q11</f>
        <v>2.9468000000000001</v>
      </c>
      <c r="R11" s="31">
        <f>P11*Q11*C11</f>
        <v>8410.1671999999999</v>
      </c>
      <c r="S11" s="125">
        <v>1921</v>
      </c>
      <c r="T11" s="93">
        <f>'Димківський  НВК'!T11</f>
        <v>2.9468000000000001</v>
      </c>
      <c r="U11" s="31">
        <f>S11*T11*C11</f>
        <v>5660.8028000000004</v>
      </c>
      <c r="V11" s="125">
        <v>1123</v>
      </c>
      <c r="W11" s="93">
        <f>'Димківський  НВК'!W11</f>
        <v>3.647052</v>
      </c>
      <c r="X11" s="31">
        <f>V11*W11*C11</f>
        <v>4095.639396</v>
      </c>
      <c r="Y11" s="125">
        <v>1521</v>
      </c>
      <c r="Z11" s="93">
        <f>'Димківський  НВК'!Z11</f>
        <v>3.3980000000000001</v>
      </c>
      <c r="AA11" s="31">
        <f>Y11*Z11*C11</f>
        <v>5168.3580000000002</v>
      </c>
      <c r="AB11" s="125">
        <v>1374</v>
      </c>
      <c r="AC11" s="93">
        <f>'Димківський  НВК'!AC11</f>
        <v>3.1634000000000002</v>
      </c>
      <c r="AD11" s="31">
        <f>AB11*AC11*C11</f>
        <v>4346.5116000000007</v>
      </c>
      <c r="AE11" s="157"/>
      <c r="AF11" s="162">
        <f>'Димківський  НВК'!AF11</f>
        <v>0</v>
      </c>
      <c r="AG11" s="31">
        <f>AE11*AF11*C11</f>
        <v>0</v>
      </c>
      <c r="AH11" s="157"/>
      <c r="AI11" s="162">
        <f>'Димківський  НВК'!AI11</f>
        <v>0</v>
      </c>
      <c r="AJ11" s="31">
        <f>AH11*AI11*C11</f>
        <v>0</v>
      </c>
      <c r="AK11" s="125"/>
      <c r="AL11" s="162">
        <f>'Димківський  НВК'!AL11</f>
        <v>0</v>
      </c>
      <c r="AM11" s="31">
        <f>AK11*AL11</f>
        <v>0</v>
      </c>
      <c r="AN11" s="118">
        <f>D11+G11+J11+M11+P11+S11+V11+Y11+AB11++AE11+AH11+AK11</f>
        <v>35246</v>
      </c>
      <c r="AO11" s="98">
        <f>F11+I11+L11+O11+R11+U11+X11+AA11+AD11+AG11+AJ11+AM11</f>
        <v>105248.131066</v>
      </c>
    </row>
    <row r="12" spans="1:42">
      <c r="A12" s="415">
        <v>62091099</v>
      </c>
      <c r="B12" s="17" t="s">
        <v>72</v>
      </c>
      <c r="C12" s="26">
        <v>1</v>
      </c>
      <c r="D12" s="123">
        <v>40430</v>
      </c>
      <c r="E12" s="240">
        <f>'Багринівська   ЗОШ'!E11</f>
        <v>2.9260899999999999</v>
      </c>
      <c r="F12" s="31">
        <f>D12*E12*C12</f>
        <v>118301.81869999999</v>
      </c>
      <c r="G12" s="123">
        <v>63820</v>
      </c>
      <c r="H12" s="93">
        <f>'Багринівська   ЗОШ'!H11</f>
        <v>2.9260899999999999</v>
      </c>
      <c r="I12" s="31">
        <f>G12*H12*C12</f>
        <v>186743.0638</v>
      </c>
      <c r="J12" s="123">
        <v>30058</v>
      </c>
      <c r="K12" s="93">
        <f>'Димківський  НВК'!K12</f>
        <v>2.9260899999999999</v>
      </c>
      <c r="L12" s="31">
        <f>J12*K12*C12</f>
        <v>87952.413220000002</v>
      </c>
      <c r="M12" s="123">
        <v>17754</v>
      </c>
      <c r="N12" s="93">
        <f>'Димківський  НВК'!N12</f>
        <v>2.946828</v>
      </c>
      <c r="O12" s="31">
        <f>M12*N12*C12</f>
        <v>52317.984312000001</v>
      </c>
      <c r="P12" s="125"/>
      <c r="Q12" s="93">
        <f>'Димківський  НВК'!Q12</f>
        <v>2.9468000000000001</v>
      </c>
      <c r="R12" s="31">
        <f>P12*Q12*C12</f>
        <v>0</v>
      </c>
      <c r="S12" s="123"/>
      <c r="T12" s="93">
        <f>'Димківський  НВК'!T12</f>
        <v>2.9468000000000001</v>
      </c>
      <c r="U12" s="31">
        <f>S12*T12*C12</f>
        <v>0</v>
      </c>
      <c r="V12" s="123">
        <v>374</v>
      </c>
      <c r="W12" s="93">
        <f>'Димківський  НВК'!W12</f>
        <v>3.647052</v>
      </c>
      <c r="X12" s="31">
        <f>V12*W12*C12</f>
        <v>1363.9974480000001</v>
      </c>
      <c r="Y12" s="123"/>
      <c r="Z12" s="93">
        <f>'Димківський  НВК'!Z12</f>
        <v>3.3980000000000001</v>
      </c>
      <c r="AA12" s="31">
        <f>Y12*Z12*C12</f>
        <v>0</v>
      </c>
      <c r="AB12" s="123"/>
      <c r="AC12" s="93">
        <f>'Димківський  НВК'!AC12</f>
        <v>3.1634000000000002</v>
      </c>
      <c r="AD12" s="31">
        <f>AB12*AC12*C12</f>
        <v>0</v>
      </c>
      <c r="AE12" s="155"/>
      <c r="AF12" s="162">
        <f>'Димківський  НВК'!AF12</f>
        <v>0</v>
      </c>
      <c r="AG12" s="31">
        <f>AE12*AF12*C12</f>
        <v>0</v>
      </c>
      <c r="AH12" s="155"/>
      <c r="AI12" s="162">
        <f>'Димківський  НВК'!AI12</f>
        <v>0</v>
      </c>
      <c r="AJ12" s="31">
        <f>AH12*AI12*C12</f>
        <v>0</v>
      </c>
      <c r="AK12" s="123"/>
      <c r="AL12" s="162">
        <f>'Димківський  НВК'!AL12</f>
        <v>0</v>
      </c>
      <c r="AM12" s="31">
        <f>AK12*AL12</f>
        <v>0</v>
      </c>
      <c r="AN12" s="118">
        <f>D12+G12+J12+M12+P12+S12+V12+Y12+AB12++AE12+AH12+AK12</f>
        <v>152436</v>
      </c>
      <c r="AO12" s="98">
        <f>F12+I12+L12+O12+R12+U12+X12+AA12+AD12+AG12+AJ12+AM12</f>
        <v>446679.27747999999</v>
      </c>
    </row>
    <row r="13" spans="1:42">
      <c r="A13" s="416"/>
      <c r="B13" s="17" t="s">
        <v>21</v>
      </c>
      <c r="C13" s="26">
        <v>1</v>
      </c>
      <c r="D13" s="123">
        <v>668</v>
      </c>
      <c r="E13" s="240">
        <f>'Багринівська   ЗОШ'!E11</f>
        <v>2.9260899999999999</v>
      </c>
      <c r="F13" s="31">
        <f>D13*E13*C13</f>
        <v>1954.6281199999999</v>
      </c>
      <c r="G13" s="123">
        <v>7462</v>
      </c>
      <c r="H13" s="93">
        <f>'Багринівська   ЗОШ'!H11</f>
        <v>2.9260899999999999</v>
      </c>
      <c r="I13" s="31">
        <f>G13*H13*C13</f>
        <v>21834.48358</v>
      </c>
      <c r="J13" s="123">
        <v>134</v>
      </c>
      <c r="K13" s="93">
        <f>'Димківський  НВК'!K13</f>
        <v>2.9260899999999999</v>
      </c>
      <c r="L13" s="31">
        <f>J13*K13*C13</f>
        <v>392.09605999999997</v>
      </c>
      <c r="M13" s="123">
        <v>192</v>
      </c>
      <c r="N13" s="93">
        <f>'Димківський  НВК'!N13</f>
        <v>2.946828</v>
      </c>
      <c r="O13" s="31">
        <f>M13*N13*C13</f>
        <v>565.790976</v>
      </c>
      <c r="P13" s="125"/>
      <c r="Q13" s="93">
        <f>'Димківський  НВК'!Q13</f>
        <v>2.9468000000000001</v>
      </c>
      <c r="R13" s="31">
        <f>P13*Q13*C13</f>
        <v>0</v>
      </c>
      <c r="S13" s="123"/>
      <c r="T13" s="93">
        <f>'Димківський  НВК'!T13</f>
        <v>2.9468000000000001</v>
      </c>
      <c r="U13" s="31">
        <f>S13*T13*C13</f>
        <v>0</v>
      </c>
      <c r="V13" s="123">
        <v>375</v>
      </c>
      <c r="W13" s="93">
        <f>'Димківський  НВК'!W13</f>
        <v>3.647052</v>
      </c>
      <c r="X13" s="31">
        <f>V13*W13*C13</f>
        <v>1367.6444999999999</v>
      </c>
      <c r="Y13" s="123"/>
      <c r="Z13" s="93">
        <f>'Димківський  НВК'!Z13</f>
        <v>3.3980000000000001</v>
      </c>
      <c r="AA13" s="31">
        <f>Y13*Z13*C13</f>
        <v>0</v>
      </c>
      <c r="AB13" s="123"/>
      <c r="AC13" s="93">
        <f>'Димківський  НВК'!AC13</f>
        <v>3.1634000000000002</v>
      </c>
      <c r="AD13" s="31">
        <f>AB13*AC13*C13</f>
        <v>0</v>
      </c>
      <c r="AE13" s="155"/>
      <c r="AF13" s="162">
        <f>'Димківський  НВК'!AF13</f>
        <v>0</v>
      </c>
      <c r="AG13" s="31">
        <f>AE13*AF13*C13</f>
        <v>0</v>
      </c>
      <c r="AH13" s="155"/>
      <c r="AI13" s="162">
        <f>'Димківський  НВК'!AI13</f>
        <v>0</v>
      </c>
      <c r="AJ13" s="31">
        <f>AH13*AI13*C13</f>
        <v>0</v>
      </c>
      <c r="AK13" s="123"/>
      <c r="AL13" s="162">
        <f>'Димківський  НВК'!AL13</f>
        <v>0</v>
      </c>
      <c r="AM13" s="31">
        <f>AK13*AL13</f>
        <v>0</v>
      </c>
      <c r="AN13" s="118">
        <f>D13+G13+J13+M13+P13+S13+V13+Y13+AB13++AE13+AH13+AK13</f>
        <v>8831</v>
      </c>
      <c r="AO13" s="98">
        <f>F13+I13+L13+O13+R13+U13+X13+AA13+AD13+AG13+AJ13+AM13</f>
        <v>26114.643236</v>
      </c>
    </row>
    <row r="14" spans="1:42">
      <c r="A14" s="417"/>
      <c r="B14" s="46" t="s">
        <v>74</v>
      </c>
      <c r="C14" s="26">
        <v>1</v>
      </c>
      <c r="D14" s="123">
        <v>24</v>
      </c>
      <c r="E14" s="240">
        <f>'Багринівська   ЗОШ'!E11</f>
        <v>2.9260899999999999</v>
      </c>
      <c r="F14" s="31">
        <f>D14*E14*C14</f>
        <v>70.226159999999993</v>
      </c>
      <c r="G14" s="123">
        <v>244</v>
      </c>
      <c r="H14" s="93">
        <f>'Багринівська   ЗОШ'!H11</f>
        <v>2.9260899999999999</v>
      </c>
      <c r="I14" s="31">
        <f>G14*H14*C14</f>
        <v>713.96596</v>
      </c>
      <c r="J14" s="123">
        <v>18</v>
      </c>
      <c r="K14" s="93">
        <f>'Димківський  НВК'!K14</f>
        <v>2.9260899999999999</v>
      </c>
      <c r="L14" s="31">
        <f>J14*K14*C14</f>
        <v>52.669619999999995</v>
      </c>
      <c r="M14" s="123">
        <v>52</v>
      </c>
      <c r="N14" s="93">
        <f>'Димківський  НВК'!N14</f>
        <v>2.946828</v>
      </c>
      <c r="O14" s="31">
        <f>M14*N14*C14</f>
        <v>153.23505599999999</v>
      </c>
      <c r="P14" s="125"/>
      <c r="Q14" s="93">
        <f>'Димківський  НВК'!Q14</f>
        <v>2.9468000000000001</v>
      </c>
      <c r="R14" s="31">
        <f>P14*Q14*C14</f>
        <v>0</v>
      </c>
      <c r="S14" s="123"/>
      <c r="T14" s="93">
        <f>'Димківський  НВК'!T14</f>
        <v>2.9468000000000001</v>
      </c>
      <c r="U14" s="31">
        <f>S14*T14*C14</f>
        <v>0</v>
      </c>
      <c r="V14" s="123">
        <v>374</v>
      </c>
      <c r="W14" s="93">
        <f>'Димківський  НВК'!W14</f>
        <v>3.647052</v>
      </c>
      <c r="X14" s="31">
        <f>V14*W14*C14</f>
        <v>1363.9974480000001</v>
      </c>
      <c r="Y14" s="123"/>
      <c r="Z14" s="93">
        <f>'Димківський  НВК'!Z14</f>
        <v>3.3980000000000001</v>
      </c>
      <c r="AA14" s="31">
        <f>Y14*Z14*C14</f>
        <v>0</v>
      </c>
      <c r="AB14" s="123"/>
      <c r="AC14" s="93">
        <f>'Димківський  НВК'!AC14</f>
        <v>3.1634000000000002</v>
      </c>
      <c r="AD14" s="31">
        <f>AB14*AC14*C14</f>
        <v>0</v>
      </c>
      <c r="AE14" s="155"/>
      <c r="AF14" s="162">
        <f>'Димківський  НВК'!AF14</f>
        <v>0</v>
      </c>
      <c r="AG14" s="31">
        <f>AE14*AF14*C14</f>
        <v>0</v>
      </c>
      <c r="AH14" s="155"/>
      <c r="AI14" s="162">
        <f>'Димківський  НВК'!AI14</f>
        <v>0</v>
      </c>
      <c r="AJ14" s="31">
        <f>AH14*AI14*C14</f>
        <v>0</v>
      </c>
      <c r="AK14" s="123"/>
      <c r="AL14" s="162">
        <f>'Димківський  НВК'!AL14</f>
        <v>0</v>
      </c>
      <c r="AM14" s="31">
        <f>AK14*AL14</f>
        <v>0</v>
      </c>
      <c r="AN14" s="118">
        <f>D14+G14+J14+M14+P14+S14+V14+Y14+AB14++AE14+AH14+AK14</f>
        <v>712</v>
      </c>
      <c r="AO14" s="98">
        <f>F14+I14+L14+O14+R14+U14+X14+AA14+AD14+AG14+AJ14+AM14</f>
        <v>2354.0942439999999</v>
      </c>
    </row>
    <row r="15" spans="1:42">
      <c r="A15" s="21"/>
      <c r="B15" s="21"/>
      <c r="C15" s="78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2"/>
      <c r="Q15" s="22"/>
      <c r="R15" s="22"/>
      <c r="S15" s="20"/>
      <c r="T15" s="20"/>
      <c r="U15" s="20"/>
    </row>
    <row r="16" spans="1:42">
      <c r="A16" s="23"/>
      <c r="B16" s="23"/>
      <c r="C16" s="2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2"/>
      <c r="Q16" s="22"/>
      <c r="R16" s="22"/>
      <c r="S16" s="20"/>
      <c r="T16" s="20"/>
      <c r="U16" s="20"/>
      <c r="V16" s="3"/>
      <c r="W16" s="3"/>
      <c r="X16" s="3"/>
      <c r="Y16" s="2"/>
      <c r="Z16" s="2"/>
      <c r="AA16" s="2"/>
      <c r="AB16" s="3"/>
      <c r="AC16" s="3"/>
      <c r="AD16" s="3"/>
      <c r="AE16" s="2"/>
      <c r="AF16" s="2"/>
      <c r="AG16" s="2"/>
      <c r="AH16" s="2"/>
      <c r="AI16" s="2"/>
      <c r="AJ16" s="2"/>
    </row>
    <row r="17" spans="1:36">
      <c r="A17" s="23"/>
      <c r="B17" s="23"/>
      <c r="C17" s="2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2"/>
      <c r="Q17" s="22"/>
      <c r="R17" s="22"/>
      <c r="S17" s="20"/>
      <c r="T17" s="20"/>
      <c r="U17" s="2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>
      <c r="A18" s="23"/>
      <c r="B18" s="23"/>
      <c r="C18" s="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2"/>
      <c r="Q18" s="22"/>
      <c r="R18" s="22"/>
      <c r="S18" s="20"/>
      <c r="T18" s="20"/>
      <c r="U18" s="20"/>
    </row>
    <row r="19" spans="1:36">
      <c r="P19" s="22"/>
      <c r="Q19" s="22"/>
      <c r="R19" s="22"/>
    </row>
    <row r="20" spans="1:36">
      <c r="A20" s="24"/>
      <c r="B20" s="24"/>
      <c r="C20" s="99"/>
    </row>
    <row r="21" spans="1:36">
      <c r="A21" s="21"/>
      <c r="B21" s="21"/>
      <c r="C21" s="78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"/>
      <c r="Q21" s="2"/>
      <c r="R21" s="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0"/>
      <c r="AI21" s="20"/>
      <c r="AJ21" s="20"/>
    </row>
    <row r="22" spans="1:36">
      <c r="A22" s="21"/>
      <c r="B22" s="21"/>
      <c r="C22" s="78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2"/>
      <c r="Q22" s="22"/>
      <c r="R22" s="2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  <row r="23" spans="1:36">
      <c r="A23" s="21"/>
      <c r="B23" s="21"/>
      <c r="C23" s="78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2"/>
      <c r="Q23" s="22"/>
      <c r="R23" s="2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  <row r="24" spans="1:36">
      <c r="A24" s="23"/>
      <c r="B24" s="23"/>
      <c r="C24" s="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2"/>
      <c r="Q24" s="22"/>
      <c r="R24" s="2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"/>
      <c r="AI24" s="2"/>
      <c r="AJ24" s="2"/>
    </row>
    <row r="25" spans="1:36">
      <c r="A25" s="23"/>
      <c r="B25" s="23"/>
      <c r="C25" s="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2"/>
      <c r="Q25" s="22"/>
      <c r="R25" s="22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10"/>
      <c r="AI25" s="10"/>
      <c r="AJ25" s="10"/>
    </row>
    <row r="26" spans="1:36">
      <c r="A26" s="23"/>
      <c r="B26" s="23"/>
      <c r="C26" s="2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2"/>
      <c r="Q26" s="22"/>
      <c r="R26" s="22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</row>
  </sheetData>
  <mergeCells count="21">
    <mergeCell ref="A12:A14"/>
    <mergeCell ref="A10:C10"/>
    <mergeCell ref="A8:B9"/>
    <mergeCell ref="C8:C9"/>
    <mergeCell ref="D8:F8"/>
    <mergeCell ref="AB2:AN2"/>
    <mergeCell ref="AK3:AN3"/>
    <mergeCell ref="F6:AB6"/>
    <mergeCell ref="G7:Y7"/>
    <mergeCell ref="AN8:AO8"/>
    <mergeCell ref="S8:U8"/>
    <mergeCell ref="P8:R8"/>
    <mergeCell ref="G8:I8"/>
    <mergeCell ref="J8:L8"/>
    <mergeCell ref="Y8:AA8"/>
    <mergeCell ref="V8:X8"/>
    <mergeCell ref="AK8:AM8"/>
    <mergeCell ref="M8:O8"/>
    <mergeCell ref="AE8:AG8"/>
    <mergeCell ref="AH8:AJ8"/>
    <mergeCell ref="AB8:AD8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1" enableFormatConditionsCalculation="0">
    <tabColor indexed="29"/>
  </sheetPr>
  <dimension ref="A1:AP24"/>
  <sheetViews>
    <sheetView workbookViewId="0">
      <pane xSplit="2" ySplit="10" topLeftCell="R11" activePane="bottomRight" state="frozen"/>
      <selection pane="topRight" activeCell="C1" sqref="C1"/>
      <selection pane="bottomLeft" activeCell="A11" sqref="A11"/>
      <selection pane="bottomRight" activeCell="AB14" sqref="AB14"/>
    </sheetView>
  </sheetViews>
  <sheetFormatPr defaultRowHeight="15"/>
  <cols>
    <col min="1" max="1" width="12.7109375" style="18" customWidth="1"/>
    <col min="2" max="2" width="19.5703125" style="18" customWidth="1"/>
    <col min="3" max="3" width="5.85546875" style="4" customWidth="1"/>
    <col min="4" max="4" width="10.7109375" style="4" customWidth="1"/>
    <col min="5" max="5" width="9.42578125" style="4" customWidth="1"/>
    <col min="6" max="6" width="10.7109375" style="4" customWidth="1"/>
    <col min="7" max="9" width="10" style="4" customWidth="1"/>
    <col min="10" max="11" width="9.140625" style="4"/>
    <col min="12" max="12" width="11.42578125" style="4" customWidth="1"/>
    <col min="13" max="14" width="9.140625" style="4"/>
    <col min="15" max="15" width="10.7109375" style="4" customWidth="1"/>
    <col min="16" max="17" width="9.140625" style="4"/>
    <col min="18" max="18" width="10.5703125" style="4" customWidth="1"/>
    <col min="19" max="32" width="9.140625" style="4"/>
    <col min="33" max="33" width="10.85546875" style="4" customWidth="1"/>
    <col min="34" max="35" width="9.140625" style="4"/>
    <col min="36" max="36" width="12.42578125" style="4" customWidth="1"/>
    <col min="37" max="38" width="9.140625" style="4"/>
    <col min="39" max="39" width="10.140625" style="4" customWidth="1"/>
    <col min="40" max="40" width="12.42578125" style="4" customWidth="1"/>
    <col min="41" max="41" width="11.5703125" style="4" customWidth="1"/>
    <col min="42" max="42" width="9.140625" style="7"/>
  </cols>
  <sheetData>
    <row r="1" spans="1:42">
      <c r="A1" s="1"/>
      <c r="B1" s="1"/>
      <c r="C1" s="20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20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</row>
    <row r="3" spans="1:42">
      <c r="A3" s="1"/>
      <c r="B3" s="1"/>
      <c r="C3" s="20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20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20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20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2">
      <c r="A7" s="11"/>
      <c r="B7" s="11"/>
      <c r="C7" s="97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2" ht="21" customHeight="1">
      <c r="A8" s="403" t="s">
        <v>0</v>
      </c>
      <c r="B8" s="410"/>
      <c r="C8" s="397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2" ht="45">
      <c r="A9" s="404"/>
      <c r="B9" s="411"/>
      <c r="C9" s="398"/>
      <c r="D9" s="79" t="str">
        <f>'Багринівська   ЗОШ'!D9:D9</f>
        <v>к-ть                                            ( кВт)</v>
      </c>
      <c r="E9" s="79" t="str">
        <f>'Багринівська   ЗОШ'!E9:E9</f>
        <v>ціна (з ПДВ) грн/кВт</v>
      </c>
      <c r="F9" s="79" t="str">
        <f>'Багринівська   ЗОШ'!F9:F9</f>
        <v>сума (з ПДВ) грн.</v>
      </c>
      <c r="G9" s="79" t="str">
        <f>'Багринівська   ЗОШ'!G9:G9</f>
        <v>к-ть                                            ( кВт)</v>
      </c>
      <c r="H9" s="79" t="str">
        <f>'Багринівська   ЗОШ'!H9:H9</f>
        <v>ціна (з ПДВ) грн/кВт</v>
      </c>
      <c r="I9" s="79" t="str">
        <f>'Багринівська   ЗОШ'!I9:I9</f>
        <v>сума (з ПДВ) грн.</v>
      </c>
      <c r="J9" s="79" t="str">
        <f>'Багринівська   ЗОШ'!J9:J9</f>
        <v>к-ть                                            ( кВт)</v>
      </c>
      <c r="K9" s="79" t="str">
        <f>'Багринівська   ЗОШ'!K9:K9</f>
        <v>ціна (з ПДВ) грн/кВт</v>
      </c>
      <c r="L9" s="79" t="str">
        <f>'Багринівська   ЗОШ'!L9:L9</f>
        <v>сума (з ПДВ) грн.</v>
      </c>
      <c r="M9" s="79" t="str">
        <f>'Багринівська   ЗОШ'!M9:M9</f>
        <v>к-ть                                            ( кВт)</v>
      </c>
      <c r="N9" s="79" t="str">
        <f>'Багринівська   ЗОШ'!N9:N9</f>
        <v>ціна (з ПДВ) грн/кВт</v>
      </c>
      <c r="O9" s="79" t="str">
        <f>'Багринівська   ЗОШ'!O9:O9</f>
        <v>сума (з ПДВ) грн.</v>
      </c>
      <c r="P9" s="79" t="str">
        <f>'Багринівська   ЗОШ'!P9:P9</f>
        <v>к-ть                                            ( кВт)</v>
      </c>
      <c r="Q9" s="79" t="str">
        <f>'Багринівська   ЗОШ'!Q9:Q9</f>
        <v>ціна (з ПДВ) грн/кВт</v>
      </c>
      <c r="R9" s="79" t="str">
        <f>'Багринівська   ЗОШ'!R9:R9</f>
        <v>сума (з ПДВ) грн.</v>
      </c>
      <c r="S9" s="79" t="str">
        <f>'Багринівська   ЗОШ'!S9:S9</f>
        <v>к-ть                                            ( кВт)</v>
      </c>
      <c r="T9" s="79" t="str">
        <f>'Багринівська   ЗОШ'!T9:T9</f>
        <v>ціна (з ПДВ) грн/кВт</v>
      </c>
      <c r="U9" s="79" t="str">
        <f>'Багринівська   ЗОШ'!U9:U9</f>
        <v>сума (з ПДВ) грн.</v>
      </c>
      <c r="V9" s="79" t="str">
        <f>'Багринівська   ЗОШ'!V9:V9</f>
        <v>к-ть                                            ( кВт)</v>
      </c>
      <c r="W9" s="79" t="str">
        <f>'Багринівська   ЗОШ'!W9:W9</f>
        <v>ціна (з ПДВ) грн/кВт</v>
      </c>
      <c r="X9" s="79" t="str">
        <f>'Багринівська   ЗОШ'!X9:X9</f>
        <v>сума (з ПДВ) грн.</v>
      </c>
      <c r="Y9" s="79" t="str">
        <f>'Багринівська   ЗОШ'!Y9:Y9</f>
        <v>к-ть                                            ( кВт)</v>
      </c>
      <c r="Z9" s="79" t="str">
        <f>'Багринівська   ЗОШ'!Z9:Z9</f>
        <v>ціна (з ПДВ) грн/кВт</v>
      </c>
      <c r="AA9" s="79" t="str">
        <f>'Багринівська   ЗОШ'!AA9:AA9</f>
        <v>сума (з ПДВ) грн.</v>
      </c>
      <c r="AB9" s="79" t="str">
        <f>'Багринівська   ЗОШ'!AB9:AB9</f>
        <v>к-ть                                            ( кВт)</v>
      </c>
      <c r="AC9" s="79" t="str">
        <f>'Багринівська   ЗОШ'!AC9:AC9</f>
        <v>ціна (з ПДВ) грн/кВт</v>
      </c>
      <c r="AD9" s="79" t="str">
        <f>'Багринівська   ЗОШ'!AD9:AD9</f>
        <v>сума (з ПДВ) грн.</v>
      </c>
      <c r="AE9" s="79" t="str">
        <f>'Багринівська   ЗОШ'!AE9:AE9</f>
        <v>к-ть                                            ( кВт)</v>
      </c>
      <c r="AF9" s="79" t="str">
        <f>'Багринівська   ЗОШ'!AF9:AF9</f>
        <v>ціна (з ПДВ) грн/кВт</v>
      </c>
      <c r="AG9" s="79" t="str">
        <f>'Багринівська   ЗОШ'!AG9:AG9</f>
        <v>сума (з ПДВ) грн.</v>
      </c>
      <c r="AH9" s="79" t="str">
        <f>'Багринівська   ЗОШ'!AH9:AH9</f>
        <v>к-ть                                            ( кВт)</v>
      </c>
      <c r="AI9" s="79" t="str">
        <f>'Багринівська   ЗОШ'!AI9:AI9</f>
        <v>ціна (з ПДВ) грн/кВт</v>
      </c>
      <c r="AJ9" s="79" t="str">
        <f>'Багринівська   ЗОШ'!AJ9:AJ9</f>
        <v>сума (з ПДВ) грн.</v>
      </c>
      <c r="AK9" s="79" t="str">
        <f>'Багринівська   ЗОШ'!AK9:AK9</f>
        <v>к-ть                                            ( кВт)</v>
      </c>
      <c r="AL9" s="79" t="str">
        <f>'Багринівська   ЗОШ'!AL9:AL9</f>
        <v>ціна (з ПДВ) грн/кВт</v>
      </c>
      <c r="AM9" s="79" t="str">
        <f>'Багринівська   ЗОШ'!AM9:AM9</f>
        <v>сума (з ПДВ) грн.</v>
      </c>
      <c r="AN9" s="79" t="str">
        <f>'Багринівська   ЗОШ'!AN9:AN9</f>
        <v>к-ть                                            ( кВт)</v>
      </c>
      <c r="AO9" s="14" t="str">
        <f>'Багринівська   ЗОШ'!AO9:AO9</f>
        <v>сума  грн.</v>
      </c>
    </row>
    <row r="10" spans="1:42" s="29" customFormat="1" ht="19.5" customHeight="1">
      <c r="A10" s="401" t="s">
        <v>9</v>
      </c>
      <c r="B10" s="405"/>
      <c r="C10" s="402"/>
      <c r="D10" s="118">
        <f>SUM(D11:D16)</f>
        <v>15006</v>
      </c>
      <c r="E10" s="44"/>
      <c r="F10" s="30">
        <f>SUM(F11:F16)</f>
        <v>43908.906539999996</v>
      </c>
      <c r="G10" s="118">
        <f>SUM(G11:G16)</f>
        <v>22002</v>
      </c>
      <c r="H10" s="44"/>
      <c r="I10" s="30">
        <f>SUM(I11:I16)</f>
        <v>64379.832179999998</v>
      </c>
      <c r="J10" s="118">
        <f>SUM(J11:J16)</f>
        <v>17002</v>
      </c>
      <c r="K10" s="44"/>
      <c r="L10" s="30">
        <f>SUM(L11:L16)</f>
        <v>49749.382180000001</v>
      </c>
      <c r="M10" s="118">
        <f>SUM(M11:M16)</f>
        <v>15006</v>
      </c>
      <c r="N10" s="44"/>
      <c r="O10" s="30">
        <f>SUM(O11:O16)</f>
        <v>44220.100967999999</v>
      </c>
      <c r="P10" s="118">
        <f>SUM(P11:P16)</f>
        <v>3804</v>
      </c>
      <c r="Q10" s="44"/>
      <c r="R10" s="30">
        <f>SUM(R11:R16)</f>
        <v>11209.627199999999</v>
      </c>
      <c r="S10" s="118">
        <f>SUM(S11:S16)</f>
        <v>2502</v>
      </c>
      <c r="T10" s="44"/>
      <c r="U10" s="30">
        <f>SUM(U11:U16)</f>
        <v>7372.8935999999994</v>
      </c>
      <c r="V10" s="118">
        <f>SUM(V11:V16)</f>
        <v>2002</v>
      </c>
      <c r="W10" s="44"/>
      <c r="X10" s="30">
        <f>SUM(X11:X16)</f>
        <v>7301.3981039999999</v>
      </c>
      <c r="Y10" s="118">
        <f>SUM(Y11:Y16)</f>
        <v>2504</v>
      </c>
      <c r="Z10" s="44"/>
      <c r="AA10" s="30">
        <f>SUM(AA11:AA16)</f>
        <v>8508.5920000000006</v>
      </c>
      <c r="AB10" s="118">
        <f>SUM(AB11:AB16)</f>
        <v>3704</v>
      </c>
      <c r="AC10" s="44"/>
      <c r="AD10" s="30">
        <f>SUM(AD11:AD16)</f>
        <v>11717.2336</v>
      </c>
      <c r="AE10" s="118">
        <f>SUM(AE11:AE16)</f>
        <v>0</v>
      </c>
      <c r="AF10" s="44"/>
      <c r="AG10" s="30">
        <f>SUM(AG11:AG16)</f>
        <v>0</v>
      </c>
      <c r="AH10" s="118">
        <f>SUM(AH11:AH16)</f>
        <v>0</v>
      </c>
      <c r="AI10" s="44"/>
      <c r="AJ10" s="30">
        <f>SUM(AJ11:AJ16)</f>
        <v>0</v>
      </c>
      <c r="AK10" s="118">
        <f>SUM(AK11:AK16)</f>
        <v>0</v>
      </c>
      <c r="AL10" s="44"/>
      <c r="AM10" s="30">
        <f>SUM(AM11:AM16)</f>
        <v>0</v>
      </c>
      <c r="AN10" s="118">
        <f>SUM(AN11:AN16)</f>
        <v>83532</v>
      </c>
      <c r="AO10" s="30">
        <f>SUM(AO11:AO16)</f>
        <v>248367.966372</v>
      </c>
      <c r="AP10" s="28"/>
    </row>
    <row r="11" spans="1:42" s="29" customFormat="1">
      <c r="A11" s="54">
        <v>7657447</v>
      </c>
      <c r="B11" s="63" t="s">
        <v>23</v>
      </c>
      <c r="C11" s="14">
        <v>1</v>
      </c>
      <c r="D11" s="130">
        <v>1000</v>
      </c>
      <c r="E11" s="240">
        <f>'Багринівська   ЗОШ'!E11</f>
        <v>2.9260899999999999</v>
      </c>
      <c r="F11" s="92">
        <f t="shared" ref="F11:F16" si="0">C11*D11*E11</f>
        <v>2926.0899999999997</v>
      </c>
      <c r="G11" s="130">
        <v>1498</v>
      </c>
      <c r="H11" s="93">
        <f>'Багринівська   ЗОШ'!H11</f>
        <v>2.9260899999999999</v>
      </c>
      <c r="I11" s="92">
        <f t="shared" ref="I11:I16" si="1">G11*H11*C11</f>
        <v>4383.2828199999994</v>
      </c>
      <c r="J11" s="130">
        <v>1500</v>
      </c>
      <c r="K11" s="240">
        <f>'Димківський  НВК'!K11</f>
        <v>2.9260899999999999</v>
      </c>
      <c r="L11" s="92">
        <f t="shared" ref="L11:L16" si="2">J11*K11*C11</f>
        <v>4389.1350000000002</v>
      </c>
      <c r="M11" s="130">
        <v>2000</v>
      </c>
      <c r="N11" s="93">
        <f>'Димківський  НВК'!N11</f>
        <v>2.946828</v>
      </c>
      <c r="O11" s="92">
        <f t="shared" ref="O11:O16" si="3">M11*N11*C11</f>
        <v>5893.6559999999999</v>
      </c>
      <c r="P11" s="117">
        <v>1400</v>
      </c>
      <c r="Q11" s="93">
        <f>'Димківський  НВК'!Q11</f>
        <v>2.9468000000000001</v>
      </c>
      <c r="R11" s="92">
        <f t="shared" ref="R11:R16" si="4">P11*Q11*C11</f>
        <v>4125.5200000000004</v>
      </c>
      <c r="S11" s="130">
        <v>1500</v>
      </c>
      <c r="T11" s="93">
        <f>'Димківський  НВК'!T11</f>
        <v>2.9468000000000001</v>
      </c>
      <c r="U11" s="92">
        <f t="shared" ref="U11:U16" si="5">S11*T11*C11</f>
        <v>4420.2</v>
      </c>
      <c r="V11" s="130">
        <v>1000</v>
      </c>
      <c r="W11" s="93">
        <f>'Димківський  НВК'!W11</f>
        <v>3.647052</v>
      </c>
      <c r="X11" s="92">
        <f t="shared" ref="X11:X16" si="6">V11*W11*C11</f>
        <v>3647.0520000000001</v>
      </c>
      <c r="Y11" s="130">
        <v>1000</v>
      </c>
      <c r="Z11" s="93">
        <f>'Димківський  НВК'!Z11</f>
        <v>3.3980000000000001</v>
      </c>
      <c r="AA11" s="92">
        <f t="shared" ref="AA11:AA16" si="7">Y11*Z11*C11</f>
        <v>3398</v>
      </c>
      <c r="AB11" s="130">
        <v>1000</v>
      </c>
      <c r="AC11" s="93">
        <f>'Димківський  НВК'!AC11</f>
        <v>3.1634000000000002</v>
      </c>
      <c r="AD11" s="92">
        <f t="shared" ref="AD11:AD16" si="8">AB11*AC11*C11</f>
        <v>3163.4</v>
      </c>
      <c r="AE11" s="156"/>
      <c r="AF11" s="93">
        <f>'Димківський  НВК'!AF11</f>
        <v>0</v>
      </c>
      <c r="AG11" s="92">
        <f t="shared" ref="AG11:AG16" si="9">AE11*AF11*C11</f>
        <v>0</v>
      </c>
      <c r="AH11" s="156"/>
      <c r="AI11" s="93">
        <f>'Димківський  НВК'!AI11</f>
        <v>0</v>
      </c>
      <c r="AJ11" s="92">
        <f t="shared" ref="AJ11:AJ16" si="10">AH11*AI11*C11</f>
        <v>0</v>
      </c>
      <c r="AK11" s="130"/>
      <c r="AL11" s="93">
        <f>'Димківський  НВК'!AL11</f>
        <v>0</v>
      </c>
      <c r="AM11" s="92">
        <f t="shared" ref="AM11:AM16" si="11">AK11*AL11*C11</f>
        <v>0</v>
      </c>
      <c r="AN11" s="118">
        <f t="shared" ref="AN11:AN16" si="12">D11+G11+J11+M11+P11+S11+V11+Y11+AB11+AE11+AH11+AK11</f>
        <v>11898</v>
      </c>
      <c r="AO11" s="94">
        <f t="shared" ref="AO11:AO16" si="13">F11+I11+L11+O11+R11+U11+X11+AA11+AD11+AG11+AJ11+AM11</f>
        <v>36346.33582</v>
      </c>
      <c r="AP11" s="28"/>
    </row>
    <row r="12" spans="1:42" s="29" customFormat="1">
      <c r="A12" s="74" t="s">
        <v>98</v>
      </c>
      <c r="B12" s="63" t="s">
        <v>23</v>
      </c>
      <c r="C12" s="14">
        <v>1</v>
      </c>
      <c r="D12" s="130">
        <v>2006</v>
      </c>
      <c r="E12" s="240">
        <f>'Багринівська   ЗОШ'!E11</f>
        <v>2.9260899999999999</v>
      </c>
      <c r="F12" s="92">
        <f t="shared" si="0"/>
        <v>5869.7365399999999</v>
      </c>
      <c r="G12" s="130">
        <v>1504</v>
      </c>
      <c r="H12" s="93">
        <f>'Багринівська   ЗОШ'!H11</f>
        <v>2.9260899999999999</v>
      </c>
      <c r="I12" s="92">
        <f t="shared" si="1"/>
        <v>4400.8393599999999</v>
      </c>
      <c r="J12" s="130">
        <v>1002</v>
      </c>
      <c r="K12" s="240">
        <f>'Димківський  НВК'!K12</f>
        <v>2.9260899999999999</v>
      </c>
      <c r="L12" s="92">
        <f t="shared" si="2"/>
        <v>2931.94218</v>
      </c>
      <c r="M12" s="130">
        <v>2006</v>
      </c>
      <c r="N12" s="93">
        <f>'Димківський  НВК'!N12</f>
        <v>2.946828</v>
      </c>
      <c r="O12" s="92">
        <f t="shared" si="3"/>
        <v>5911.3369679999996</v>
      </c>
      <c r="P12" s="117">
        <v>1504</v>
      </c>
      <c r="Q12" s="93">
        <f>'Димківський  НВК'!Q12</f>
        <v>2.9468000000000001</v>
      </c>
      <c r="R12" s="92">
        <f t="shared" si="4"/>
        <v>4431.9872000000005</v>
      </c>
      <c r="S12" s="130">
        <v>1002</v>
      </c>
      <c r="T12" s="93">
        <f>'Димківський  НВК'!T12</f>
        <v>2.9468000000000001</v>
      </c>
      <c r="U12" s="92">
        <f t="shared" si="5"/>
        <v>2952.6936000000001</v>
      </c>
      <c r="V12" s="130">
        <v>1002</v>
      </c>
      <c r="W12" s="93">
        <f>'Димківський  НВК'!W12</f>
        <v>3.647052</v>
      </c>
      <c r="X12" s="92">
        <f t="shared" si="6"/>
        <v>3654.3461039999997</v>
      </c>
      <c r="Y12" s="130">
        <v>1504</v>
      </c>
      <c r="Z12" s="93">
        <f>'Димківський  НВК'!Z12</f>
        <v>3.3980000000000001</v>
      </c>
      <c r="AA12" s="92">
        <f t="shared" si="7"/>
        <v>5110.5920000000006</v>
      </c>
      <c r="AB12" s="130">
        <v>1504</v>
      </c>
      <c r="AC12" s="93">
        <f>'Димківський  НВК'!AC12</f>
        <v>3.1634000000000002</v>
      </c>
      <c r="AD12" s="92">
        <f t="shared" si="8"/>
        <v>4757.7536</v>
      </c>
      <c r="AE12" s="156"/>
      <c r="AF12" s="93">
        <f>'Димківський  НВК'!AF12</f>
        <v>0</v>
      </c>
      <c r="AG12" s="92">
        <f t="shared" si="9"/>
        <v>0</v>
      </c>
      <c r="AH12" s="156"/>
      <c r="AI12" s="93">
        <f>'Димківський  НВК'!AI12</f>
        <v>0</v>
      </c>
      <c r="AJ12" s="92">
        <f t="shared" si="10"/>
        <v>0</v>
      </c>
      <c r="AK12" s="130"/>
      <c r="AL12" s="93">
        <f>'Димківський  НВК'!AL12</f>
        <v>0</v>
      </c>
      <c r="AM12" s="92">
        <f t="shared" si="11"/>
        <v>0</v>
      </c>
      <c r="AN12" s="118">
        <f t="shared" si="12"/>
        <v>13034</v>
      </c>
      <c r="AO12" s="94">
        <f t="shared" si="13"/>
        <v>40021.227551999997</v>
      </c>
      <c r="AP12" s="28"/>
    </row>
    <row r="13" spans="1:42" s="29" customFormat="1" ht="30">
      <c r="A13" s="74" t="s">
        <v>66</v>
      </c>
      <c r="B13" s="46" t="s">
        <v>23</v>
      </c>
      <c r="C13" s="14">
        <v>1</v>
      </c>
      <c r="D13" s="130"/>
      <c r="E13" s="240">
        <f>'Багринівська   ЗОШ'!E11</f>
        <v>2.9260899999999999</v>
      </c>
      <c r="F13" s="92">
        <f t="shared" si="0"/>
        <v>0</v>
      </c>
      <c r="G13" s="130">
        <v>1000</v>
      </c>
      <c r="H13" s="93">
        <f>'Багринівська   ЗОШ'!H11</f>
        <v>2.9260899999999999</v>
      </c>
      <c r="I13" s="92">
        <f t="shared" si="1"/>
        <v>2926.0899999999997</v>
      </c>
      <c r="J13" s="130">
        <v>500</v>
      </c>
      <c r="K13" s="240">
        <f>'Димківський  НВК'!K13</f>
        <v>2.9260899999999999</v>
      </c>
      <c r="L13" s="92">
        <f t="shared" si="2"/>
        <v>1463.0449999999998</v>
      </c>
      <c r="M13" s="130">
        <v>1000</v>
      </c>
      <c r="N13" s="93">
        <f>'Димківський  НВК'!N13</f>
        <v>2.946828</v>
      </c>
      <c r="O13" s="92">
        <f t="shared" si="3"/>
        <v>2946.828</v>
      </c>
      <c r="P13" s="117">
        <v>900</v>
      </c>
      <c r="Q13" s="93">
        <f>'Димківський  НВК'!Q13</f>
        <v>2.9468000000000001</v>
      </c>
      <c r="R13" s="92">
        <f t="shared" si="4"/>
        <v>2652.12</v>
      </c>
      <c r="S13" s="130"/>
      <c r="T13" s="93">
        <f>'Димківський  НВК'!T13</f>
        <v>2.9468000000000001</v>
      </c>
      <c r="U13" s="92">
        <f t="shared" si="5"/>
        <v>0</v>
      </c>
      <c r="V13" s="130"/>
      <c r="W13" s="93">
        <f>'Димківський  НВК'!W13</f>
        <v>3.647052</v>
      </c>
      <c r="X13" s="92">
        <f t="shared" si="6"/>
        <v>0</v>
      </c>
      <c r="Y13" s="130"/>
      <c r="Z13" s="93">
        <f>'Димківський  НВК'!Z13</f>
        <v>3.3980000000000001</v>
      </c>
      <c r="AA13" s="92">
        <f t="shared" si="7"/>
        <v>0</v>
      </c>
      <c r="AB13" s="130">
        <v>1200</v>
      </c>
      <c r="AC13" s="93">
        <f>'Димківський  НВК'!AC13</f>
        <v>3.1634000000000002</v>
      </c>
      <c r="AD13" s="92">
        <f t="shared" si="8"/>
        <v>3796.0800000000004</v>
      </c>
      <c r="AE13" s="156"/>
      <c r="AF13" s="93">
        <f>'Димківський  НВК'!AF13</f>
        <v>0</v>
      </c>
      <c r="AG13" s="92">
        <f t="shared" si="9"/>
        <v>0</v>
      </c>
      <c r="AH13" s="156"/>
      <c r="AI13" s="93">
        <f>'Димківський  НВК'!AI13</f>
        <v>0</v>
      </c>
      <c r="AJ13" s="92">
        <f t="shared" si="10"/>
        <v>0</v>
      </c>
      <c r="AK13" s="130"/>
      <c r="AL13" s="93">
        <f>'Димківський  НВК'!AL13</f>
        <v>0</v>
      </c>
      <c r="AM13" s="92">
        <f t="shared" si="11"/>
        <v>0</v>
      </c>
      <c r="AN13" s="118">
        <f t="shared" si="12"/>
        <v>4600</v>
      </c>
      <c r="AO13" s="94">
        <f t="shared" si="13"/>
        <v>13784.162999999999</v>
      </c>
      <c r="AP13" s="28"/>
    </row>
    <row r="14" spans="1:42" s="29" customFormat="1">
      <c r="A14" s="412" t="s">
        <v>99</v>
      </c>
      <c r="B14" s="73" t="s">
        <v>72</v>
      </c>
      <c r="C14" s="14">
        <v>1</v>
      </c>
      <c r="D14" s="130">
        <v>4000</v>
      </c>
      <c r="E14" s="240">
        <f>'Багринівська   ЗОШ'!E11</f>
        <v>2.9260899999999999</v>
      </c>
      <c r="F14" s="92">
        <f t="shared" si="0"/>
        <v>11704.359999999999</v>
      </c>
      <c r="G14" s="130">
        <v>6000</v>
      </c>
      <c r="H14" s="93">
        <f>'Багринівська   ЗОШ'!H11</f>
        <v>2.9260899999999999</v>
      </c>
      <c r="I14" s="92">
        <f t="shared" si="1"/>
        <v>17556.54</v>
      </c>
      <c r="J14" s="130">
        <v>8000</v>
      </c>
      <c r="K14" s="240">
        <f>'Димківський  НВК'!K14</f>
        <v>2.9260899999999999</v>
      </c>
      <c r="L14" s="92">
        <f t="shared" si="2"/>
        <v>23408.719999999998</v>
      </c>
      <c r="M14" s="130">
        <v>6000</v>
      </c>
      <c r="N14" s="93">
        <f>'Димківський  НВК'!N14</f>
        <v>2.946828</v>
      </c>
      <c r="O14" s="92">
        <f t="shared" si="3"/>
        <v>17680.968000000001</v>
      </c>
      <c r="P14" s="117"/>
      <c r="Q14" s="93">
        <f>'Димківський  НВК'!Q14</f>
        <v>2.9468000000000001</v>
      </c>
      <c r="R14" s="92">
        <f t="shared" si="4"/>
        <v>0</v>
      </c>
      <c r="S14" s="130"/>
      <c r="T14" s="93">
        <f>'Димківський  НВК'!T14</f>
        <v>2.9468000000000001</v>
      </c>
      <c r="U14" s="92">
        <f t="shared" si="5"/>
        <v>0</v>
      </c>
      <c r="V14" s="130"/>
      <c r="W14" s="93">
        <f>'Димківський  НВК'!W14</f>
        <v>3.647052</v>
      </c>
      <c r="X14" s="92">
        <f t="shared" si="6"/>
        <v>0</v>
      </c>
      <c r="Y14" s="130"/>
      <c r="Z14" s="93">
        <f>'Димківський  НВК'!Z14</f>
        <v>3.3980000000000001</v>
      </c>
      <c r="AA14" s="92">
        <f t="shared" si="7"/>
        <v>0</v>
      </c>
      <c r="AB14" s="130"/>
      <c r="AC14" s="93">
        <f>'Димківський  НВК'!AC14</f>
        <v>3.1634000000000002</v>
      </c>
      <c r="AD14" s="92">
        <f t="shared" si="8"/>
        <v>0</v>
      </c>
      <c r="AE14" s="156"/>
      <c r="AF14" s="93">
        <f>'Димківський  НВК'!AF14</f>
        <v>0</v>
      </c>
      <c r="AG14" s="92">
        <f t="shared" si="9"/>
        <v>0</v>
      </c>
      <c r="AH14" s="156"/>
      <c r="AI14" s="93">
        <f>'Димківський  НВК'!AI14</f>
        <v>0</v>
      </c>
      <c r="AJ14" s="92">
        <f t="shared" si="10"/>
        <v>0</v>
      </c>
      <c r="AK14" s="130"/>
      <c r="AL14" s="93">
        <f>'Димківський  НВК'!AL14</f>
        <v>0</v>
      </c>
      <c r="AM14" s="92">
        <f t="shared" si="11"/>
        <v>0</v>
      </c>
      <c r="AN14" s="118">
        <f t="shared" si="12"/>
        <v>24000</v>
      </c>
      <c r="AO14" s="94">
        <f t="shared" si="13"/>
        <v>70350.587999999989</v>
      </c>
      <c r="AP14" s="28"/>
    </row>
    <row r="15" spans="1:42" s="29" customFormat="1">
      <c r="A15" s="413"/>
      <c r="B15" s="73" t="s">
        <v>21</v>
      </c>
      <c r="C15" s="14">
        <v>1</v>
      </c>
      <c r="D15" s="130">
        <v>8000</v>
      </c>
      <c r="E15" s="240">
        <f>'Багринівська   ЗОШ'!E11</f>
        <v>2.9260899999999999</v>
      </c>
      <c r="F15" s="92">
        <f t="shared" si="0"/>
        <v>23408.719999999998</v>
      </c>
      <c r="G15" s="130">
        <v>12000</v>
      </c>
      <c r="H15" s="93">
        <f>'Багринівська   ЗОШ'!H11</f>
        <v>2.9260899999999999</v>
      </c>
      <c r="I15" s="92">
        <f t="shared" si="1"/>
        <v>35113.08</v>
      </c>
      <c r="J15" s="130">
        <v>6000</v>
      </c>
      <c r="K15" s="240">
        <f>'Димківський  НВК'!K15</f>
        <v>2.9260899999999999</v>
      </c>
      <c r="L15" s="92">
        <f t="shared" si="2"/>
        <v>17556.54</v>
      </c>
      <c r="M15" s="130">
        <v>4000</v>
      </c>
      <c r="N15" s="93">
        <f>'Димківський  НВК'!N15</f>
        <v>2.946828</v>
      </c>
      <c r="O15" s="92">
        <f t="shared" si="3"/>
        <v>11787.312</v>
      </c>
      <c r="P15" s="117"/>
      <c r="Q15" s="93">
        <f>'Димківський  НВК'!Q15</f>
        <v>2.9468000000000001</v>
      </c>
      <c r="R15" s="92">
        <f t="shared" si="4"/>
        <v>0</v>
      </c>
      <c r="S15" s="130"/>
      <c r="T15" s="93">
        <f>'Димківський  НВК'!T15</f>
        <v>2.9468000000000001</v>
      </c>
      <c r="U15" s="92">
        <f t="shared" si="5"/>
        <v>0</v>
      </c>
      <c r="V15" s="130"/>
      <c r="W15" s="93">
        <f>'Димківський  НВК'!W15</f>
        <v>3.647052</v>
      </c>
      <c r="X15" s="92">
        <f t="shared" si="6"/>
        <v>0</v>
      </c>
      <c r="Y15" s="130"/>
      <c r="Z15" s="93">
        <f>'Димківський  НВК'!Z15</f>
        <v>3.3980000000000001</v>
      </c>
      <c r="AA15" s="92">
        <f t="shared" si="7"/>
        <v>0</v>
      </c>
      <c r="AB15" s="130"/>
      <c r="AC15" s="93">
        <f>'Димківський  НВК'!AC15</f>
        <v>3.1634000000000002</v>
      </c>
      <c r="AD15" s="92">
        <f t="shared" si="8"/>
        <v>0</v>
      </c>
      <c r="AE15" s="156"/>
      <c r="AF15" s="93">
        <f>'Димківський  НВК'!AF15</f>
        <v>0</v>
      </c>
      <c r="AG15" s="92">
        <f t="shared" si="9"/>
        <v>0</v>
      </c>
      <c r="AH15" s="156"/>
      <c r="AI15" s="93">
        <f>'Димківський  НВК'!AI15</f>
        <v>0</v>
      </c>
      <c r="AJ15" s="92">
        <f t="shared" si="10"/>
        <v>0</v>
      </c>
      <c r="AK15" s="130"/>
      <c r="AL15" s="93">
        <f>'Димківський  НВК'!AL15</f>
        <v>0</v>
      </c>
      <c r="AM15" s="92">
        <f t="shared" si="11"/>
        <v>0</v>
      </c>
      <c r="AN15" s="118">
        <f t="shared" si="12"/>
        <v>30000</v>
      </c>
      <c r="AO15" s="94">
        <f t="shared" si="13"/>
        <v>87865.652000000002</v>
      </c>
      <c r="AP15" s="28"/>
    </row>
    <row r="16" spans="1:42" s="29" customFormat="1" ht="18.75" customHeight="1">
      <c r="A16" s="414"/>
      <c r="B16" s="46" t="s">
        <v>74</v>
      </c>
      <c r="C16" s="14">
        <v>1</v>
      </c>
      <c r="D16" s="130"/>
      <c r="E16" s="240">
        <f>'Багринівська   ЗОШ'!E11</f>
        <v>2.9260899999999999</v>
      </c>
      <c r="F16" s="92">
        <f t="shared" si="0"/>
        <v>0</v>
      </c>
      <c r="G16" s="130"/>
      <c r="H16" s="93">
        <f>'Багринівська   ЗОШ'!H11</f>
        <v>2.9260899999999999</v>
      </c>
      <c r="I16" s="92">
        <f t="shared" si="1"/>
        <v>0</v>
      </c>
      <c r="J16" s="130"/>
      <c r="K16" s="240">
        <f>'Димківський  НВК'!K16</f>
        <v>2.9260899999999999</v>
      </c>
      <c r="L16" s="92">
        <f t="shared" si="2"/>
        <v>0</v>
      </c>
      <c r="M16" s="130">
        <v>0</v>
      </c>
      <c r="N16" s="93">
        <f>'Димківський  НВК'!N16</f>
        <v>2.946828</v>
      </c>
      <c r="O16" s="92">
        <f t="shared" si="3"/>
        <v>0</v>
      </c>
      <c r="P16" s="117"/>
      <c r="Q16" s="93">
        <f>'Димківський  НВК'!Q16</f>
        <v>2.9468000000000001</v>
      </c>
      <c r="R16" s="92">
        <f t="shared" si="4"/>
        <v>0</v>
      </c>
      <c r="S16" s="130"/>
      <c r="T16" s="93">
        <f>'Димківський  НВК'!T16</f>
        <v>2.9468000000000001</v>
      </c>
      <c r="U16" s="92">
        <f t="shared" si="5"/>
        <v>0</v>
      </c>
      <c r="V16" s="130"/>
      <c r="W16" s="93">
        <f>'Димківський  НВК'!W16</f>
        <v>3.647052</v>
      </c>
      <c r="X16" s="92">
        <f t="shared" si="6"/>
        <v>0</v>
      </c>
      <c r="Y16" s="130"/>
      <c r="Z16" s="93">
        <f>'Димківський  НВК'!Z16</f>
        <v>3.3980000000000001</v>
      </c>
      <c r="AA16" s="92">
        <f t="shared" si="7"/>
        <v>0</v>
      </c>
      <c r="AB16" s="130"/>
      <c r="AC16" s="93">
        <f>'Димківський  НВК'!AC16</f>
        <v>3.1634000000000002</v>
      </c>
      <c r="AD16" s="92">
        <f t="shared" si="8"/>
        <v>0</v>
      </c>
      <c r="AE16" s="156"/>
      <c r="AF16" s="93">
        <f>'Димківський  НВК'!AF16</f>
        <v>0</v>
      </c>
      <c r="AG16" s="92">
        <f t="shared" si="9"/>
        <v>0</v>
      </c>
      <c r="AH16" s="156"/>
      <c r="AI16" s="93">
        <f>'Димківський  НВК'!AI16</f>
        <v>0</v>
      </c>
      <c r="AJ16" s="92">
        <f t="shared" si="10"/>
        <v>0</v>
      </c>
      <c r="AK16" s="130"/>
      <c r="AL16" s="93">
        <f>'Димківський  НВК'!AL16</f>
        <v>0</v>
      </c>
      <c r="AM16" s="92">
        <f t="shared" si="11"/>
        <v>0</v>
      </c>
      <c r="AN16" s="118">
        <f t="shared" si="12"/>
        <v>0</v>
      </c>
      <c r="AO16" s="94">
        <f t="shared" si="13"/>
        <v>0</v>
      </c>
      <c r="AP16" s="28"/>
    </row>
    <row r="17" spans="1:40"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60"/>
      <c r="Q17" s="60"/>
      <c r="R17" s="60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</row>
    <row r="18" spans="1:40">
      <c r="A18" s="24"/>
      <c r="B18" s="24"/>
      <c r="C18" s="99"/>
    </row>
    <row r="19" spans="1:40">
      <c r="A19" s="21"/>
      <c r="B19" s="21"/>
      <c r="C19" s="78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"/>
      <c r="Q19" s="2"/>
      <c r="R19" s="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0"/>
      <c r="AI19" s="20"/>
      <c r="AJ19" s="20"/>
    </row>
    <row r="20" spans="1:40">
      <c r="A20" s="21"/>
      <c r="B20" s="21"/>
      <c r="C20" s="78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2"/>
      <c r="Q20" s="22"/>
      <c r="R20" s="2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pans="1:40">
      <c r="A21" s="21"/>
      <c r="B21" s="21"/>
      <c r="C21" s="78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2"/>
      <c r="Q21" s="22"/>
      <c r="R21" s="2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1:40">
      <c r="A22" s="23"/>
      <c r="B22" s="23"/>
      <c r="C22" s="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2"/>
      <c r="Q22" s="22"/>
      <c r="R22" s="2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"/>
      <c r="AI22" s="2"/>
      <c r="AJ22" s="2"/>
    </row>
    <row r="23" spans="1:40">
      <c r="A23" s="23"/>
      <c r="B23" s="23"/>
      <c r="C23" s="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2"/>
      <c r="Q23" s="22"/>
      <c r="R23" s="22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10"/>
      <c r="AI23" s="10"/>
      <c r="AJ23" s="10"/>
    </row>
    <row r="24" spans="1:40">
      <c r="A24" s="23"/>
      <c r="B24" s="23"/>
      <c r="C24" s="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2"/>
      <c r="Q24" s="22"/>
      <c r="R24" s="22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</row>
  </sheetData>
  <mergeCells count="20">
    <mergeCell ref="A14:A16"/>
    <mergeCell ref="A8:B9"/>
    <mergeCell ref="A10:C10"/>
    <mergeCell ref="C8:C9"/>
    <mergeCell ref="Y8:AA8"/>
    <mergeCell ref="J8:L8"/>
    <mergeCell ref="V8:X8"/>
    <mergeCell ref="S8:U8"/>
    <mergeCell ref="G8:I8"/>
    <mergeCell ref="F6:AB6"/>
    <mergeCell ref="D8:F8"/>
    <mergeCell ref="AK3:AN3"/>
    <mergeCell ref="G7:Y7"/>
    <mergeCell ref="P8:R8"/>
    <mergeCell ref="M8:O8"/>
    <mergeCell ref="AH8:AJ8"/>
    <mergeCell ref="AB8:AD8"/>
    <mergeCell ref="AK8:AM8"/>
    <mergeCell ref="AE8:AG8"/>
    <mergeCell ref="AN8:AO8"/>
  </mergeCells>
  <phoneticPr fontId="16" type="noConversion"/>
  <pageMargins left="0.25" right="0.25" top="0.75" bottom="0.75" header="0.3" footer="0.3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2" enableFormatConditionsCalculation="0">
    <tabColor indexed="29"/>
  </sheetPr>
  <dimension ref="A1:AP22"/>
  <sheetViews>
    <sheetView workbookViewId="0">
      <pane xSplit="2" ySplit="10" topLeftCell="O11" activePane="bottomRight" state="frozen"/>
      <selection pane="topRight" activeCell="C1" sqref="C1"/>
      <selection pane="bottomLeft" activeCell="A11" sqref="A11"/>
      <selection pane="bottomRight" activeCell="AB12" sqref="AB12"/>
    </sheetView>
  </sheetViews>
  <sheetFormatPr defaultRowHeight="15"/>
  <cols>
    <col min="1" max="1" width="10.5703125" style="18" customWidth="1"/>
    <col min="2" max="2" width="16.85546875" style="18" customWidth="1"/>
    <col min="3" max="3" width="7.28515625" style="18" customWidth="1"/>
    <col min="4" max="8" width="9.140625" style="4"/>
    <col min="9" max="9" width="10.42578125" style="4" customWidth="1"/>
    <col min="10" max="17" width="9.140625" style="4"/>
    <col min="18" max="18" width="9.85546875" style="4" customWidth="1"/>
    <col min="19" max="40" width="9.140625" style="4"/>
    <col min="41" max="41" width="12.5703125" style="4" customWidth="1"/>
    <col min="42" max="42" width="9.140625" style="7"/>
  </cols>
  <sheetData>
    <row r="1" spans="1:42">
      <c r="A1" s="1"/>
      <c r="B1" s="1"/>
      <c r="C1" s="1"/>
      <c r="D1" s="2"/>
      <c r="E1" s="2"/>
      <c r="F1" s="2"/>
      <c r="G1" s="3"/>
      <c r="H1" s="3"/>
      <c r="I1" s="3"/>
      <c r="J1" s="2"/>
      <c r="K1" s="2"/>
      <c r="L1" s="2"/>
      <c r="M1" s="2"/>
      <c r="N1" s="2"/>
      <c r="O1" s="2"/>
      <c r="V1" s="5"/>
      <c r="W1" s="5"/>
      <c r="X1" s="5"/>
      <c r="Y1" s="6"/>
      <c r="Z1" s="6"/>
      <c r="AA1" s="6"/>
    </row>
    <row r="2" spans="1:42">
      <c r="A2" s="1"/>
      <c r="B2" s="1"/>
      <c r="C2" s="1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V2" s="5"/>
      <c r="W2" s="5"/>
      <c r="X2" s="5"/>
      <c r="Y2" s="6"/>
      <c r="Z2" s="6"/>
      <c r="AA2" s="6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</row>
    <row r="3" spans="1:42">
      <c r="A3" s="1"/>
      <c r="B3" s="1"/>
      <c r="C3" s="1"/>
      <c r="D3" s="2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V3" s="5"/>
      <c r="W3" s="5"/>
      <c r="X3" s="5"/>
      <c r="Y3" s="8"/>
      <c r="Z3" s="8"/>
      <c r="AA3" s="8"/>
      <c r="AK3" s="400"/>
      <c r="AL3" s="400"/>
      <c r="AM3" s="400"/>
      <c r="AN3" s="400"/>
    </row>
    <row r="4" spans="1:42">
      <c r="A4" s="1"/>
      <c r="B4" s="1"/>
      <c r="C4" s="1"/>
      <c r="D4" s="2"/>
      <c r="E4" s="2"/>
      <c r="F4" s="2"/>
      <c r="G4" s="3"/>
      <c r="H4" s="3"/>
      <c r="I4" s="3"/>
      <c r="J4" s="2"/>
      <c r="K4" s="2"/>
      <c r="L4" s="2"/>
      <c r="M4" s="2"/>
      <c r="N4" s="2"/>
      <c r="O4" s="2"/>
      <c r="V4" s="5"/>
      <c r="W4" s="5"/>
      <c r="X4" s="5"/>
      <c r="Y4" s="8"/>
      <c r="Z4" s="8"/>
      <c r="AA4" s="8"/>
    </row>
    <row r="5" spans="1:42">
      <c r="A5" s="1"/>
      <c r="B5" s="1"/>
      <c r="C5" s="1"/>
      <c r="D5" s="2"/>
      <c r="E5" s="2"/>
      <c r="F5" s="2"/>
      <c r="G5" s="3"/>
      <c r="H5" s="3"/>
      <c r="I5" s="3"/>
      <c r="J5" s="2"/>
      <c r="K5" s="2"/>
      <c r="L5" s="2"/>
      <c r="M5" s="2"/>
      <c r="N5" s="2"/>
      <c r="O5" s="2"/>
      <c r="P5" s="3"/>
      <c r="Q5" s="3"/>
      <c r="R5" s="3"/>
      <c r="S5" s="2"/>
      <c r="T5" s="2"/>
      <c r="U5" s="2"/>
      <c r="V5" s="5"/>
      <c r="W5" s="5"/>
      <c r="X5" s="5"/>
      <c r="Y5" s="9"/>
      <c r="Z5" s="9"/>
      <c r="AA5" s="9"/>
    </row>
    <row r="6" spans="1:42">
      <c r="A6" s="1"/>
      <c r="B6" s="1"/>
      <c r="C6" s="1"/>
      <c r="D6" s="2"/>
      <c r="E6" s="2"/>
      <c r="F6" s="399" t="str">
        <f>'Багринівська   ЗОШ'!F6:AB6</f>
        <v>Фактичне використання активної  електричної  енергії  2019 рік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10"/>
      <c r="AD6" s="10"/>
    </row>
    <row r="7" spans="1:42">
      <c r="A7" s="11"/>
      <c r="B7" s="11"/>
      <c r="C7" s="11"/>
      <c r="D7" s="12"/>
      <c r="E7" s="12"/>
      <c r="F7" s="1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</row>
    <row r="8" spans="1:42" ht="17.25" customHeight="1">
      <c r="A8" s="403" t="s">
        <v>0</v>
      </c>
      <c r="B8" s="421"/>
      <c r="C8" s="423" t="s">
        <v>69</v>
      </c>
      <c r="D8" s="394" t="str">
        <f>'Багринівська   ЗОШ'!D8:D8</f>
        <v xml:space="preserve">січень </v>
      </c>
      <c r="E8" s="395"/>
      <c r="F8" s="396"/>
      <c r="G8" s="394" t="str">
        <f>'Багринівська   ЗОШ'!G8:G8</f>
        <v xml:space="preserve">лютий  </v>
      </c>
      <c r="H8" s="395"/>
      <c r="I8" s="396"/>
      <c r="J8" s="394" t="str">
        <f>'Багринівська   ЗОШ'!J8:J8</f>
        <v xml:space="preserve">березень </v>
      </c>
      <c r="K8" s="395"/>
      <c r="L8" s="396"/>
      <c r="M8" s="394" t="str">
        <f>'Багринівська   ЗОШ'!M8:M8</f>
        <v>квітень</v>
      </c>
      <c r="N8" s="395"/>
      <c r="O8" s="396"/>
      <c r="P8" s="394" t="str">
        <f>'Багринівська   ЗОШ'!P8:P8</f>
        <v xml:space="preserve">травень  </v>
      </c>
      <c r="Q8" s="395"/>
      <c r="R8" s="396"/>
      <c r="S8" s="394" t="str">
        <f>'Багринівська   ЗОШ'!S8:S8</f>
        <v xml:space="preserve">червень </v>
      </c>
      <c r="T8" s="395"/>
      <c r="U8" s="396"/>
      <c r="V8" s="394" t="str">
        <f>'Багринівська   ЗОШ'!V8:V8</f>
        <v xml:space="preserve">липень </v>
      </c>
      <c r="W8" s="395"/>
      <c r="X8" s="396"/>
      <c r="Y8" s="394" t="str">
        <f>'Багринівська   ЗОШ'!Y8:Y8</f>
        <v xml:space="preserve">серпень </v>
      </c>
      <c r="Z8" s="395"/>
      <c r="AA8" s="396"/>
      <c r="AB8" s="394" t="str">
        <f>'Багринівська   ЗОШ'!AB8:AB8</f>
        <v xml:space="preserve">вересень  </v>
      </c>
      <c r="AC8" s="395"/>
      <c r="AD8" s="396"/>
      <c r="AE8" s="394" t="str">
        <f>'Багринівська   ЗОШ'!AE8:AE8</f>
        <v xml:space="preserve">жовтень  </v>
      </c>
      <c r="AF8" s="395"/>
      <c r="AG8" s="396"/>
      <c r="AH8" s="394" t="str">
        <f>'Багринівська   ЗОШ'!AH8:AH8</f>
        <v xml:space="preserve">листопад   </v>
      </c>
      <c r="AI8" s="395"/>
      <c r="AJ8" s="396"/>
      <c r="AK8" s="394" t="str">
        <f>'Багринівська   ЗОШ'!AK8:AK8</f>
        <v xml:space="preserve">грудень    </v>
      </c>
      <c r="AL8" s="395"/>
      <c r="AM8" s="396"/>
      <c r="AN8" s="401" t="s">
        <v>2</v>
      </c>
      <c r="AO8" s="402"/>
    </row>
    <row r="9" spans="1:42" ht="45">
      <c r="A9" s="404"/>
      <c r="B9" s="422"/>
      <c r="C9" s="423"/>
      <c r="D9" s="79" t="str">
        <f>'Багринівська   ЗОШ'!D9:D9</f>
        <v>к-ть                                            ( кВт)</v>
      </c>
      <c r="E9" s="79" t="str">
        <f>'Багринівська   ЗОШ'!E9:E9</f>
        <v>ціна (з ПДВ) грн/кВт</v>
      </c>
      <c r="F9" s="79" t="str">
        <f>'Багринівська   ЗОШ'!F9:F9</f>
        <v>сума (з ПДВ) грн.</v>
      </c>
      <c r="G9" s="79" t="str">
        <f>'Багринівська   ЗОШ'!G9:G9</f>
        <v>к-ть                                            ( кВт)</v>
      </c>
      <c r="H9" s="79" t="str">
        <f>'Багринівська   ЗОШ'!H9:H9</f>
        <v>ціна (з ПДВ) грн/кВт</v>
      </c>
      <c r="I9" s="79" t="str">
        <f>'Багринівська   ЗОШ'!I9:I9</f>
        <v>сума (з ПДВ) грн.</v>
      </c>
      <c r="J9" s="79" t="str">
        <f>'Багринівська   ЗОШ'!J9:J9</f>
        <v>к-ть                                            ( кВт)</v>
      </c>
      <c r="K9" s="79" t="str">
        <f>'Багринівська   ЗОШ'!K9:K9</f>
        <v>ціна (з ПДВ) грн/кВт</v>
      </c>
      <c r="L9" s="79" t="str">
        <f>'Багринівська   ЗОШ'!L9:L9</f>
        <v>сума (з ПДВ) грн.</v>
      </c>
      <c r="M9" s="79" t="str">
        <f>'Багринівська   ЗОШ'!M9:M9</f>
        <v>к-ть                                            ( кВт)</v>
      </c>
      <c r="N9" s="79" t="str">
        <f>'Багринівська   ЗОШ'!N9:N9</f>
        <v>ціна (з ПДВ) грн/кВт</v>
      </c>
      <c r="O9" s="79" t="str">
        <f>'Багринівська   ЗОШ'!O9:O9</f>
        <v>сума (з ПДВ) грн.</v>
      </c>
      <c r="P9" s="79" t="str">
        <f>'Багринівська   ЗОШ'!P9:P9</f>
        <v>к-ть                                            ( кВт)</v>
      </c>
      <c r="Q9" s="79" t="str">
        <f>'Багринівська   ЗОШ'!Q9:Q9</f>
        <v>ціна (з ПДВ) грн/кВт</v>
      </c>
      <c r="R9" s="79" t="str">
        <f>'Багринівська   ЗОШ'!R9:R9</f>
        <v>сума (з ПДВ) грн.</v>
      </c>
      <c r="S9" s="79" t="str">
        <f>'Багринівська   ЗОШ'!S9:S9</f>
        <v>к-ть                                            ( кВт)</v>
      </c>
      <c r="T9" s="79" t="str">
        <f>'Багринівська   ЗОШ'!T9:T9</f>
        <v>ціна (з ПДВ) грн/кВт</v>
      </c>
      <c r="U9" s="79" t="str">
        <f>'Багринівська   ЗОШ'!U9:U9</f>
        <v>сума (з ПДВ) грн.</v>
      </c>
      <c r="V9" s="79" t="str">
        <f>'Багринівська   ЗОШ'!V9:V9</f>
        <v>к-ть                                            ( кВт)</v>
      </c>
      <c r="W9" s="79" t="str">
        <f>'Багринівська   ЗОШ'!W9:W9</f>
        <v>ціна (з ПДВ) грн/кВт</v>
      </c>
      <c r="X9" s="79" t="str">
        <f>'Багринівська   ЗОШ'!X9:X9</f>
        <v>сума (з ПДВ) грн.</v>
      </c>
      <c r="Y9" s="79" t="str">
        <f>'Багринівська   ЗОШ'!Y9:Y9</f>
        <v>к-ть                                            ( кВт)</v>
      </c>
      <c r="Z9" s="79" t="str">
        <f>'Багринівська   ЗОШ'!Z9:Z9</f>
        <v>ціна (з ПДВ) грн/кВт</v>
      </c>
      <c r="AA9" s="79" t="str">
        <f>'Багринівська   ЗОШ'!AA9:AA9</f>
        <v>сума (з ПДВ) грн.</v>
      </c>
      <c r="AB9" s="79" t="str">
        <f>'Багринівська   ЗОШ'!AB9:AB9</f>
        <v>к-ть                                            ( кВт)</v>
      </c>
      <c r="AC9" s="79" t="str">
        <f>'Багринівська   ЗОШ'!AC9:AC9</f>
        <v>ціна (з ПДВ) грн/кВт</v>
      </c>
      <c r="AD9" s="79" t="str">
        <f>'Багринівська   ЗОШ'!AD9:AD9</f>
        <v>сума (з ПДВ) грн.</v>
      </c>
      <c r="AE9" s="79" t="str">
        <f>'Багринівська   ЗОШ'!AE9:AE9</f>
        <v>к-ть                                            ( кВт)</v>
      </c>
      <c r="AF9" s="79" t="str">
        <f>'Багринівська   ЗОШ'!AF9:AF9</f>
        <v>ціна (з ПДВ) грн/кВт</v>
      </c>
      <c r="AG9" s="79" t="str">
        <f>'Багринівська   ЗОШ'!AG9:AG9</f>
        <v>сума (з ПДВ) грн.</v>
      </c>
      <c r="AH9" s="79" t="str">
        <f>'Багринівська   ЗОШ'!AH9:AH9</f>
        <v>к-ть                                            ( кВт)</v>
      </c>
      <c r="AI9" s="79" t="str">
        <f>'Багринівська   ЗОШ'!AI9:AI9</f>
        <v>ціна (з ПДВ) грн/кВт</v>
      </c>
      <c r="AJ9" s="79" t="str">
        <f>'Багринівська   ЗОШ'!AJ9:AJ9</f>
        <v>сума (з ПДВ) грн.</v>
      </c>
      <c r="AK9" s="79" t="str">
        <f>'Багринівська   ЗОШ'!AK9:AK9</f>
        <v>к-ть                                            ( кВт)</v>
      </c>
      <c r="AL9" s="79" t="str">
        <f>'Багринівська   ЗОШ'!AL9:AL9</f>
        <v>ціна (з ПДВ) грн/кВт</v>
      </c>
      <c r="AM9" s="79" t="str">
        <f>'Багринівська   ЗОШ'!AM9:AM9</f>
        <v>сума (з ПДВ) грн.</v>
      </c>
      <c r="AN9" s="79" t="str">
        <f>'Багринівська   ЗОШ'!AN9:AN9</f>
        <v>к-ть                                            ( кВт)</v>
      </c>
      <c r="AO9" s="14" t="str">
        <f>'Багринівська   ЗОШ'!AO9:AO9</f>
        <v>сума  грн.</v>
      </c>
    </row>
    <row r="10" spans="1:42" s="29" customFormat="1" ht="26.25" customHeight="1">
      <c r="A10" s="401" t="s">
        <v>31</v>
      </c>
      <c r="B10" s="405"/>
      <c r="C10" s="402"/>
      <c r="D10" s="118">
        <f>SUM(D11:D11)</f>
        <v>100</v>
      </c>
      <c r="E10" s="44"/>
      <c r="F10" s="30">
        <f>SUM(F11:F11)</f>
        <v>292.60899999999998</v>
      </c>
      <c r="G10" s="118">
        <f>SUM(G11:G11)</f>
        <v>3504</v>
      </c>
      <c r="H10" s="44"/>
      <c r="I10" s="30">
        <f>SUM(I11:I11)</f>
        <v>10253.01936</v>
      </c>
      <c r="J10" s="118">
        <f>SUM(J11:J11)</f>
        <v>3343</v>
      </c>
      <c r="K10" s="44"/>
      <c r="L10" s="30">
        <f>SUM(L11:L11)</f>
        <v>9781.9188699999995</v>
      </c>
      <c r="M10" s="118">
        <f>SUM(M11:M11)</f>
        <v>1086</v>
      </c>
      <c r="N10" s="44"/>
      <c r="O10" s="30">
        <f>SUM(O11:O11)</f>
        <v>3200.255208</v>
      </c>
      <c r="P10" s="118">
        <f>SUM(P11:P11)</f>
        <v>7922</v>
      </c>
      <c r="Q10" s="44"/>
      <c r="R10" s="30">
        <f>SUM(R11:R11)</f>
        <v>23344.549600000002</v>
      </c>
      <c r="S10" s="118">
        <f>SUM(S11:S11)</f>
        <v>1300</v>
      </c>
      <c r="T10" s="44"/>
      <c r="U10" s="30">
        <f>SUM(U11:U11)</f>
        <v>3830.84</v>
      </c>
      <c r="V10" s="118">
        <f>SUM(V11:V11)</f>
        <v>400</v>
      </c>
      <c r="W10" s="44"/>
      <c r="X10" s="30">
        <f>SUM(X11:X11)</f>
        <v>1458.8208</v>
      </c>
      <c r="Y10" s="118">
        <f>SUM(Y11:Y11)</f>
        <v>800</v>
      </c>
      <c r="Z10" s="44"/>
      <c r="AA10" s="30">
        <f>SUM(AA11:AA11)</f>
        <v>2718.4</v>
      </c>
      <c r="AB10" s="118">
        <f>SUM(AB11:AB11)</f>
        <v>800</v>
      </c>
      <c r="AC10" s="44"/>
      <c r="AD10" s="30">
        <f>SUM(AD11:AD11)</f>
        <v>2530.7200000000003</v>
      </c>
      <c r="AE10" s="118">
        <f>SUM(AE11:AE11)</f>
        <v>0</v>
      </c>
      <c r="AF10" s="44"/>
      <c r="AG10" s="30">
        <f>SUM(AG11:AG11)</f>
        <v>0</v>
      </c>
      <c r="AH10" s="118">
        <f>SUM(AH11:AH11)</f>
        <v>0</v>
      </c>
      <c r="AI10" s="44"/>
      <c r="AJ10" s="30">
        <f>SUM(AJ11:AJ11)</f>
        <v>0</v>
      </c>
      <c r="AK10" s="118">
        <f>SUM(AK11:AK11)</f>
        <v>0</v>
      </c>
      <c r="AL10" s="44"/>
      <c r="AM10" s="30">
        <f>SUM(AM11:AM11)</f>
        <v>0</v>
      </c>
      <c r="AN10" s="118">
        <f>SUM(AN11:AN11)</f>
        <v>19255</v>
      </c>
      <c r="AO10" s="30">
        <f>SUM(AO11:AO11)</f>
        <v>57411.132837999998</v>
      </c>
      <c r="AP10" s="28"/>
    </row>
    <row r="11" spans="1:42">
      <c r="A11" s="15">
        <v>8879687</v>
      </c>
      <c r="B11" s="26" t="s">
        <v>23</v>
      </c>
      <c r="C11" s="26">
        <v>1</v>
      </c>
      <c r="D11" s="125">
        <v>100</v>
      </c>
      <c r="E11" s="240">
        <f>'Багринівська   ЗОШ'!E11</f>
        <v>2.9260899999999999</v>
      </c>
      <c r="F11" s="31">
        <f>D11*E11*C11</f>
        <v>292.60899999999998</v>
      </c>
      <c r="G11" s="125">
        <v>3504</v>
      </c>
      <c r="H11" s="93">
        <f>'Багринівська   ЗОШ'!H11</f>
        <v>2.9260899999999999</v>
      </c>
      <c r="I11" s="31">
        <f>G11*H11*C11</f>
        <v>10253.01936</v>
      </c>
      <c r="J11" s="125">
        <v>3343</v>
      </c>
      <c r="K11" s="93">
        <f>'Димківський  НВК'!K11</f>
        <v>2.9260899999999999</v>
      </c>
      <c r="L11" s="31">
        <f>K11*J11*C11</f>
        <v>9781.9188699999995</v>
      </c>
      <c r="M11" s="125">
        <v>1086</v>
      </c>
      <c r="N11" s="93">
        <f>'Димківський  НВК'!N11</f>
        <v>2.946828</v>
      </c>
      <c r="O11" s="31">
        <f>N11*M11*C11</f>
        <v>3200.255208</v>
      </c>
      <c r="P11" s="125">
        <v>7922</v>
      </c>
      <c r="Q11" s="93">
        <f>'Димківський  НВК'!Q11</f>
        <v>2.9468000000000001</v>
      </c>
      <c r="R11" s="31">
        <f>Q11*P11*C11</f>
        <v>23344.549600000002</v>
      </c>
      <c r="S11" s="125">
        <v>1300</v>
      </c>
      <c r="T11" s="93">
        <f>'Димківський  НВК'!T11</f>
        <v>2.9468000000000001</v>
      </c>
      <c r="U11" s="31">
        <f>T11*S11*C11</f>
        <v>3830.84</v>
      </c>
      <c r="V11" s="125">
        <v>400</v>
      </c>
      <c r="W11" s="93">
        <f>'Димківський  НВК'!W11</f>
        <v>3.647052</v>
      </c>
      <c r="X11" s="31">
        <f>V11*W11*C11</f>
        <v>1458.8208</v>
      </c>
      <c r="Y11" s="125">
        <v>800</v>
      </c>
      <c r="Z11" s="93">
        <f>'Димківський  НВК'!Z11</f>
        <v>3.3980000000000001</v>
      </c>
      <c r="AA11" s="31">
        <f>Y11*Z11*C11</f>
        <v>2718.4</v>
      </c>
      <c r="AB11" s="125">
        <v>800</v>
      </c>
      <c r="AC11" s="93">
        <f>'Димківський  НВК'!AC11</f>
        <v>3.1634000000000002</v>
      </c>
      <c r="AD11" s="31">
        <f>AB11*AC11*C11</f>
        <v>2530.7200000000003</v>
      </c>
      <c r="AE11" s="157"/>
      <c r="AF11" s="96">
        <f>'Димківський  НВК'!AF11</f>
        <v>0</v>
      </c>
      <c r="AG11" s="31">
        <f>AE11*AF11*C11</f>
        <v>0</v>
      </c>
      <c r="AH11" s="157"/>
      <c r="AI11" s="171">
        <f>'Димківський  НВК'!AI11</f>
        <v>0</v>
      </c>
      <c r="AJ11" s="31">
        <f>AH11*AI11*C11</f>
        <v>0</v>
      </c>
      <c r="AK11" s="125"/>
      <c r="AL11" s="171">
        <f>'Димківський  НВК'!AL11</f>
        <v>0</v>
      </c>
      <c r="AM11" s="31">
        <f>AK11*AL11*C11</f>
        <v>0</v>
      </c>
      <c r="AN11" s="118">
        <f>D11+G11+J11+M11+P11+S11+V11+Y11+AB11+AE11+AH11+AK11</f>
        <v>19255</v>
      </c>
      <c r="AO11" s="32">
        <f>F11+I11+L11+O11+R11+U11+X11+AA11+AD11+AG11+AJ11+AM11</f>
        <v>57411.132837999998</v>
      </c>
    </row>
    <row r="13" spans="1:42">
      <c r="A13" s="23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2"/>
      <c r="Q13" s="22"/>
      <c r="R13" s="22"/>
      <c r="S13" s="20"/>
      <c r="T13" s="20"/>
      <c r="U13" s="2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42">
      <c r="A14" s="23"/>
      <c r="B14" s="23"/>
      <c r="C14" s="2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2"/>
      <c r="Q14" s="22"/>
      <c r="R14" s="22"/>
      <c r="S14" s="20"/>
      <c r="T14" s="20"/>
      <c r="U14" s="20"/>
    </row>
    <row r="15" spans="1:42">
      <c r="P15" s="22"/>
      <c r="Q15" s="22"/>
      <c r="R15" s="22"/>
    </row>
    <row r="16" spans="1:42">
      <c r="A16" s="24"/>
      <c r="B16" s="24"/>
      <c r="C16" s="24"/>
    </row>
    <row r="17" spans="1:36">
      <c r="A17" s="21"/>
      <c r="B17" s="21"/>
      <c r="C17" s="21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"/>
      <c r="Q17" s="2"/>
      <c r="R17" s="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0"/>
      <c r="AI17" s="20"/>
      <c r="AJ17" s="20"/>
    </row>
    <row r="18" spans="1:36">
      <c r="A18" s="21"/>
      <c r="B18" s="21"/>
      <c r="C18" s="21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2"/>
      <c r="Q18" s="22"/>
      <c r="R18" s="22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pans="1:36">
      <c r="A19" s="21"/>
      <c r="B19" s="21"/>
      <c r="C19" s="21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2"/>
      <c r="Q19" s="22"/>
      <c r="R19" s="22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spans="1:36">
      <c r="A20" s="23"/>
      <c r="B20" s="23"/>
      <c r="C20" s="23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2"/>
      <c r="Q20" s="22"/>
      <c r="R20" s="2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"/>
      <c r="AI20" s="2"/>
      <c r="AJ20" s="2"/>
    </row>
    <row r="21" spans="1:36">
      <c r="A21" s="23"/>
      <c r="B21" s="23"/>
      <c r="C21" s="23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2"/>
      <c r="Q21" s="22"/>
      <c r="R21" s="22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10"/>
      <c r="AI21" s="10"/>
      <c r="AJ21" s="10"/>
    </row>
    <row r="22" spans="1:36">
      <c r="A22" s="23"/>
      <c r="B22" s="23"/>
      <c r="C22" s="23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2"/>
      <c r="Q22" s="22"/>
      <c r="R22" s="22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</sheetData>
  <mergeCells count="20">
    <mergeCell ref="AN8:AO8"/>
    <mergeCell ref="Y8:AA8"/>
    <mergeCell ref="AB8:AD8"/>
    <mergeCell ref="AE8:AG8"/>
    <mergeCell ref="AB2:AN2"/>
    <mergeCell ref="AK3:AN3"/>
    <mergeCell ref="G7:Y7"/>
    <mergeCell ref="F6:AB6"/>
    <mergeCell ref="M8:O8"/>
    <mergeCell ref="P8:R8"/>
    <mergeCell ref="AK8:AM8"/>
    <mergeCell ref="V8:X8"/>
    <mergeCell ref="AH8:AJ8"/>
    <mergeCell ref="S8:U8"/>
    <mergeCell ref="A10:C10"/>
    <mergeCell ref="A8:B9"/>
    <mergeCell ref="G8:I8"/>
    <mergeCell ref="J8:L8"/>
    <mergeCell ref="C8:C9"/>
    <mergeCell ref="D8:F8"/>
  </mergeCells>
  <phoneticPr fontId="16" type="noConversion"/>
  <pageMargins left="0.25" right="0.25" top="0.75" bottom="0.75" header="0.3" footer="0.3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35</vt:i4>
      </vt:variant>
    </vt:vector>
  </HeadingPairs>
  <TitlesOfParts>
    <vt:vector size="35" baseType="lpstr">
      <vt:lpstr>Багринівська   ЗОШ</vt:lpstr>
      <vt:lpstr>Димківський  НВК</vt:lpstr>
      <vt:lpstr>Йорданештська ЗОШ</vt:lpstr>
      <vt:lpstr>Камянська  ЗОШ</vt:lpstr>
      <vt:lpstr>Корчівецька  ЗОШ</vt:lpstr>
      <vt:lpstr>Коровійська  ЗОШ</vt:lpstr>
      <vt:lpstr>Карапчівський ліцей</vt:lpstr>
      <vt:lpstr>Купський  НВК</vt:lpstr>
      <vt:lpstr>Купський  НВК №2</vt:lpstr>
      <vt:lpstr>Опришенська  ЗОШ</vt:lpstr>
      <vt:lpstr>Старововчинецький  ліцей</vt:lpstr>
      <vt:lpstr>Стерченська  ЗОШ</vt:lpstr>
      <vt:lpstr>Станівецький НВК</vt:lpstr>
      <vt:lpstr>Сучевенська  ЗОШ</vt:lpstr>
      <vt:lpstr>Тарашанська  ЗОШ</vt:lpstr>
      <vt:lpstr>Турятський  НВК</vt:lpstr>
      <vt:lpstr>Йорданештська №2</vt:lpstr>
      <vt:lpstr>Привороцька ЗОШ</vt:lpstr>
      <vt:lpstr>Просіцька  ЗОШ</vt:lpstr>
      <vt:lpstr>Слобідський НВК</vt:lpstr>
      <vt:lpstr>Петричанський  НВК</vt:lpstr>
      <vt:lpstr>Просикурянська  ЗОШ</vt:lpstr>
      <vt:lpstr>У.О. (котельня)</vt:lpstr>
      <vt:lpstr>БТДЮ</vt:lpstr>
      <vt:lpstr>Камянський  ДНЗ</vt:lpstr>
      <vt:lpstr>Камянський ДНЗ(ясла)</vt:lpstr>
      <vt:lpstr>Камянський  ДНЗ 3</vt:lpstr>
      <vt:lpstr>Карапчівський  ДНЗ</vt:lpstr>
      <vt:lpstr>Корчівецький ДНЗ</vt:lpstr>
      <vt:lpstr>Полянський  ДНЗ</vt:lpstr>
      <vt:lpstr>Просіцький ДНЗ</vt:lpstr>
      <vt:lpstr>Ст.Вовчинецький  ДНЗ</vt:lpstr>
      <vt:lpstr>Стерченський  ДНЗ</vt:lpstr>
      <vt:lpstr>Сучевенський  ДНЗ</vt:lpstr>
      <vt:lpstr>Зведена помісячно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2019-10-02T12:43:54Z</cp:lastPrinted>
  <dcterms:created xsi:type="dcterms:W3CDTF">2006-09-28T05:33:49Z</dcterms:created>
  <dcterms:modified xsi:type="dcterms:W3CDTF">2020-07-04T09:33:37Z</dcterms:modified>
</cp:coreProperties>
</file>